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新增项目" sheetId="1" r:id="rId1"/>
  </sheets>
  <definedNames>
    <definedName name="_xlnm._FilterDatabase" localSheetId="0" hidden="1">新增项目!$A$6:$Z$72</definedName>
    <definedName name="_xlnm.Print_Titles" localSheetId="0">新增项目!$4:$6</definedName>
  </definedNames>
  <calcPr calcId="144525"/>
</workbook>
</file>

<file path=xl/sharedStrings.xml><?xml version="1.0" encoding="utf-8"?>
<sst xmlns="http://schemas.openxmlformats.org/spreadsheetml/2006/main" count="761" uniqueCount="211">
  <si>
    <t>附件4</t>
  </si>
  <si>
    <t>芒市2020年精准脱贫攻坚项目库动态管理新增项目情况表</t>
  </si>
  <si>
    <t>填报单位（盖章）： 西山乡人民政府                        负责人：              审核人：                联系人：曹由重              联系电话：18988211255                               时间：2020年8月11日</t>
  </si>
  <si>
    <t>序号</t>
  </si>
  <si>
    <t>项目类别及名称</t>
  </si>
  <si>
    <t>实施地点</t>
  </si>
  <si>
    <t>建设性质</t>
  </si>
  <si>
    <t>单位</t>
  </si>
  <si>
    <t>规模</t>
  </si>
  <si>
    <t>主要建设内容及补助标准</t>
  </si>
  <si>
    <t>时间进度</t>
  </si>
  <si>
    <t>资金投入规模（万元）</t>
  </si>
  <si>
    <t>筹资方式</t>
  </si>
  <si>
    <t>贫困人口直接受益</t>
  </si>
  <si>
    <t>绩效目标</t>
  </si>
  <si>
    <t>带贫减贫  机制</t>
  </si>
  <si>
    <t xml:space="preserve">责任
单位                                  </t>
  </si>
  <si>
    <t>新增项目原因（关系贫困人口退出指标项目/关系贫困人口退出指标项目/项目资金纳入整合范围，漏报项目）</t>
  </si>
  <si>
    <t>村级意见</t>
  </si>
  <si>
    <t>乡镇意见</t>
  </si>
  <si>
    <t>行业主管部门意见</t>
  </si>
  <si>
    <t>市扶贫开发领导小组意见</t>
  </si>
  <si>
    <t>项目批次</t>
  </si>
  <si>
    <t>乡镇</t>
  </si>
  <si>
    <t>村委会</t>
  </si>
  <si>
    <t>村民小组</t>
  </si>
  <si>
    <t>开工时间</t>
  </si>
  <si>
    <t>完工时间</t>
  </si>
  <si>
    <t>小  计</t>
  </si>
  <si>
    <t>分年度投入</t>
  </si>
  <si>
    <t>户数</t>
  </si>
  <si>
    <t>人数</t>
  </si>
  <si>
    <t>2019年</t>
  </si>
  <si>
    <t>2020年</t>
  </si>
  <si>
    <t>二、产业就业扶贫工程</t>
  </si>
  <si>
    <t>（四）参与龙头企业或新型经营主体</t>
  </si>
  <si>
    <t>1.龙头企业</t>
  </si>
  <si>
    <t>2.农民专业合作社</t>
  </si>
  <si>
    <t>西山乡毛讲村毛讲小组南哥种植专业合作社</t>
  </si>
  <si>
    <t>西山乡</t>
  </si>
  <si>
    <t>毛讲村</t>
  </si>
  <si>
    <t>毛讲小组</t>
  </si>
  <si>
    <t>新建</t>
  </si>
  <si>
    <t>项</t>
  </si>
  <si>
    <t>西山乡毛讲村毛讲小组南哥种植专业合作社，发展村集体经济，依托西番莲种植，建设西番莲收销厂。</t>
  </si>
  <si>
    <t>整合涉农资金</t>
  </si>
  <si>
    <t>西番莲收入达3000元/年/户</t>
  </si>
  <si>
    <t>带动77户建档立卡户增收，带动50户一般农户增收</t>
  </si>
  <si>
    <t>农业农村局</t>
  </si>
  <si>
    <t>关系贫困人口退出指标项目</t>
  </si>
  <si>
    <t>同意上报</t>
  </si>
  <si>
    <t>（六）产业设施项目</t>
  </si>
  <si>
    <t>1.产业基地道路建设</t>
  </si>
  <si>
    <t>西山乡弄丙村弄丙小组生产道路项目</t>
  </si>
  <si>
    <t>弄丙村</t>
  </si>
  <si>
    <t>弄丙小组</t>
  </si>
  <si>
    <t>改扩建</t>
  </si>
  <si>
    <t>亩</t>
  </si>
  <si>
    <t>建路基宽4.5-3米，路面宽3.5-2.5米，风化砂路面夯实，生产道路3千米，30万元/km</t>
  </si>
  <si>
    <t>解决贫困群众生产条件</t>
  </si>
  <si>
    <t>西山乡弄丙村跌撒小组生产道路项目</t>
  </si>
  <si>
    <t>跌撒小组</t>
  </si>
  <si>
    <t>建路基宽4.5-3米，路面宽3.5-2.5米，风化砂路面夯实,生产道路5千米，30万元/km</t>
  </si>
  <si>
    <t>西山乡弄丙村中心小组生产道路项目</t>
  </si>
  <si>
    <t>中心小组</t>
  </si>
  <si>
    <t>建路基宽4.5-3米，路面宽3.5-2.5米，风化砂路面夯实,生产道路3千米，30万元/km</t>
  </si>
  <si>
    <t>西山乡弄丙村回龙小组生产道路项目</t>
  </si>
  <si>
    <t>回龙小组</t>
  </si>
  <si>
    <t>建路基宽4.5-3米，路面宽3.5-2.5米，风化砂路面夯实,生产道路2千米，30万元/km</t>
  </si>
  <si>
    <t>西山乡弄丙村权么小组生产道路项目</t>
  </si>
  <si>
    <t>权么小组</t>
  </si>
  <si>
    <t>西山乡弄丙村权么小组生产道路长17.7千米，建路基宽4.5-3米，路面宽3.5-2.5米，风化砂路面夯实,30万元/km</t>
  </si>
  <si>
    <t>西山乡弄丙村拱外新寨小组生产道路项目</t>
  </si>
  <si>
    <t>新寨小组</t>
  </si>
  <si>
    <t>新建/
改扩建</t>
  </si>
  <si>
    <t>西山乡弄丙村新寨小组村到茶叶产业基地道路硬化3千米，新寨小组生产道路项目4千米，建路基宽4.5-3米，路面宽3.5-2.5米，风化砂路面夯实，30万元/km</t>
  </si>
  <si>
    <t>解决贫困群众产业生产问题</t>
  </si>
  <si>
    <t>西山乡弄丙村拱外二组生产道路项目</t>
  </si>
  <si>
    <t>拱外二组</t>
  </si>
  <si>
    <t>西山乡弄丙村拱外二组生产道路项目3千米，建路基宽4.5-3米，路面宽3.5-2.5米，风化砂路面夯实，30万元/km</t>
  </si>
  <si>
    <t>西山乡弄丙村红丘一组生产道路项目</t>
  </si>
  <si>
    <t>红丘一组</t>
  </si>
  <si>
    <t>西山乡弄丙村红丘一组生产道路项目7千米，建路基宽4.5-3米，路面宽3.5-2.5米，风化砂路面夯实，30万元/km</t>
  </si>
  <si>
    <t>坝东小组</t>
  </si>
  <si>
    <t>弄丙村坝东小组田间道路硬化1千米，建路基宽4.5-3米，路面宽3.5-2.5米，风化砂路面夯实，30万元/km</t>
  </si>
  <si>
    <t>西山乡弄丙村芒岗二组生产道路项目</t>
  </si>
  <si>
    <t>芒岗二组</t>
  </si>
  <si>
    <t>弄丙村芒岗二组田间道路硬化2千米，建路基宽4.5-3米，路面宽3.5-2.5米，风化砂路面夯实，30万元/km</t>
  </si>
  <si>
    <t>弄丙村弄丙小组田间道路硬化3千米，建路基宽4.5-3米，路面宽3.5-2.5米，风化砂路面夯实，30万元/km</t>
  </si>
  <si>
    <t>西山乡弄丙村吕折一组生产道路项目</t>
  </si>
  <si>
    <t>吕折一组</t>
  </si>
  <si>
    <t>弄丙村吕折一组田间道路硬化2千米，建路基宽4.5-3米，路面宽3.5-2.5米，风化砂路面夯实，30万元/km</t>
  </si>
  <si>
    <t>西山乡邦角村邦角茶厂至项南基地产业发展道路建设项目</t>
  </si>
  <si>
    <t>邦角村</t>
  </si>
  <si>
    <t>湾丹小组
木艾小组
南苗小组
项丘小组</t>
  </si>
  <si>
    <t>茶厂岔路口到项南基地到项丘小组的产业道路建设。长5千米，宽3.5米，30万元/km，总预算150万元。</t>
  </si>
  <si>
    <t>解决贫困群众出行难问题</t>
  </si>
  <si>
    <t>西山乡芒东村板念小组生产道路项目</t>
  </si>
  <si>
    <t>芒东村</t>
  </si>
  <si>
    <t>板念小组</t>
  </si>
  <si>
    <t>西山乡芒东村板栽小组生产道路项目</t>
  </si>
  <si>
    <t>板栽小组</t>
  </si>
  <si>
    <t>建路基宽4.5-3米，路面宽3.5-2.5米，风化砂路面夯实,生产道路6千米，30万元/km</t>
  </si>
  <si>
    <t>西山乡芒东村芒东小组生产道路项目</t>
  </si>
  <si>
    <t>芒东小组</t>
  </si>
  <si>
    <t>建路基宽4.5-3米，路面宽3.5-2.5米，风化砂路面夯实,生产道路4千米，30万元/km</t>
  </si>
  <si>
    <t>西山乡芒东村很滚小组生产道路项目</t>
  </si>
  <si>
    <t>很滚小组</t>
  </si>
  <si>
    <t>西山乡芒东村木艾二组生产道路项目</t>
  </si>
  <si>
    <t>木艾二组</t>
  </si>
  <si>
    <t>建路基宽4.5-3米，路面宽3.5-2.5米，风化砂路面夯实,生产道路2500米，30万元/km</t>
  </si>
  <si>
    <t>西山乡芒东村谷东小组生产道路项目</t>
  </si>
  <si>
    <t>谷东小组</t>
  </si>
  <si>
    <t>西山乡毛讲村毛讲小组生产道路项目</t>
  </si>
  <si>
    <t>毛讲小组老寨到勐办坝田间道路4千米，勐办坝田间道路硬化1千米，毛讲小组老寨到实昂广生产道路硬化0.6千米，毛讲小组祁木锐鲁哦至张成干家到动档权生产道路硬化2千米，建路基宽4.5-3米，路面宽3.5-2.5米，风化砂路面夯实，30万元/km</t>
  </si>
  <si>
    <t>西山乡毛讲村拱卡小组生产道路项目</t>
  </si>
  <si>
    <t>拱卡小组</t>
  </si>
  <si>
    <t>西山乡毛讲村拱卡小组早鲁崩到卓干么约汤生产道路硬化1千米，拱卡小组老寨到意浪空生产道路硬化0.9千米，建路基宽4.5-3米，路面宽3.5-2.5米，风化砂路面夯实，30万元/km</t>
  </si>
  <si>
    <t>西山乡毛讲村拱林一小组生产道路项目</t>
  </si>
  <si>
    <t>拱林一小组</t>
  </si>
  <si>
    <t>西山乡毛讲村拱林一小组刀家寨至祁木兰甘蔗地生产道路硬化0.9千米，拱林一小组排勒孟甘蔗地至芒午小组李勒团家边生产道路硬化1千米，建路基宽4.5-3米，路面宽3.5-2.5米，风化砂路面夯实，30万元/km</t>
  </si>
  <si>
    <t>西山乡毛讲村拱林二小组生产道路项目</t>
  </si>
  <si>
    <t>拱林二小组</t>
  </si>
  <si>
    <t>西山乡毛讲村拱林二小组祁堆么家边至拱林二新寨下片区路口生产道路硬化3.6千米，拱林二小组老寨梅何东岔路口至孙勒定老地基生产道路硬化0.5千米，拱林二小组老公房到拱林一老学校生产道路硬化1千米，建路基宽4.5-3米，路面宽3.5-2.5米，风化砂路面夯实，30万元/km</t>
  </si>
  <si>
    <t>西山乡崩强村大舍小组生产道路项目</t>
  </si>
  <si>
    <t>崩强村</t>
  </si>
  <si>
    <t>大舍小组</t>
  </si>
  <si>
    <t>建路基宽4.5-3米，路面宽3.5-2.5米，风化砂路面夯实，生产道路5千米，30万元／km</t>
  </si>
  <si>
    <t>解决建档户生产条件</t>
  </si>
  <si>
    <t>西山乡崩强村崩强小组生产道路项目</t>
  </si>
  <si>
    <t>崩强小组</t>
  </si>
  <si>
    <t>西山乡崩强村木那小组生产道路项目</t>
  </si>
  <si>
    <t>木那小组</t>
  </si>
  <si>
    <t>建路基宽4.5-3米，路面宽3.5-2.5米，风化砂路面夯实，生产道路2500米，30万元／km</t>
  </si>
  <si>
    <t>西山乡崩强村先午小组生产道路项目</t>
  </si>
  <si>
    <t>先午小组</t>
  </si>
  <si>
    <t>建路基宽4.5-3米，路面宽3.5-2.5米，风化砂路面夯实，生产道路2千米，30万元／km</t>
  </si>
  <si>
    <t>西山乡营盘村崩洞小组生产道路项目</t>
  </si>
  <si>
    <t>营盘村</t>
  </si>
  <si>
    <t>崩洞小组</t>
  </si>
  <si>
    <t>建路基宽4.5-3米，路面宽3.5-2.5米，风化砂路面夯实，生产道路1720米，30万元/km</t>
  </si>
  <si>
    <t>解决群众生产条件</t>
  </si>
  <si>
    <t>西山乡营盘村帕软小组生产道路项目</t>
  </si>
  <si>
    <t>帕软小组</t>
  </si>
  <si>
    <t>4200</t>
  </si>
  <si>
    <t>2020</t>
  </si>
  <si>
    <t>（七）其他</t>
  </si>
  <si>
    <t>西山乡营盘村冷库建设项目</t>
  </si>
  <si>
    <t>买直小组</t>
  </si>
  <si>
    <t>投入200万元资金在芒市西山乡营盘村进行土地流转、厂房建设与购买设备，实施冷库建设项目。项目建成后，产权归户弄村集体所有，出租给企业使用。项目的建成将进一步提升晚上上海市室外蔬菜主供应基地建设。同时，也将进一步解决芒市初级农产品保鲜期短，市场波动大，销售渠道单一等问题，并可提供多个加工车间长期工作岗位。项目将惠及667户2701人，其中建档立卡贫困户173户521人。</t>
  </si>
  <si>
    <t>1类</t>
  </si>
  <si>
    <t>八、贫困村振兴工程</t>
  </si>
  <si>
    <t>—</t>
  </si>
  <si>
    <t>（四）小型农田水利设施</t>
  </si>
  <si>
    <t>2.农业灌溉设施建设</t>
  </si>
  <si>
    <t>西山乡弄丙村灌溉水渠建设项目</t>
  </si>
  <si>
    <t>吕折一组
跌撒小组
拱外一组
弄丙小组</t>
  </si>
  <si>
    <t>吕折一组灌溉水渠1.5千米，跌撒小组灌溉水渠0.5千米，拱外一组灌溉水渠0.7千米，弄丙小组灌溉水渠1.5千米，中心小组灌溉沟渠2.5千米，芒岗一组灌溉沟渠0.5千米</t>
  </si>
  <si>
    <t>保障农田灌溉水源</t>
  </si>
  <si>
    <t>西山乡芒东村很滚小组坝塘项目</t>
  </si>
  <si>
    <t>建设长50米，宽5米，高10米堤坝，建成后蓄水量达6万m³，投资300万元</t>
  </si>
  <si>
    <t>建三面混凝土现浇沟渠3条4300米，宽0.6米，高0.5米。</t>
  </si>
  <si>
    <t>建三面混凝土现浇沟渠4条7千米，宽0.6米，高0.5米。</t>
  </si>
  <si>
    <t>建三面混凝土现浇沟渠6条12500米，宽0.6米，高0.5米。</t>
  </si>
  <si>
    <t>建三面混凝土现浇沟渠4条7500米，宽0.6米，高0.5米。</t>
  </si>
  <si>
    <t>木艾一组</t>
  </si>
  <si>
    <t>建三面混凝土现浇沟渠8条11千米，宽0.6米，高0.5米。</t>
  </si>
  <si>
    <t>建三面混凝土现浇沟渠2条2千米，宽0.6米，高0.5米。</t>
  </si>
  <si>
    <t>西山乡毛讲村毛讲小组灌溉沟渠项目</t>
  </si>
  <si>
    <t>意权至科技空灌溉水渠2千米，沙字朗，混凝土现浇沟渠长2千米；董当空，混凝土现浇沟渠长1千米，挡墙体积26立方米</t>
  </si>
  <si>
    <t>西山乡毛讲村拱林一组灌溉沟渠项目</t>
  </si>
  <si>
    <t>拱林一组</t>
  </si>
  <si>
    <t>建三面混凝土现浇沟渠6千米，宽0.6米，高0.5米。</t>
  </si>
  <si>
    <t>西山乡毛讲村芒午小组灌溉沟渠项目</t>
  </si>
  <si>
    <t>芒午小组</t>
  </si>
  <si>
    <t>西山乡崩强村先午小组灌溉沟渠项目</t>
  </si>
  <si>
    <t>建三面混凝土现浇沟渠1条4千米，宽0.6米，高0.5米。</t>
  </si>
  <si>
    <t>西山乡崩强村大舍小组芒回小坝塘建设项目</t>
  </si>
  <si>
    <t>建三面混凝土现浇沟渠100米，宽5，高10米大坝</t>
  </si>
  <si>
    <t>解决建档立卡户生产生活条件</t>
  </si>
  <si>
    <t>西山乡崩强村崩强小组灌溉沟渠项目</t>
  </si>
  <si>
    <t>西山乡崩强村木那小组灌溉沟渠项目</t>
  </si>
  <si>
    <t>建三面混凝土现浇沟渠2千米，宽0.6米，高0.5米。</t>
  </si>
  <si>
    <t>西山乡崩强村大舍小组灌溉沟渠项目</t>
  </si>
  <si>
    <t>建三面混凝土现浇沟渠3千米，宽0.6米，高0.5米。</t>
  </si>
  <si>
    <t>西山乡崩强村大舍小组至弄丙村坝东小组灌溉沟渠项目</t>
  </si>
  <si>
    <t>芒良小组
崩洞小组
拱引小组
帮本小组
买直小组
上营盘小组
拱林新村
杏欢小组
帕软小组</t>
  </si>
  <si>
    <t>龙江大坝至帕软小组建三面混凝土现浇沟渠18千米，宽0.6米，高0.5米。</t>
  </si>
  <si>
    <t>西山乡营盘村拱引小组灌溉沟渠项目</t>
  </si>
  <si>
    <t>拱引小组</t>
  </si>
  <si>
    <t>西山乡营盘村帮本小组灌溉沟渠项目</t>
  </si>
  <si>
    <t>帮本小组</t>
  </si>
  <si>
    <t>3条灌溉沟渠，建三面混凝土现浇沟渠1620米，宽0.6米，高0.5米。</t>
  </si>
  <si>
    <t>（六）村庄人居环境整治</t>
  </si>
  <si>
    <t>1、村内道路硬化</t>
  </si>
  <si>
    <t>西山乡营盘村买直小组入户道路硬化项目</t>
  </si>
  <si>
    <t>平方米</t>
  </si>
  <si>
    <t xml:space="preserve">入户道路硬化1112.5米，宽3米，建设道路硬化3337.5平方米，补助标准：130元/㎡，补助资金43.39万元；挡墙两道，400m³，补助标准：450元/m³，补助资金18万元。合计61.39万元。
</t>
  </si>
  <si>
    <t>提升村庄人居环境</t>
  </si>
  <si>
    <t>改善24户贫困户生产生活条件</t>
  </si>
  <si>
    <t>西山乡芒东村谷东及板载小组小组入户道路硬化及附属设施建设项目</t>
  </si>
  <si>
    <t>谷东小组
板载小组</t>
  </si>
  <si>
    <t>平方米
立方米</t>
  </si>
  <si>
    <t>12249
690</t>
  </si>
  <si>
    <t>1.入户道路硬化3683米，宽3米，建设道路硬化12249平方米，补助标准：150元/㎡，补助资金183.735万元；
2.挡土墙长115米，石脚高1.5米，上底宽1米，下底宽1.5米，地面墙体高3米，体积690立方米，补助标准：450元/m³，补助资金31.05万元；
3.其他附属设施建设31.115万元。</t>
  </si>
  <si>
    <t>改善贫困户出行条件</t>
  </si>
  <si>
    <t>西山乡邦角村湾丹小组入户道路硬化项目</t>
  </si>
  <si>
    <t>湾丹小组</t>
  </si>
  <si>
    <t>入户道路硬化1600米，宽3米，建设道路硬化4800平方米，补助标准：150元/㎡，补助资金72万元</t>
  </si>
  <si>
    <t>别龙小组</t>
  </si>
  <si>
    <t>主道硬化1300米，宽4.5米，建设道路硬化5850平方米,；入户道路硬化1700米，宽3米，建设道路硬化5100平方米。共计10950平方米，补助标准：150元/㎡，补助资金164.25万元；</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</si>
</sst>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_);\(0\)"/>
  </numFmts>
  <fonts count="30">
    <font>
      <sz val="11"/>
      <color indexed="8"/>
      <name val="宋体"/>
      <charset val="134"/>
    </font>
    <font>
      <sz val="11"/>
      <name val="等线 Light"/>
      <charset val="134"/>
      <scheme val="major"/>
    </font>
    <font>
      <b/>
      <sz val="11"/>
      <name val="等线 Light"/>
      <charset val="134"/>
      <scheme val="major"/>
    </font>
    <font>
      <sz val="11"/>
      <name val="宋体"/>
      <charset val="134"/>
    </font>
    <font>
      <sz val="14"/>
      <name val="黑体"/>
      <charset val="134"/>
    </font>
    <font>
      <b/>
      <sz val="36"/>
      <name val="等线 Light"/>
      <charset val="134"/>
      <scheme val="major"/>
    </font>
    <font>
      <b/>
      <sz val="11"/>
      <name val="等线"/>
      <charset val="134"/>
      <scheme val="minor"/>
    </font>
    <font>
      <sz val="11"/>
      <name val="等线"/>
      <charset val="134"/>
      <scheme val="minor"/>
    </font>
    <font>
      <b/>
      <i/>
      <sz val="1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6"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7" borderId="6" applyNumberFormat="0" applyAlignment="0" applyProtection="0">
      <alignment vertical="center"/>
    </xf>
    <xf numFmtId="0" fontId="19" fillId="8" borderId="7" applyNumberFormat="0" applyAlignment="0" applyProtection="0">
      <alignment vertical="center"/>
    </xf>
    <xf numFmtId="0" fontId="20" fillId="8" borderId="6" applyNumberFormat="0" applyAlignment="0" applyProtection="0">
      <alignment vertical="center"/>
    </xf>
    <xf numFmtId="0" fontId="21" fillId="9"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29" fillId="0" borderId="0">
      <alignment vertical="center"/>
    </xf>
    <xf numFmtId="0" fontId="0" fillId="0" borderId="0">
      <alignment vertical="center"/>
    </xf>
  </cellStyleXfs>
  <cellXfs count="72">
    <xf numFmtId="0" fontId="0" fillId="0" borderId="0" xfId="0">
      <alignment vertical="center"/>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3" fillId="0" borderId="0" xfId="0" applyFont="1" applyFill="1">
      <alignment vertical="center"/>
    </xf>
    <xf numFmtId="0" fontId="1" fillId="2" borderId="0" xfId="0" applyFont="1" applyFill="1" applyAlignment="1">
      <alignment horizontal="left" vertical="center" wrapText="1"/>
    </xf>
    <xf numFmtId="0" fontId="1" fillId="2" borderId="0" xfId="0" applyNumberFormat="1" applyFont="1" applyFill="1" applyAlignment="1">
      <alignment horizontal="center" vertical="center" wrapText="1"/>
    </xf>
    <xf numFmtId="176" fontId="1" fillId="2" borderId="0" xfId="0" applyNumberFormat="1" applyFont="1" applyFill="1" applyAlignment="1">
      <alignment horizontal="center" vertical="center" wrapText="1"/>
    </xf>
    <xf numFmtId="177" fontId="1" fillId="2"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5" fillId="0" borderId="0"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5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2"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6" fillId="4" borderId="2" xfId="49" applyFont="1" applyFill="1" applyBorder="1" applyAlignment="1" applyProtection="1">
      <alignment horizontal="center" vertical="center" wrapText="1"/>
      <protection locked="0"/>
    </xf>
    <xf numFmtId="0" fontId="6" fillId="4" borderId="2" xfId="49" applyFont="1" applyFill="1" applyBorder="1" applyAlignment="1" applyProtection="1">
      <alignment horizontal="left" vertical="center" wrapText="1"/>
      <protection locked="0"/>
    </xf>
    <xf numFmtId="0" fontId="6" fillId="5" borderId="2" xfId="49" applyFont="1" applyFill="1" applyBorder="1" applyAlignment="1" applyProtection="1">
      <alignment horizontal="center" vertical="center" wrapText="1"/>
      <protection locked="0"/>
    </xf>
    <xf numFmtId="177" fontId="7" fillId="0" borderId="2" xfId="0" applyNumberFormat="1" applyFont="1" applyFill="1" applyBorder="1" applyAlignment="1">
      <alignment horizontal="center" vertical="center" wrapText="1"/>
    </xf>
    <xf numFmtId="0" fontId="6" fillId="3" borderId="2" xfId="49" applyFont="1" applyFill="1" applyBorder="1" applyAlignment="1" applyProtection="1">
      <alignment horizontal="center" vertical="center" wrapText="1"/>
      <protection locked="0"/>
    </xf>
    <xf numFmtId="0" fontId="6" fillId="3" borderId="2" xfId="49" applyFont="1" applyFill="1" applyBorder="1" applyAlignment="1" applyProtection="1">
      <alignment horizontal="left" vertical="center" wrapText="1"/>
      <protection locked="0"/>
    </xf>
    <xf numFmtId="176" fontId="5" fillId="0" borderId="0" xfId="50" applyNumberFormat="1" applyFont="1" applyFill="1" applyBorder="1" applyAlignment="1">
      <alignment horizontal="center" vertical="center" wrapText="1"/>
    </xf>
    <xf numFmtId="0" fontId="5" fillId="0" borderId="0" xfId="50" applyNumberFormat="1" applyFont="1" applyFill="1" applyBorder="1" applyAlignment="1">
      <alignment horizontal="center" vertical="center" wrapText="1"/>
    </xf>
    <xf numFmtId="176" fontId="2" fillId="0" borderId="1" xfId="50" applyNumberFormat="1" applyFont="1" applyFill="1" applyBorder="1" applyAlignment="1">
      <alignment horizontal="left" vertical="center" wrapText="1"/>
    </xf>
    <xf numFmtId="176" fontId="2" fillId="0" borderId="2" xfId="5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8" fontId="6" fillId="3" borderId="2" xfId="0" applyNumberFormat="1" applyFont="1" applyFill="1" applyBorder="1" applyAlignment="1">
      <alignment horizontal="left" vertical="center" wrapText="1"/>
    </xf>
    <xf numFmtId="176" fontId="6" fillId="3" borderId="2" xfId="0" applyNumberFormat="1" applyFont="1" applyFill="1" applyBorder="1" applyAlignment="1">
      <alignment horizontal="center" vertical="center" wrapText="1"/>
    </xf>
    <xf numFmtId="178" fontId="6" fillId="4" borderId="2" xfId="0" applyNumberFormat="1" applyFont="1" applyFill="1" applyBorder="1" applyAlignment="1">
      <alignment horizontal="left" vertical="center" wrapText="1"/>
    </xf>
    <xf numFmtId="176" fontId="6" fillId="4" borderId="2" xfId="0" applyNumberFormat="1" applyFont="1" applyFill="1" applyBorder="1" applyAlignment="1">
      <alignment horizontal="center" vertical="center" wrapText="1"/>
    </xf>
    <xf numFmtId="178" fontId="6" fillId="5" borderId="2" xfId="0" applyNumberFormat="1" applyFont="1" applyFill="1" applyBorder="1" applyAlignment="1">
      <alignment horizontal="left" vertical="center" wrapText="1"/>
    </xf>
    <xf numFmtId="176" fontId="6" fillId="5" borderId="2" xfId="0" applyNumberFormat="1" applyFont="1" applyFill="1" applyBorder="1" applyAlignment="1">
      <alignment horizontal="center" vertical="center" wrapText="1"/>
    </xf>
    <xf numFmtId="178" fontId="6" fillId="5" borderId="2" xfId="0" applyNumberFormat="1" applyFont="1" applyFill="1" applyBorder="1" applyAlignment="1">
      <alignment horizontal="center" vertical="center" wrapText="1"/>
    </xf>
    <xf numFmtId="178" fontId="7" fillId="0" borderId="2" xfId="0" applyNumberFormat="1"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8" fontId="8" fillId="4" borderId="2" xfId="0" applyNumberFormat="1"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178" fontId="7"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176" fontId="6" fillId="4" borderId="2" xfId="0" applyNumberFormat="1" applyFont="1" applyFill="1" applyBorder="1" applyAlignment="1">
      <alignment horizontal="left" vertical="center" wrapText="1"/>
    </xf>
    <xf numFmtId="176" fontId="6" fillId="5" borderId="2" xfId="0" applyNumberFormat="1" applyFont="1" applyFill="1" applyBorder="1" applyAlignment="1">
      <alignment horizontal="left" vertical="center" wrapText="1"/>
    </xf>
    <xf numFmtId="176" fontId="3" fillId="0" borderId="2" xfId="0" applyNumberFormat="1" applyFont="1" applyFill="1" applyBorder="1">
      <alignment vertical="center"/>
    </xf>
    <xf numFmtId="177" fontId="2" fillId="0" borderId="1" xfId="50" applyNumberFormat="1"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177" fontId="6" fillId="3" borderId="2" xfId="0" applyNumberFormat="1" applyFont="1" applyFill="1" applyBorder="1" applyAlignment="1">
      <alignment horizontal="center" vertical="center" wrapText="1"/>
    </xf>
    <xf numFmtId="177" fontId="6" fillId="4" borderId="2" xfId="0" applyNumberFormat="1" applyFont="1" applyFill="1" applyBorder="1" applyAlignment="1">
      <alignment horizontal="center" vertical="center" wrapText="1"/>
    </xf>
    <xf numFmtId="177" fontId="6" fillId="5" borderId="2"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0" fontId="3" fillId="0" borderId="2" xfId="0" applyFont="1" applyBorder="1" applyAlignment="1">
      <alignment vertical="center" wrapText="1"/>
    </xf>
    <xf numFmtId="177" fontId="6" fillId="0" borderId="2" xfId="0" applyNumberFormat="1" applyFont="1" applyFill="1" applyBorder="1" applyAlignment="1">
      <alignment horizontal="center" vertical="center" wrapText="1"/>
    </xf>
    <xf numFmtId="177" fontId="1" fillId="0" borderId="0" xfId="0" applyNumberFormat="1" applyFont="1" applyFill="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lignment vertical="center"/>
    </xf>
    <xf numFmtId="0" fontId="7" fillId="0" borderId="2" xfId="49" applyFont="1" applyFill="1" applyBorder="1" applyAlignment="1" applyProtection="1">
      <alignment horizontal="left" vertical="center" wrapText="1"/>
      <protection locked="0"/>
    </xf>
    <xf numFmtId="0" fontId="7" fillId="0" borderId="2" xfId="49"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需求汇总表（1-4）" xfId="49"/>
    <cellStyle name="常规 2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72"/>
  <sheetViews>
    <sheetView tabSelected="1" view="pageBreakPreview" zoomScale="70" zoomScaleNormal="70" workbookViewId="0">
      <pane xSplit="8" ySplit="6" topLeftCell="J7" activePane="bottomRight" state="frozen"/>
      <selection/>
      <selection pane="topRight"/>
      <selection pane="bottomLeft"/>
      <selection pane="bottomRight" activeCell="R14" sqref="R14"/>
    </sheetView>
  </sheetViews>
  <sheetFormatPr defaultColWidth="9" defaultRowHeight="30" customHeight="1"/>
  <cols>
    <col min="1" max="1" width="5.89166666666667" style="2" customWidth="1"/>
    <col min="2" max="2" width="24" style="8" customWidth="1"/>
    <col min="3" max="3" width="8.33333333333333" style="1" customWidth="1"/>
    <col min="4" max="4" width="10" style="1" customWidth="1"/>
    <col min="5" max="5" width="12.225" style="1" customWidth="1"/>
    <col min="6" max="6" width="9.025" style="1" customWidth="1"/>
    <col min="7" max="7" width="8.10833333333333" style="1" customWidth="1"/>
    <col min="8" max="8" width="8.66666666666667" style="9" customWidth="1"/>
    <col min="9" max="9" width="37.1083333333333" style="8" customWidth="1"/>
    <col min="10" max="10" width="9.66666666666667" style="9" customWidth="1"/>
    <col min="11" max="11" width="9.10833333333333" style="9" customWidth="1"/>
    <col min="12" max="12" width="16.775" style="10" customWidth="1"/>
    <col min="13" max="13" width="14.8916666666667" style="10" customWidth="1"/>
    <col min="14" max="14" width="14.225" style="10" customWidth="1"/>
    <col min="15" max="15" width="9.55833333333333" style="1" customWidth="1"/>
    <col min="16" max="16" width="8.33333333333333" style="9" customWidth="1"/>
    <col min="17" max="17" width="8.89166666666667" style="9" customWidth="1"/>
    <col min="18" max="18" width="12.775" style="11" customWidth="1"/>
    <col min="19" max="19" width="14.1666666666667" style="11" customWidth="1"/>
    <col min="20" max="20" width="12.775" style="11" customWidth="1"/>
    <col min="21" max="21" width="26.8916666666667" style="11" customWidth="1"/>
    <col min="22" max="26" width="12.775" style="11" customWidth="1"/>
  </cols>
  <sheetData>
    <row r="1" ht="18.75" spans="1:2">
      <c r="A1" s="12" t="s">
        <v>0</v>
      </c>
      <c r="B1" s="12"/>
    </row>
    <row r="2" s="1" customFormat="1" ht="64.05" customHeight="1" spans="1:26">
      <c r="A2" s="13" t="s">
        <v>1</v>
      </c>
      <c r="B2" s="13"/>
      <c r="C2" s="13"/>
      <c r="D2" s="13"/>
      <c r="E2" s="13"/>
      <c r="F2" s="13"/>
      <c r="G2" s="13"/>
      <c r="H2" s="13"/>
      <c r="I2" s="13"/>
      <c r="J2" s="13"/>
      <c r="K2" s="13"/>
      <c r="L2" s="36"/>
      <c r="M2" s="36"/>
      <c r="N2" s="36"/>
      <c r="O2" s="13"/>
      <c r="P2" s="37"/>
      <c r="Q2" s="37"/>
      <c r="R2" s="13"/>
      <c r="S2" s="13"/>
      <c r="T2" s="13"/>
      <c r="U2" s="13"/>
      <c r="V2" s="13"/>
      <c r="W2" s="13"/>
      <c r="X2" s="13"/>
      <c r="Y2" s="13"/>
      <c r="Z2" s="13"/>
    </row>
    <row r="3" s="2" customFormat="1" ht="14.25" spans="1:26">
      <c r="A3" s="14" t="s">
        <v>2</v>
      </c>
      <c r="B3" s="14"/>
      <c r="C3" s="14"/>
      <c r="D3" s="14"/>
      <c r="E3" s="14"/>
      <c r="F3" s="14"/>
      <c r="G3" s="14"/>
      <c r="H3" s="15"/>
      <c r="I3" s="14"/>
      <c r="J3" s="15"/>
      <c r="K3" s="15"/>
      <c r="L3" s="38"/>
      <c r="M3" s="38"/>
      <c r="N3" s="38"/>
      <c r="O3" s="14"/>
      <c r="P3" s="15"/>
      <c r="Q3" s="15"/>
      <c r="R3" s="58"/>
      <c r="S3" s="58"/>
      <c r="T3" s="58"/>
      <c r="U3" s="58"/>
      <c r="V3" s="58"/>
      <c r="W3" s="58"/>
      <c r="X3" s="58"/>
      <c r="Y3" s="58"/>
      <c r="Z3" s="67"/>
    </row>
    <row r="4" s="3" customFormat="1" customHeight="1" spans="1:26">
      <c r="A4" s="16" t="s">
        <v>3</v>
      </c>
      <c r="B4" s="16" t="s">
        <v>4</v>
      </c>
      <c r="C4" s="16" t="s">
        <v>5</v>
      </c>
      <c r="D4" s="16"/>
      <c r="E4" s="16"/>
      <c r="F4" s="16" t="s">
        <v>6</v>
      </c>
      <c r="G4" s="16" t="s">
        <v>7</v>
      </c>
      <c r="H4" s="17" t="s">
        <v>8</v>
      </c>
      <c r="I4" s="16" t="s">
        <v>9</v>
      </c>
      <c r="J4" s="17" t="s">
        <v>10</v>
      </c>
      <c r="K4" s="17"/>
      <c r="L4" s="39" t="s">
        <v>11</v>
      </c>
      <c r="M4" s="39"/>
      <c r="N4" s="39"/>
      <c r="O4" s="40" t="s">
        <v>12</v>
      </c>
      <c r="P4" s="17" t="s">
        <v>13</v>
      </c>
      <c r="Q4" s="17"/>
      <c r="R4" s="59" t="s">
        <v>14</v>
      </c>
      <c r="S4" s="59" t="s">
        <v>15</v>
      </c>
      <c r="T4" s="16" t="s">
        <v>16</v>
      </c>
      <c r="U4" s="60" t="s">
        <v>17</v>
      </c>
      <c r="V4" s="59" t="s">
        <v>18</v>
      </c>
      <c r="W4" s="59" t="s">
        <v>19</v>
      </c>
      <c r="X4" s="59" t="s">
        <v>20</v>
      </c>
      <c r="Y4" s="59" t="s">
        <v>21</v>
      </c>
      <c r="Z4" s="59" t="s">
        <v>22</v>
      </c>
    </row>
    <row r="5" s="3" customFormat="1" customHeight="1" spans="1:26">
      <c r="A5" s="16"/>
      <c r="B5" s="16"/>
      <c r="C5" s="16" t="s">
        <v>23</v>
      </c>
      <c r="D5" s="16" t="s">
        <v>24</v>
      </c>
      <c r="E5" s="16" t="s">
        <v>25</v>
      </c>
      <c r="F5" s="16"/>
      <c r="G5" s="16"/>
      <c r="H5" s="17"/>
      <c r="I5" s="16"/>
      <c r="J5" s="17" t="s">
        <v>26</v>
      </c>
      <c r="K5" s="17" t="s">
        <v>27</v>
      </c>
      <c r="L5" s="40" t="s">
        <v>28</v>
      </c>
      <c r="M5" s="40" t="s">
        <v>29</v>
      </c>
      <c r="N5" s="40"/>
      <c r="O5" s="40"/>
      <c r="P5" s="17" t="s">
        <v>30</v>
      </c>
      <c r="Q5" s="17" t="s">
        <v>31</v>
      </c>
      <c r="R5" s="59"/>
      <c r="S5" s="59"/>
      <c r="T5" s="16"/>
      <c r="U5" s="60"/>
      <c r="V5" s="59"/>
      <c r="W5" s="59"/>
      <c r="X5" s="59"/>
      <c r="Y5" s="59"/>
      <c r="Z5" s="59"/>
    </row>
    <row r="6" s="3" customFormat="1" customHeight="1" spans="1:26">
      <c r="A6" s="16"/>
      <c r="B6" s="16"/>
      <c r="C6" s="16"/>
      <c r="D6" s="16"/>
      <c r="E6" s="16"/>
      <c r="F6" s="16"/>
      <c r="G6" s="16"/>
      <c r="H6" s="17"/>
      <c r="I6" s="16"/>
      <c r="J6" s="17"/>
      <c r="K6" s="17"/>
      <c r="L6" s="40"/>
      <c r="M6" s="40" t="s">
        <v>32</v>
      </c>
      <c r="N6" s="40" t="s">
        <v>33</v>
      </c>
      <c r="O6" s="40"/>
      <c r="P6" s="17"/>
      <c r="Q6" s="17"/>
      <c r="R6" s="59"/>
      <c r="S6" s="59"/>
      <c r="T6" s="16"/>
      <c r="U6" s="60"/>
      <c r="V6" s="59"/>
      <c r="W6" s="59"/>
      <c r="X6" s="59"/>
      <c r="Y6" s="59"/>
      <c r="Z6" s="59"/>
    </row>
    <row r="7" s="4" customFormat="1" ht="34.95" customHeight="1" spans="1:26">
      <c r="A7" s="18">
        <f>SUBTOTAL(3,B$7:B7)*1</f>
        <v>1</v>
      </c>
      <c r="B7" s="19" t="s">
        <v>34</v>
      </c>
      <c r="C7" s="18"/>
      <c r="D7" s="18"/>
      <c r="E7" s="18"/>
      <c r="F7" s="18"/>
      <c r="G7" s="18"/>
      <c r="H7" s="20"/>
      <c r="I7" s="41"/>
      <c r="J7" s="20"/>
      <c r="K7" s="20"/>
      <c r="L7" s="42"/>
      <c r="M7" s="42"/>
      <c r="N7" s="42"/>
      <c r="O7" s="42"/>
      <c r="P7" s="20"/>
      <c r="Q7" s="20"/>
      <c r="R7" s="61"/>
      <c r="S7" s="61"/>
      <c r="T7" s="61"/>
      <c r="U7" s="61"/>
      <c r="V7" s="61"/>
      <c r="W7" s="61"/>
      <c r="X7" s="61"/>
      <c r="Y7" s="61"/>
      <c r="Z7" s="61"/>
    </row>
    <row r="8" s="5" customFormat="1" ht="28.5" spans="1:26">
      <c r="A8" s="21">
        <f>SUBTOTAL(3,B$7:B8)*1</f>
        <v>2</v>
      </c>
      <c r="B8" s="22" t="s">
        <v>35</v>
      </c>
      <c r="C8" s="21"/>
      <c r="D8" s="21"/>
      <c r="E8" s="21"/>
      <c r="F8" s="21"/>
      <c r="G8" s="21"/>
      <c r="H8" s="23"/>
      <c r="I8" s="43"/>
      <c r="J8" s="23"/>
      <c r="K8" s="23"/>
      <c r="L8" s="44"/>
      <c r="M8" s="44"/>
      <c r="N8" s="44"/>
      <c r="O8" s="44"/>
      <c r="P8" s="23"/>
      <c r="Q8" s="23"/>
      <c r="R8" s="62"/>
      <c r="S8" s="62"/>
      <c r="T8" s="62"/>
      <c r="U8" s="62"/>
      <c r="V8" s="62"/>
      <c r="W8" s="62"/>
      <c r="X8" s="62"/>
      <c r="Y8" s="62"/>
      <c r="Z8" s="62"/>
    </row>
    <row r="9" s="6" customFormat="1" ht="34.95" customHeight="1" spans="1:26">
      <c r="A9" s="24">
        <f>SUBTOTAL(3,B$7:B9)*1</f>
        <v>3</v>
      </c>
      <c r="B9" s="25" t="s">
        <v>36</v>
      </c>
      <c r="C9" s="24"/>
      <c r="D9" s="24"/>
      <c r="E9" s="24"/>
      <c r="F9" s="24"/>
      <c r="G9" s="24"/>
      <c r="H9" s="26"/>
      <c r="I9" s="45"/>
      <c r="J9" s="26"/>
      <c r="K9" s="26"/>
      <c r="L9" s="46"/>
      <c r="M9" s="46"/>
      <c r="N9" s="46"/>
      <c r="O9" s="47"/>
      <c r="P9" s="26"/>
      <c r="Q9" s="26"/>
      <c r="R9" s="47"/>
      <c r="S9" s="47"/>
      <c r="T9" s="47"/>
      <c r="U9" s="47"/>
      <c r="V9" s="47"/>
      <c r="W9" s="47"/>
      <c r="X9" s="47"/>
      <c r="Y9" s="47"/>
      <c r="Z9" s="47"/>
    </row>
    <row r="10" s="6" customFormat="1" ht="34.95" customHeight="1" spans="1:26">
      <c r="A10" s="24">
        <f>SUBTOTAL(3,B$7:B10)*1</f>
        <v>4</v>
      </c>
      <c r="B10" s="25" t="s">
        <v>37</v>
      </c>
      <c r="C10" s="24"/>
      <c r="D10" s="24"/>
      <c r="E10" s="24"/>
      <c r="F10" s="24"/>
      <c r="G10" s="24"/>
      <c r="H10" s="26"/>
      <c r="I10" s="45"/>
      <c r="J10" s="26"/>
      <c r="K10" s="26"/>
      <c r="L10" s="46">
        <f t="shared" ref="L10:Q10" si="0">SUM(L11)</f>
        <v>20</v>
      </c>
      <c r="M10" s="46">
        <f t="shared" si="0"/>
        <v>0</v>
      </c>
      <c r="N10" s="46">
        <f t="shared" si="0"/>
        <v>20</v>
      </c>
      <c r="O10" s="47"/>
      <c r="P10" s="26">
        <f t="shared" si="0"/>
        <v>77</v>
      </c>
      <c r="Q10" s="26">
        <f t="shared" si="0"/>
        <v>272</v>
      </c>
      <c r="R10" s="47"/>
      <c r="S10" s="47"/>
      <c r="T10" s="47"/>
      <c r="U10" s="47"/>
      <c r="V10" s="47"/>
      <c r="W10" s="47"/>
      <c r="X10" s="47"/>
      <c r="Y10" s="47"/>
      <c r="Z10" s="47"/>
    </row>
    <row r="11" s="2" customFormat="1" ht="57" spans="1:26">
      <c r="A11" s="27">
        <f>SUBTOTAL(3,B$7:B11)*1</f>
        <v>5</v>
      </c>
      <c r="B11" s="28" t="s">
        <v>38</v>
      </c>
      <c r="C11" s="27" t="s">
        <v>39</v>
      </c>
      <c r="D11" s="27" t="s">
        <v>40</v>
      </c>
      <c r="E11" s="27" t="s">
        <v>41</v>
      </c>
      <c r="F11" s="27" t="s">
        <v>42</v>
      </c>
      <c r="G11" s="27" t="s">
        <v>43</v>
      </c>
      <c r="H11" s="29">
        <v>1</v>
      </c>
      <c r="I11" s="48" t="s">
        <v>44</v>
      </c>
      <c r="J11" s="29">
        <v>2020</v>
      </c>
      <c r="K11" s="29">
        <v>2020</v>
      </c>
      <c r="L11" s="49">
        <v>20</v>
      </c>
      <c r="M11" s="49"/>
      <c r="N11" s="49">
        <v>20</v>
      </c>
      <c r="O11" s="49" t="s">
        <v>45</v>
      </c>
      <c r="P11" s="29">
        <v>77</v>
      </c>
      <c r="Q11" s="29">
        <v>272</v>
      </c>
      <c r="R11" s="33" t="s">
        <v>46</v>
      </c>
      <c r="S11" s="33" t="s">
        <v>47</v>
      </c>
      <c r="T11" s="33" t="s">
        <v>48</v>
      </c>
      <c r="U11" s="33" t="s">
        <v>49</v>
      </c>
      <c r="V11" s="33" t="s">
        <v>50</v>
      </c>
      <c r="W11" s="33" t="s">
        <v>50</v>
      </c>
      <c r="X11" s="33"/>
      <c r="Y11" s="33"/>
      <c r="Z11" s="33"/>
    </row>
    <row r="12" s="5" customFormat="1" ht="34.95" customHeight="1" spans="1:26">
      <c r="A12" s="30">
        <f>SUBTOTAL(3,B$7:B12)*1</f>
        <v>6</v>
      </c>
      <c r="B12" s="31" t="s">
        <v>51</v>
      </c>
      <c r="C12" s="30"/>
      <c r="D12" s="30"/>
      <c r="E12" s="30"/>
      <c r="F12" s="21"/>
      <c r="G12" s="21"/>
      <c r="H12" s="23"/>
      <c r="I12" s="50"/>
      <c r="J12" s="23"/>
      <c r="K12" s="23"/>
      <c r="L12" s="44"/>
      <c r="M12" s="44"/>
      <c r="N12" s="44"/>
      <c r="O12" s="44"/>
      <c r="P12" s="23"/>
      <c r="Q12" s="23"/>
      <c r="R12" s="62"/>
      <c r="S12" s="62"/>
      <c r="T12" s="62"/>
      <c r="U12" s="62"/>
      <c r="V12" s="62"/>
      <c r="W12" s="62"/>
      <c r="X12" s="62"/>
      <c r="Y12" s="62"/>
      <c r="Z12" s="62"/>
    </row>
    <row r="13" s="6" customFormat="1" ht="34.95" customHeight="1" spans="1:26">
      <c r="A13" s="24">
        <f>SUBTOTAL(3,B$7:B13)*1</f>
        <v>7</v>
      </c>
      <c r="B13" s="25" t="s">
        <v>52</v>
      </c>
      <c r="C13" s="24"/>
      <c r="D13" s="24"/>
      <c r="E13" s="32"/>
      <c r="F13" s="24"/>
      <c r="G13" s="24"/>
      <c r="H13" s="26"/>
      <c r="I13" s="45"/>
      <c r="J13" s="26"/>
      <c r="K13" s="26"/>
      <c r="L13" s="46">
        <f>SUM(L19:L42)</f>
        <v>2597</v>
      </c>
      <c r="M13" s="46">
        <f>SUM(M19:M42)</f>
        <v>0</v>
      </c>
      <c r="N13" s="46">
        <f>SUM(N19:N42)</f>
        <v>2597</v>
      </c>
      <c r="O13" s="46"/>
      <c r="P13" s="26">
        <f>SUM(P19:P47)</f>
        <v>1349</v>
      </c>
      <c r="Q13" s="26">
        <f>SUM(Q19:Q47)</f>
        <v>4691</v>
      </c>
      <c r="R13" s="63"/>
      <c r="S13" s="63"/>
      <c r="T13" s="63"/>
      <c r="U13" s="63"/>
      <c r="V13" s="63"/>
      <c r="W13" s="63"/>
      <c r="X13" s="63"/>
      <c r="Y13" s="63"/>
      <c r="Z13" s="63"/>
    </row>
    <row r="14" s="2" customFormat="1" ht="45" customHeight="1" spans="1:26">
      <c r="A14" s="27">
        <f>SUBTOTAL(3,B$4:B14)-1</f>
        <v>8</v>
      </c>
      <c r="B14" s="28" t="s">
        <v>53</v>
      </c>
      <c r="C14" s="27" t="s">
        <v>39</v>
      </c>
      <c r="D14" s="27" t="s">
        <v>54</v>
      </c>
      <c r="E14" s="33" t="s">
        <v>55</v>
      </c>
      <c r="F14" s="27" t="s">
        <v>56</v>
      </c>
      <c r="G14" s="27" t="s">
        <v>57</v>
      </c>
      <c r="H14" s="29">
        <v>620</v>
      </c>
      <c r="I14" s="51" t="s">
        <v>58</v>
      </c>
      <c r="J14" s="29">
        <v>2020</v>
      </c>
      <c r="K14" s="29">
        <v>2019</v>
      </c>
      <c r="L14" s="49">
        <f>SUM(M14:N14)</f>
        <v>90</v>
      </c>
      <c r="M14" s="49"/>
      <c r="N14" s="49">
        <v>90</v>
      </c>
      <c r="O14" s="52" t="s">
        <v>45</v>
      </c>
      <c r="P14" s="29">
        <v>11</v>
      </c>
      <c r="Q14" s="29">
        <v>29</v>
      </c>
      <c r="R14" s="64" t="s">
        <v>59</v>
      </c>
      <c r="S14" s="64" t="str">
        <f>"改善"&amp;P14&amp;"户贫困户生产条件"</f>
        <v>改善11户贫困户生产条件</v>
      </c>
      <c r="T14" s="27" t="s">
        <v>48</v>
      </c>
      <c r="U14" s="33" t="s">
        <v>49</v>
      </c>
      <c r="V14" s="33" t="s">
        <v>50</v>
      </c>
      <c r="W14" s="33" t="s">
        <v>50</v>
      </c>
      <c r="X14" s="33"/>
      <c r="Y14" s="33"/>
      <c r="Z14" s="68"/>
    </row>
    <row r="15" s="2" customFormat="1" ht="45" customHeight="1" spans="1:26">
      <c r="A15" s="27">
        <f>SUBTOTAL(3,B$4:B15)-1</f>
        <v>9</v>
      </c>
      <c r="B15" s="28" t="s">
        <v>60</v>
      </c>
      <c r="C15" s="27" t="s">
        <v>39</v>
      </c>
      <c r="D15" s="27" t="s">
        <v>54</v>
      </c>
      <c r="E15" s="33" t="s">
        <v>61</v>
      </c>
      <c r="F15" s="27" t="s">
        <v>56</v>
      </c>
      <c r="G15" s="27" t="s">
        <v>57</v>
      </c>
      <c r="H15" s="29">
        <v>1100</v>
      </c>
      <c r="I15" s="51" t="s">
        <v>62</v>
      </c>
      <c r="J15" s="29">
        <v>2020</v>
      </c>
      <c r="K15" s="29">
        <v>2019</v>
      </c>
      <c r="L15" s="49">
        <f>SUM(M15:N15)</f>
        <v>150</v>
      </c>
      <c r="M15" s="49"/>
      <c r="N15" s="49">
        <v>150</v>
      </c>
      <c r="O15" s="52" t="s">
        <v>45</v>
      </c>
      <c r="P15" s="29">
        <v>27</v>
      </c>
      <c r="Q15" s="29">
        <v>95</v>
      </c>
      <c r="R15" s="64" t="s">
        <v>59</v>
      </c>
      <c r="S15" s="64" t="str">
        <f t="shared" ref="S15:S42" si="1">"改善"&amp;P15&amp;"户贫困户生产条件"</f>
        <v>改善27户贫困户生产条件</v>
      </c>
      <c r="T15" s="27" t="s">
        <v>48</v>
      </c>
      <c r="U15" s="33" t="s">
        <v>49</v>
      </c>
      <c r="V15" s="33" t="s">
        <v>50</v>
      </c>
      <c r="W15" s="33" t="s">
        <v>50</v>
      </c>
      <c r="X15" s="33"/>
      <c r="Y15" s="33"/>
      <c r="Z15" s="68"/>
    </row>
    <row r="16" s="2" customFormat="1" ht="45" customHeight="1" spans="1:26">
      <c r="A16" s="27">
        <f>SUBTOTAL(3,B$4:B16)-1</f>
        <v>10</v>
      </c>
      <c r="B16" s="28" t="s">
        <v>63</v>
      </c>
      <c r="C16" s="27" t="s">
        <v>39</v>
      </c>
      <c r="D16" s="27" t="s">
        <v>54</v>
      </c>
      <c r="E16" s="33" t="s">
        <v>64</v>
      </c>
      <c r="F16" s="27" t="s">
        <v>56</v>
      </c>
      <c r="G16" s="27" t="s">
        <v>57</v>
      </c>
      <c r="H16" s="29">
        <v>650</v>
      </c>
      <c r="I16" s="51" t="s">
        <v>65</v>
      </c>
      <c r="J16" s="29">
        <v>2020</v>
      </c>
      <c r="K16" s="29">
        <v>2019</v>
      </c>
      <c r="L16" s="49">
        <f>SUM(M16:N16)</f>
        <v>90</v>
      </c>
      <c r="M16" s="49"/>
      <c r="N16" s="49">
        <v>90</v>
      </c>
      <c r="O16" s="52" t="s">
        <v>45</v>
      </c>
      <c r="P16" s="29">
        <v>4</v>
      </c>
      <c r="Q16" s="29">
        <v>19</v>
      </c>
      <c r="R16" s="64" t="s">
        <v>59</v>
      </c>
      <c r="S16" s="64" t="str">
        <f t="shared" si="1"/>
        <v>改善4户贫困户生产条件</v>
      </c>
      <c r="T16" s="27" t="s">
        <v>48</v>
      </c>
      <c r="U16" s="33" t="s">
        <v>49</v>
      </c>
      <c r="V16" s="33" t="s">
        <v>50</v>
      </c>
      <c r="W16" s="33" t="s">
        <v>50</v>
      </c>
      <c r="X16" s="33"/>
      <c r="Y16" s="33"/>
      <c r="Z16" s="68"/>
    </row>
    <row r="17" s="2" customFormat="1" ht="45" customHeight="1" spans="1:26">
      <c r="A17" s="27">
        <f>SUBTOTAL(3,B$4:B17)-1</f>
        <v>11</v>
      </c>
      <c r="B17" s="28" t="s">
        <v>66</v>
      </c>
      <c r="C17" s="27" t="s">
        <v>39</v>
      </c>
      <c r="D17" s="27" t="s">
        <v>54</v>
      </c>
      <c r="E17" s="33" t="s">
        <v>67</v>
      </c>
      <c r="F17" s="27" t="s">
        <v>56</v>
      </c>
      <c r="G17" s="27" t="s">
        <v>57</v>
      </c>
      <c r="H17" s="29">
        <v>45</v>
      </c>
      <c r="I17" s="51" t="s">
        <v>68</v>
      </c>
      <c r="J17" s="29">
        <v>2020</v>
      </c>
      <c r="K17" s="29">
        <v>2020</v>
      </c>
      <c r="L17" s="49">
        <f>SUM(M17:N17)</f>
        <v>60</v>
      </c>
      <c r="M17" s="49"/>
      <c r="N17" s="49">
        <v>60</v>
      </c>
      <c r="O17" s="52" t="s">
        <v>45</v>
      </c>
      <c r="P17" s="29">
        <v>10</v>
      </c>
      <c r="Q17" s="29">
        <v>39</v>
      </c>
      <c r="R17" s="64" t="s">
        <v>59</v>
      </c>
      <c r="S17" s="64" t="str">
        <f t="shared" si="1"/>
        <v>改善10户贫困户生产条件</v>
      </c>
      <c r="T17" s="27" t="s">
        <v>48</v>
      </c>
      <c r="U17" s="33" t="s">
        <v>49</v>
      </c>
      <c r="V17" s="33" t="s">
        <v>50</v>
      </c>
      <c r="W17" s="33" t="s">
        <v>50</v>
      </c>
      <c r="X17" s="33"/>
      <c r="Y17" s="33"/>
      <c r="Z17" s="68"/>
    </row>
    <row r="18" s="2" customFormat="1" ht="45" customHeight="1" spans="1:26">
      <c r="A18" s="27">
        <f>SUBTOTAL(3,B$4:B18)-1</f>
        <v>12</v>
      </c>
      <c r="B18" s="28" t="s">
        <v>69</v>
      </c>
      <c r="C18" s="27" t="s">
        <v>39</v>
      </c>
      <c r="D18" s="27" t="s">
        <v>54</v>
      </c>
      <c r="E18" s="33" t="s">
        <v>70</v>
      </c>
      <c r="F18" s="27" t="s">
        <v>56</v>
      </c>
      <c r="G18" s="27" t="s">
        <v>57</v>
      </c>
      <c r="H18" s="29">
        <v>1680</v>
      </c>
      <c r="I18" s="51" t="s">
        <v>71</v>
      </c>
      <c r="J18" s="29">
        <v>2020</v>
      </c>
      <c r="K18" s="29">
        <v>2020</v>
      </c>
      <c r="L18" s="49">
        <f>SUM(M18:N18)</f>
        <v>531</v>
      </c>
      <c r="M18" s="49"/>
      <c r="N18" s="49">
        <v>531</v>
      </c>
      <c r="O18" s="52" t="s">
        <v>45</v>
      </c>
      <c r="P18" s="29">
        <v>4</v>
      </c>
      <c r="Q18" s="29">
        <v>16</v>
      </c>
      <c r="R18" s="64" t="s">
        <v>59</v>
      </c>
      <c r="S18" s="64" t="str">
        <f t="shared" si="1"/>
        <v>改善4户贫困户生产条件</v>
      </c>
      <c r="T18" s="27" t="s">
        <v>48</v>
      </c>
      <c r="U18" s="33" t="s">
        <v>49</v>
      </c>
      <c r="V18" s="33" t="s">
        <v>50</v>
      </c>
      <c r="W18" s="33" t="s">
        <v>50</v>
      </c>
      <c r="X18" s="33"/>
      <c r="Y18" s="33"/>
      <c r="Z18" s="68"/>
    </row>
    <row r="19" s="2" customFormat="1" ht="57" spans="1:26">
      <c r="A19" s="27">
        <f>SUBTOTAL(3,B$7:B19)*1</f>
        <v>13</v>
      </c>
      <c r="B19" s="28" t="s">
        <v>72</v>
      </c>
      <c r="C19" s="27" t="s">
        <v>39</v>
      </c>
      <c r="D19" s="27" t="s">
        <v>54</v>
      </c>
      <c r="E19" s="27" t="s">
        <v>73</v>
      </c>
      <c r="F19" s="27" t="s">
        <v>74</v>
      </c>
      <c r="G19" s="27" t="s">
        <v>57</v>
      </c>
      <c r="H19" s="29">
        <v>280</v>
      </c>
      <c r="I19" s="48" t="s">
        <v>75</v>
      </c>
      <c r="J19" s="29">
        <v>2020</v>
      </c>
      <c r="K19" s="29">
        <v>2020</v>
      </c>
      <c r="L19" s="49">
        <f t="shared" ref="L19:L36" si="2">SUM(M19:N19)</f>
        <v>210</v>
      </c>
      <c r="M19" s="49"/>
      <c r="N19" s="49">
        <v>210</v>
      </c>
      <c r="O19" s="49" t="s">
        <v>45</v>
      </c>
      <c r="P19" s="29">
        <v>4</v>
      </c>
      <c r="Q19" s="29">
        <v>15</v>
      </c>
      <c r="R19" s="33" t="s">
        <v>76</v>
      </c>
      <c r="S19" s="64" t="str">
        <f t="shared" si="1"/>
        <v>改善4户贫困户生产条件</v>
      </c>
      <c r="T19" s="33" t="s">
        <v>48</v>
      </c>
      <c r="U19" s="33" t="s">
        <v>49</v>
      </c>
      <c r="V19" s="33" t="s">
        <v>50</v>
      </c>
      <c r="W19" s="33" t="s">
        <v>50</v>
      </c>
      <c r="X19" s="33"/>
      <c r="Y19" s="33"/>
      <c r="Z19" s="33"/>
    </row>
    <row r="20" s="2" customFormat="1" ht="42.75" spans="1:26">
      <c r="A20" s="27">
        <f>SUBTOTAL(3,B$7:B20)*1</f>
        <v>14</v>
      </c>
      <c r="B20" s="28" t="s">
        <v>77</v>
      </c>
      <c r="C20" s="27" t="s">
        <v>39</v>
      </c>
      <c r="D20" s="27" t="s">
        <v>54</v>
      </c>
      <c r="E20" s="27" t="s">
        <v>78</v>
      </c>
      <c r="F20" s="27" t="s">
        <v>56</v>
      </c>
      <c r="G20" s="27" t="s">
        <v>57</v>
      </c>
      <c r="H20" s="29">
        <v>450</v>
      </c>
      <c r="I20" s="48" t="s">
        <v>79</v>
      </c>
      <c r="J20" s="29">
        <v>2020</v>
      </c>
      <c r="K20" s="29">
        <v>2020</v>
      </c>
      <c r="L20" s="49">
        <f t="shared" si="2"/>
        <v>90</v>
      </c>
      <c r="M20" s="49"/>
      <c r="N20" s="49">
        <v>90</v>
      </c>
      <c r="O20" s="49" t="s">
        <v>45</v>
      </c>
      <c r="P20" s="29">
        <v>7</v>
      </c>
      <c r="Q20" s="29">
        <v>24</v>
      </c>
      <c r="R20" s="33" t="s">
        <v>76</v>
      </c>
      <c r="S20" s="64" t="str">
        <f t="shared" si="1"/>
        <v>改善7户贫困户生产条件</v>
      </c>
      <c r="T20" s="33" t="s">
        <v>48</v>
      </c>
      <c r="U20" s="33" t="s">
        <v>49</v>
      </c>
      <c r="V20" s="33" t="s">
        <v>50</v>
      </c>
      <c r="W20" s="33" t="s">
        <v>50</v>
      </c>
      <c r="X20" s="33"/>
      <c r="Y20" s="33"/>
      <c r="Z20" s="33"/>
    </row>
    <row r="21" s="2" customFormat="1" ht="42.75" spans="1:26">
      <c r="A21" s="27">
        <f>SUBTOTAL(3,B$7:B21)*1</f>
        <v>15</v>
      </c>
      <c r="B21" s="28" t="s">
        <v>80</v>
      </c>
      <c r="C21" s="27" t="s">
        <v>39</v>
      </c>
      <c r="D21" s="27" t="s">
        <v>54</v>
      </c>
      <c r="E21" s="27" t="s">
        <v>81</v>
      </c>
      <c r="F21" s="27" t="s">
        <v>56</v>
      </c>
      <c r="G21" s="27" t="s">
        <v>57</v>
      </c>
      <c r="H21" s="29">
        <v>1070</v>
      </c>
      <c r="I21" s="48" t="s">
        <v>82</v>
      </c>
      <c r="J21" s="29">
        <v>2020</v>
      </c>
      <c r="K21" s="29">
        <v>2020</v>
      </c>
      <c r="L21" s="49">
        <f t="shared" si="2"/>
        <v>210</v>
      </c>
      <c r="M21" s="49"/>
      <c r="N21" s="49">
        <v>210</v>
      </c>
      <c r="O21" s="49" t="s">
        <v>45</v>
      </c>
      <c r="P21" s="29">
        <v>11</v>
      </c>
      <c r="Q21" s="29">
        <v>45</v>
      </c>
      <c r="R21" s="33" t="s">
        <v>76</v>
      </c>
      <c r="S21" s="64" t="str">
        <f t="shared" si="1"/>
        <v>改善11户贫困户生产条件</v>
      </c>
      <c r="T21" s="33" t="s">
        <v>48</v>
      </c>
      <c r="U21" s="33" t="s">
        <v>49</v>
      </c>
      <c r="V21" s="33" t="s">
        <v>50</v>
      </c>
      <c r="W21" s="33" t="s">
        <v>50</v>
      </c>
      <c r="X21" s="33"/>
      <c r="Y21" s="33"/>
      <c r="Z21" s="33"/>
    </row>
    <row r="22" s="2" customFormat="1" ht="42.75" spans="1:26">
      <c r="A22" s="27">
        <f>SUBTOTAL(3,B$7:B22)*1</f>
        <v>16</v>
      </c>
      <c r="B22" s="28" t="s">
        <v>60</v>
      </c>
      <c r="C22" s="27" t="s">
        <v>39</v>
      </c>
      <c r="D22" s="27" t="s">
        <v>54</v>
      </c>
      <c r="E22" s="27" t="s">
        <v>83</v>
      </c>
      <c r="F22" s="27" t="s">
        <v>56</v>
      </c>
      <c r="G22" s="27" t="s">
        <v>57</v>
      </c>
      <c r="H22" s="29">
        <v>100</v>
      </c>
      <c r="I22" s="48" t="s">
        <v>84</v>
      </c>
      <c r="J22" s="29">
        <v>2020</v>
      </c>
      <c r="K22" s="29">
        <v>2020</v>
      </c>
      <c r="L22" s="49">
        <f t="shared" si="2"/>
        <v>30</v>
      </c>
      <c r="M22" s="49"/>
      <c r="N22" s="49">
        <v>30</v>
      </c>
      <c r="O22" s="49" t="s">
        <v>45</v>
      </c>
      <c r="P22" s="29">
        <v>14</v>
      </c>
      <c r="Q22" s="29">
        <v>42</v>
      </c>
      <c r="R22" s="33" t="s">
        <v>76</v>
      </c>
      <c r="S22" s="64" t="str">
        <f t="shared" si="1"/>
        <v>改善14户贫困户生产条件</v>
      </c>
      <c r="T22" s="33" t="s">
        <v>48</v>
      </c>
      <c r="U22" s="33" t="s">
        <v>49</v>
      </c>
      <c r="V22" s="33" t="s">
        <v>50</v>
      </c>
      <c r="W22" s="33" t="s">
        <v>50</v>
      </c>
      <c r="X22" s="33"/>
      <c r="Y22" s="33"/>
      <c r="Z22" s="33"/>
    </row>
    <row r="23" s="2" customFormat="1" ht="42.75" spans="1:26">
      <c r="A23" s="27">
        <f>SUBTOTAL(3,B$7:B23)*1</f>
        <v>17</v>
      </c>
      <c r="B23" s="28" t="s">
        <v>85</v>
      </c>
      <c r="C23" s="27" t="s">
        <v>39</v>
      </c>
      <c r="D23" s="27" t="s">
        <v>54</v>
      </c>
      <c r="E23" s="27" t="s">
        <v>86</v>
      </c>
      <c r="F23" s="27" t="s">
        <v>56</v>
      </c>
      <c r="G23" s="27" t="s">
        <v>57</v>
      </c>
      <c r="H23" s="29">
        <v>45</v>
      </c>
      <c r="I23" s="48" t="s">
        <v>87</v>
      </c>
      <c r="J23" s="29">
        <v>2020</v>
      </c>
      <c r="K23" s="29">
        <v>2020</v>
      </c>
      <c r="L23" s="49">
        <f t="shared" si="2"/>
        <v>60</v>
      </c>
      <c r="M23" s="49"/>
      <c r="N23" s="49">
        <v>60</v>
      </c>
      <c r="O23" s="49" t="s">
        <v>45</v>
      </c>
      <c r="P23" s="29">
        <v>5</v>
      </c>
      <c r="Q23" s="29">
        <v>22</v>
      </c>
      <c r="R23" s="33" t="s">
        <v>76</v>
      </c>
      <c r="S23" s="64" t="str">
        <f t="shared" si="1"/>
        <v>改善5户贫困户生产条件</v>
      </c>
      <c r="T23" s="33" t="s">
        <v>48</v>
      </c>
      <c r="U23" s="33" t="s">
        <v>49</v>
      </c>
      <c r="V23" s="33" t="s">
        <v>50</v>
      </c>
      <c r="W23" s="33" t="s">
        <v>50</v>
      </c>
      <c r="X23" s="33"/>
      <c r="Y23" s="33"/>
      <c r="Z23" s="33"/>
    </row>
    <row r="24" s="2" customFormat="1" ht="42.75" spans="1:26">
      <c r="A24" s="27">
        <f>SUBTOTAL(3,B$7:B24)*1</f>
        <v>18</v>
      </c>
      <c r="B24" s="28" t="s">
        <v>53</v>
      </c>
      <c r="C24" s="27" t="s">
        <v>39</v>
      </c>
      <c r="D24" s="27" t="s">
        <v>54</v>
      </c>
      <c r="E24" s="27" t="s">
        <v>55</v>
      </c>
      <c r="F24" s="27" t="s">
        <v>56</v>
      </c>
      <c r="G24" s="27" t="s">
        <v>57</v>
      </c>
      <c r="H24" s="29">
        <v>200</v>
      </c>
      <c r="I24" s="48" t="s">
        <v>88</v>
      </c>
      <c r="J24" s="29">
        <v>2020</v>
      </c>
      <c r="K24" s="29">
        <v>2020</v>
      </c>
      <c r="L24" s="49">
        <f t="shared" si="2"/>
        <v>90</v>
      </c>
      <c r="M24" s="49"/>
      <c r="N24" s="49">
        <v>90</v>
      </c>
      <c r="O24" s="49" t="s">
        <v>45</v>
      </c>
      <c r="P24" s="29">
        <v>10</v>
      </c>
      <c r="Q24" s="29">
        <v>28</v>
      </c>
      <c r="R24" s="33" t="s">
        <v>76</v>
      </c>
      <c r="S24" s="64" t="str">
        <f t="shared" si="1"/>
        <v>改善10户贫困户生产条件</v>
      </c>
      <c r="T24" s="33" t="s">
        <v>48</v>
      </c>
      <c r="U24" s="33" t="s">
        <v>49</v>
      </c>
      <c r="V24" s="33" t="s">
        <v>50</v>
      </c>
      <c r="W24" s="33" t="s">
        <v>50</v>
      </c>
      <c r="X24" s="33"/>
      <c r="Y24" s="33"/>
      <c r="Z24" s="33"/>
    </row>
    <row r="25" s="2" customFormat="1" ht="42.75" spans="1:26">
      <c r="A25" s="27">
        <f>SUBTOTAL(3,B$7:B25)*1</f>
        <v>19</v>
      </c>
      <c r="B25" s="28" t="s">
        <v>89</v>
      </c>
      <c r="C25" s="27" t="s">
        <v>39</v>
      </c>
      <c r="D25" s="27" t="s">
        <v>54</v>
      </c>
      <c r="E25" s="27" t="s">
        <v>90</v>
      </c>
      <c r="F25" s="27" t="s">
        <v>56</v>
      </c>
      <c r="G25" s="27" t="s">
        <v>57</v>
      </c>
      <c r="H25" s="29">
        <v>120</v>
      </c>
      <c r="I25" s="48" t="s">
        <v>91</v>
      </c>
      <c r="J25" s="29">
        <v>2020</v>
      </c>
      <c r="K25" s="29">
        <v>2020</v>
      </c>
      <c r="L25" s="49">
        <f t="shared" si="2"/>
        <v>60</v>
      </c>
      <c r="M25" s="49"/>
      <c r="N25" s="49">
        <v>60</v>
      </c>
      <c r="O25" s="49" t="s">
        <v>45</v>
      </c>
      <c r="P25" s="29">
        <v>21</v>
      </c>
      <c r="Q25" s="29">
        <v>77</v>
      </c>
      <c r="R25" s="33" t="s">
        <v>76</v>
      </c>
      <c r="S25" s="64" t="str">
        <f t="shared" si="1"/>
        <v>改善21户贫困户生产条件</v>
      </c>
      <c r="T25" s="33" t="s">
        <v>48</v>
      </c>
      <c r="U25" s="33" t="s">
        <v>49</v>
      </c>
      <c r="V25" s="33" t="s">
        <v>50</v>
      </c>
      <c r="W25" s="33" t="s">
        <v>50</v>
      </c>
      <c r="X25" s="33"/>
      <c r="Y25" s="33"/>
      <c r="Z25" s="33"/>
    </row>
    <row r="26" s="2" customFormat="1" ht="57" spans="1:26">
      <c r="A26" s="27">
        <f>SUBTOTAL(3,B$7:B26)*1</f>
        <v>20</v>
      </c>
      <c r="B26" s="28" t="s">
        <v>92</v>
      </c>
      <c r="C26" s="27" t="s">
        <v>39</v>
      </c>
      <c r="D26" s="27" t="s">
        <v>93</v>
      </c>
      <c r="E26" s="27" t="s">
        <v>94</v>
      </c>
      <c r="F26" s="27" t="s">
        <v>56</v>
      </c>
      <c r="G26" s="27" t="s">
        <v>57</v>
      </c>
      <c r="H26" s="29">
        <v>1500</v>
      </c>
      <c r="I26" s="48" t="s">
        <v>95</v>
      </c>
      <c r="J26" s="29">
        <v>2020</v>
      </c>
      <c r="K26" s="29">
        <v>2020</v>
      </c>
      <c r="L26" s="49">
        <f t="shared" si="2"/>
        <v>150</v>
      </c>
      <c r="M26" s="49"/>
      <c r="N26" s="49">
        <v>150</v>
      </c>
      <c r="O26" s="49" t="s">
        <v>45</v>
      </c>
      <c r="P26" s="29">
        <v>81</v>
      </c>
      <c r="Q26" s="29">
        <v>278</v>
      </c>
      <c r="R26" s="33" t="s">
        <v>96</v>
      </c>
      <c r="S26" s="64" t="str">
        <f t="shared" si="1"/>
        <v>改善81户贫困户生产条件</v>
      </c>
      <c r="T26" s="33" t="s">
        <v>48</v>
      </c>
      <c r="U26" s="33" t="s">
        <v>49</v>
      </c>
      <c r="V26" s="33" t="s">
        <v>50</v>
      </c>
      <c r="W26" s="33" t="s">
        <v>50</v>
      </c>
      <c r="X26" s="33"/>
      <c r="Y26" s="33"/>
      <c r="Z26" s="33"/>
    </row>
    <row r="27" s="2" customFormat="1" ht="44" customHeight="1" spans="1:26">
      <c r="A27" s="27">
        <f>SUBTOTAL(3,B$4:B27)-1</f>
        <v>21</v>
      </c>
      <c r="B27" s="28" t="s">
        <v>97</v>
      </c>
      <c r="C27" s="27" t="s">
        <v>39</v>
      </c>
      <c r="D27" s="27" t="s">
        <v>98</v>
      </c>
      <c r="E27" s="33" t="s">
        <v>99</v>
      </c>
      <c r="F27" s="27" t="s">
        <v>56</v>
      </c>
      <c r="G27" s="27" t="s">
        <v>57</v>
      </c>
      <c r="H27" s="29">
        <v>216</v>
      </c>
      <c r="I27" s="51" t="s">
        <v>68</v>
      </c>
      <c r="J27" s="29">
        <v>2020</v>
      </c>
      <c r="K27" s="29">
        <v>2020</v>
      </c>
      <c r="L27" s="49">
        <f t="shared" si="2"/>
        <v>60</v>
      </c>
      <c r="M27" s="49"/>
      <c r="N27" s="49">
        <v>60</v>
      </c>
      <c r="O27" s="52" t="s">
        <v>45</v>
      </c>
      <c r="P27" s="29">
        <v>14</v>
      </c>
      <c r="Q27" s="29">
        <v>43</v>
      </c>
      <c r="R27" s="64" t="s">
        <v>59</v>
      </c>
      <c r="S27" s="64" t="str">
        <f t="shared" si="1"/>
        <v>改善14户贫困户生产条件</v>
      </c>
      <c r="T27" s="33" t="s">
        <v>48</v>
      </c>
      <c r="U27" s="33" t="s">
        <v>49</v>
      </c>
      <c r="V27" s="33" t="s">
        <v>50</v>
      </c>
      <c r="W27" s="33" t="s">
        <v>50</v>
      </c>
      <c r="X27" s="33"/>
      <c r="Y27" s="33"/>
      <c r="Z27" s="68"/>
    </row>
    <row r="28" s="2" customFormat="1" ht="44" customHeight="1" spans="1:26">
      <c r="A28" s="27">
        <f>SUBTOTAL(3,B$4:B28)-1</f>
        <v>22</v>
      </c>
      <c r="B28" s="28" t="s">
        <v>100</v>
      </c>
      <c r="C28" s="27" t="s">
        <v>39</v>
      </c>
      <c r="D28" s="27" t="s">
        <v>98</v>
      </c>
      <c r="E28" s="33" t="s">
        <v>101</v>
      </c>
      <c r="F28" s="27" t="s">
        <v>56</v>
      </c>
      <c r="G28" s="27" t="s">
        <v>57</v>
      </c>
      <c r="H28" s="29">
        <v>127</v>
      </c>
      <c r="I28" s="51" t="s">
        <v>102</v>
      </c>
      <c r="J28" s="29">
        <v>2020</v>
      </c>
      <c r="K28" s="29">
        <v>2020</v>
      </c>
      <c r="L28" s="49">
        <f t="shared" si="2"/>
        <v>180</v>
      </c>
      <c r="M28" s="49"/>
      <c r="N28" s="49">
        <v>180</v>
      </c>
      <c r="O28" s="52" t="s">
        <v>45</v>
      </c>
      <c r="P28" s="29">
        <v>22</v>
      </c>
      <c r="Q28" s="29">
        <v>90</v>
      </c>
      <c r="R28" s="64" t="s">
        <v>59</v>
      </c>
      <c r="S28" s="64" t="str">
        <f t="shared" si="1"/>
        <v>改善22户贫困户生产条件</v>
      </c>
      <c r="T28" s="33" t="s">
        <v>48</v>
      </c>
      <c r="U28" s="33" t="s">
        <v>49</v>
      </c>
      <c r="V28" s="33" t="s">
        <v>50</v>
      </c>
      <c r="W28" s="33" t="s">
        <v>50</v>
      </c>
      <c r="X28" s="33"/>
      <c r="Y28" s="33"/>
      <c r="Z28" s="68"/>
    </row>
    <row r="29" s="2" customFormat="1" ht="44" customHeight="1" spans="1:26">
      <c r="A29" s="27">
        <f>SUBTOTAL(3,B$4:B29)-1</f>
        <v>23</v>
      </c>
      <c r="B29" s="28" t="s">
        <v>103</v>
      </c>
      <c r="C29" s="27" t="s">
        <v>39</v>
      </c>
      <c r="D29" s="27" t="s">
        <v>98</v>
      </c>
      <c r="E29" s="33" t="s">
        <v>104</v>
      </c>
      <c r="F29" s="27" t="s">
        <v>56</v>
      </c>
      <c r="G29" s="27" t="s">
        <v>57</v>
      </c>
      <c r="H29" s="29">
        <v>161</v>
      </c>
      <c r="I29" s="51" t="s">
        <v>105</v>
      </c>
      <c r="J29" s="29">
        <v>2020</v>
      </c>
      <c r="K29" s="29">
        <v>2020</v>
      </c>
      <c r="L29" s="49">
        <f t="shared" si="2"/>
        <v>120</v>
      </c>
      <c r="M29" s="49"/>
      <c r="N29" s="49">
        <v>120</v>
      </c>
      <c r="O29" s="52" t="s">
        <v>45</v>
      </c>
      <c r="P29" s="29">
        <v>10</v>
      </c>
      <c r="Q29" s="29">
        <v>36</v>
      </c>
      <c r="R29" s="64" t="s">
        <v>59</v>
      </c>
      <c r="S29" s="64" t="str">
        <f t="shared" si="1"/>
        <v>改善10户贫困户生产条件</v>
      </c>
      <c r="T29" s="33" t="s">
        <v>48</v>
      </c>
      <c r="U29" s="33" t="s">
        <v>49</v>
      </c>
      <c r="V29" s="33" t="s">
        <v>50</v>
      </c>
      <c r="W29" s="33" t="s">
        <v>50</v>
      </c>
      <c r="X29" s="33"/>
      <c r="Y29" s="33"/>
      <c r="Z29" s="68"/>
    </row>
    <row r="30" s="2" customFormat="1" ht="44" customHeight="1" spans="1:26">
      <c r="A30" s="27">
        <f>SUBTOTAL(3,B$4:B30)-1</f>
        <v>24</v>
      </c>
      <c r="B30" s="28" t="s">
        <v>106</v>
      </c>
      <c r="C30" s="27" t="s">
        <v>39</v>
      </c>
      <c r="D30" s="27" t="s">
        <v>98</v>
      </c>
      <c r="E30" s="33" t="s">
        <v>107</v>
      </c>
      <c r="F30" s="27" t="s">
        <v>56</v>
      </c>
      <c r="G30" s="27" t="s">
        <v>57</v>
      </c>
      <c r="H30" s="29">
        <v>179</v>
      </c>
      <c r="I30" s="51" t="s">
        <v>62</v>
      </c>
      <c r="J30" s="29">
        <v>2020</v>
      </c>
      <c r="K30" s="29">
        <v>2020</v>
      </c>
      <c r="L30" s="49">
        <f t="shared" si="2"/>
        <v>150</v>
      </c>
      <c r="M30" s="49"/>
      <c r="N30" s="49">
        <v>150</v>
      </c>
      <c r="O30" s="52" t="s">
        <v>45</v>
      </c>
      <c r="P30" s="29">
        <v>21</v>
      </c>
      <c r="Q30" s="29">
        <v>85</v>
      </c>
      <c r="R30" s="64" t="s">
        <v>59</v>
      </c>
      <c r="S30" s="64" t="str">
        <f t="shared" si="1"/>
        <v>改善21户贫困户生产条件</v>
      </c>
      <c r="T30" s="33" t="s">
        <v>48</v>
      </c>
      <c r="U30" s="33" t="s">
        <v>49</v>
      </c>
      <c r="V30" s="33" t="s">
        <v>50</v>
      </c>
      <c r="W30" s="33" t="s">
        <v>50</v>
      </c>
      <c r="X30" s="33"/>
      <c r="Y30" s="33"/>
      <c r="Z30" s="68"/>
    </row>
    <row r="31" s="2" customFormat="1" ht="44" customHeight="1" spans="1:26">
      <c r="A31" s="27">
        <f>SUBTOTAL(3,B$4:B31)-1</f>
        <v>25</v>
      </c>
      <c r="B31" s="28" t="s">
        <v>108</v>
      </c>
      <c r="C31" s="27" t="s">
        <v>39</v>
      </c>
      <c r="D31" s="27" t="s">
        <v>98</v>
      </c>
      <c r="E31" s="33" t="s">
        <v>109</v>
      </c>
      <c r="F31" s="27" t="s">
        <v>56</v>
      </c>
      <c r="G31" s="27" t="s">
        <v>57</v>
      </c>
      <c r="H31" s="29">
        <v>126</v>
      </c>
      <c r="I31" s="51" t="s">
        <v>110</v>
      </c>
      <c r="J31" s="29">
        <v>2020</v>
      </c>
      <c r="K31" s="29">
        <v>2020</v>
      </c>
      <c r="L31" s="49">
        <f t="shared" si="2"/>
        <v>75</v>
      </c>
      <c r="M31" s="49"/>
      <c r="N31" s="49">
        <v>75</v>
      </c>
      <c r="O31" s="52" t="s">
        <v>45</v>
      </c>
      <c r="P31" s="29">
        <v>19</v>
      </c>
      <c r="Q31" s="29">
        <v>72</v>
      </c>
      <c r="R31" s="64" t="s">
        <v>59</v>
      </c>
      <c r="S31" s="64" t="str">
        <f t="shared" si="1"/>
        <v>改善19户贫困户生产条件</v>
      </c>
      <c r="T31" s="33" t="s">
        <v>48</v>
      </c>
      <c r="U31" s="33" t="s">
        <v>49</v>
      </c>
      <c r="V31" s="33" t="s">
        <v>50</v>
      </c>
      <c r="W31" s="33" t="s">
        <v>50</v>
      </c>
      <c r="X31" s="33"/>
      <c r="Y31" s="33"/>
      <c r="Z31" s="68"/>
    </row>
    <row r="32" s="2" customFormat="1" ht="44" customHeight="1" spans="1:26">
      <c r="A32" s="27">
        <f>SUBTOTAL(3,B$4:B32)-1</f>
        <v>26</v>
      </c>
      <c r="B32" s="28" t="s">
        <v>111</v>
      </c>
      <c r="C32" s="27" t="s">
        <v>39</v>
      </c>
      <c r="D32" s="27" t="s">
        <v>98</v>
      </c>
      <c r="E32" s="33" t="s">
        <v>112</v>
      </c>
      <c r="F32" s="27" t="s">
        <v>56</v>
      </c>
      <c r="G32" s="27" t="s">
        <v>57</v>
      </c>
      <c r="H32" s="29">
        <v>225</v>
      </c>
      <c r="I32" s="51" t="s">
        <v>65</v>
      </c>
      <c r="J32" s="29">
        <v>2020</v>
      </c>
      <c r="K32" s="29">
        <v>2020</v>
      </c>
      <c r="L32" s="49">
        <f t="shared" si="2"/>
        <v>90</v>
      </c>
      <c r="M32" s="49"/>
      <c r="N32" s="49">
        <v>90</v>
      </c>
      <c r="O32" s="52" t="s">
        <v>45</v>
      </c>
      <c r="P32" s="29">
        <v>24</v>
      </c>
      <c r="Q32" s="29">
        <v>82</v>
      </c>
      <c r="R32" s="64" t="s">
        <v>59</v>
      </c>
      <c r="S32" s="64" t="str">
        <f t="shared" si="1"/>
        <v>改善24户贫困户生产条件</v>
      </c>
      <c r="T32" s="33" t="s">
        <v>48</v>
      </c>
      <c r="U32" s="33" t="s">
        <v>49</v>
      </c>
      <c r="V32" s="33" t="s">
        <v>50</v>
      </c>
      <c r="W32" s="33" t="s">
        <v>50</v>
      </c>
      <c r="X32" s="33"/>
      <c r="Y32" s="33"/>
      <c r="Z32" s="68"/>
    </row>
    <row r="33" s="2" customFormat="1" ht="85.5" spans="1:26">
      <c r="A33" s="27">
        <f>SUBTOTAL(3,B$7:B33)*1</f>
        <v>27</v>
      </c>
      <c r="B33" s="28" t="s">
        <v>113</v>
      </c>
      <c r="C33" s="27" t="s">
        <v>39</v>
      </c>
      <c r="D33" s="27" t="s">
        <v>40</v>
      </c>
      <c r="E33" s="27" t="s">
        <v>41</v>
      </c>
      <c r="F33" s="27" t="s">
        <v>56</v>
      </c>
      <c r="G33" s="27" t="s">
        <v>57</v>
      </c>
      <c r="H33" s="29">
        <v>800</v>
      </c>
      <c r="I33" s="48" t="s">
        <v>114</v>
      </c>
      <c r="J33" s="29">
        <v>2020</v>
      </c>
      <c r="K33" s="29">
        <v>2020</v>
      </c>
      <c r="L33" s="49">
        <f t="shared" si="2"/>
        <v>238</v>
      </c>
      <c r="M33" s="49"/>
      <c r="N33" s="49">
        <v>238</v>
      </c>
      <c r="O33" s="49" t="s">
        <v>45</v>
      </c>
      <c r="P33" s="29">
        <v>24</v>
      </c>
      <c r="Q33" s="29">
        <v>82</v>
      </c>
      <c r="R33" s="33" t="s">
        <v>76</v>
      </c>
      <c r="S33" s="64" t="str">
        <f t="shared" si="1"/>
        <v>改善24户贫困户生产条件</v>
      </c>
      <c r="T33" s="33" t="s">
        <v>48</v>
      </c>
      <c r="U33" s="33" t="s">
        <v>49</v>
      </c>
      <c r="V33" s="33" t="s">
        <v>50</v>
      </c>
      <c r="W33" s="33" t="s">
        <v>50</v>
      </c>
      <c r="X33" s="33"/>
      <c r="Y33" s="33"/>
      <c r="Z33" s="33"/>
    </row>
    <row r="34" s="2" customFormat="1" ht="71.25" spans="1:26">
      <c r="A34" s="27">
        <f>SUBTOTAL(3,B$7:B34)*1</f>
        <v>28</v>
      </c>
      <c r="B34" s="28" t="s">
        <v>115</v>
      </c>
      <c r="C34" s="27" t="s">
        <v>39</v>
      </c>
      <c r="D34" s="27" t="s">
        <v>40</v>
      </c>
      <c r="E34" s="27" t="s">
        <v>116</v>
      </c>
      <c r="F34" s="27" t="s">
        <v>56</v>
      </c>
      <c r="G34" s="27" t="s">
        <v>57</v>
      </c>
      <c r="H34" s="29">
        <v>330</v>
      </c>
      <c r="I34" s="48" t="s">
        <v>117</v>
      </c>
      <c r="J34" s="29">
        <v>2020</v>
      </c>
      <c r="K34" s="29">
        <v>2020</v>
      </c>
      <c r="L34" s="49">
        <f t="shared" si="2"/>
        <v>57</v>
      </c>
      <c r="M34" s="49"/>
      <c r="N34" s="49">
        <v>57</v>
      </c>
      <c r="O34" s="49" t="s">
        <v>45</v>
      </c>
      <c r="P34" s="29">
        <v>10</v>
      </c>
      <c r="Q34" s="29">
        <v>42</v>
      </c>
      <c r="R34" s="33" t="s">
        <v>76</v>
      </c>
      <c r="S34" s="64" t="str">
        <f t="shared" si="1"/>
        <v>改善10户贫困户生产条件</v>
      </c>
      <c r="T34" s="33" t="s">
        <v>48</v>
      </c>
      <c r="U34" s="33" t="s">
        <v>49</v>
      </c>
      <c r="V34" s="33" t="s">
        <v>50</v>
      </c>
      <c r="W34" s="33" t="s">
        <v>50</v>
      </c>
      <c r="X34" s="33"/>
      <c r="Y34" s="33"/>
      <c r="Z34" s="33"/>
    </row>
    <row r="35" s="2" customFormat="1" ht="71.25" spans="1:26">
      <c r="A35" s="27">
        <f>SUBTOTAL(3,B$7:B35)*1</f>
        <v>29</v>
      </c>
      <c r="B35" s="28" t="s">
        <v>118</v>
      </c>
      <c r="C35" s="27" t="s">
        <v>39</v>
      </c>
      <c r="D35" s="27" t="s">
        <v>40</v>
      </c>
      <c r="E35" s="27" t="s">
        <v>119</v>
      </c>
      <c r="F35" s="27" t="s">
        <v>56</v>
      </c>
      <c r="G35" s="27" t="s">
        <v>57</v>
      </c>
      <c r="H35" s="29">
        <v>640</v>
      </c>
      <c r="I35" s="48" t="s">
        <v>120</v>
      </c>
      <c r="J35" s="29">
        <v>2020</v>
      </c>
      <c r="K35" s="29">
        <v>2020</v>
      </c>
      <c r="L35" s="49">
        <f t="shared" si="2"/>
        <v>57</v>
      </c>
      <c r="M35" s="49"/>
      <c r="N35" s="49">
        <v>57</v>
      </c>
      <c r="O35" s="49" t="s">
        <v>45</v>
      </c>
      <c r="P35" s="29">
        <v>2</v>
      </c>
      <c r="Q35" s="29">
        <v>7</v>
      </c>
      <c r="R35" s="33" t="s">
        <v>76</v>
      </c>
      <c r="S35" s="64" t="str">
        <f t="shared" si="1"/>
        <v>改善2户贫困户生产条件</v>
      </c>
      <c r="T35" s="33" t="s">
        <v>48</v>
      </c>
      <c r="U35" s="33" t="s">
        <v>49</v>
      </c>
      <c r="V35" s="33" t="s">
        <v>50</v>
      </c>
      <c r="W35" s="33" t="s">
        <v>50</v>
      </c>
      <c r="X35" s="33"/>
      <c r="Y35" s="33"/>
      <c r="Z35" s="33"/>
    </row>
    <row r="36" s="2" customFormat="1" ht="99.75" spans="1:26">
      <c r="A36" s="27">
        <f>SUBTOTAL(3,B$7:B36)*1</f>
        <v>30</v>
      </c>
      <c r="B36" s="28" t="s">
        <v>121</v>
      </c>
      <c r="C36" s="27" t="s">
        <v>39</v>
      </c>
      <c r="D36" s="27" t="s">
        <v>40</v>
      </c>
      <c r="E36" s="27" t="s">
        <v>122</v>
      </c>
      <c r="F36" s="27" t="s">
        <v>56</v>
      </c>
      <c r="G36" s="27" t="s">
        <v>57</v>
      </c>
      <c r="H36" s="29">
        <v>350</v>
      </c>
      <c r="I36" s="48" t="s">
        <v>123</v>
      </c>
      <c r="J36" s="29">
        <v>2020</v>
      </c>
      <c r="K36" s="29">
        <v>2020</v>
      </c>
      <c r="L36" s="49">
        <f t="shared" si="2"/>
        <v>153</v>
      </c>
      <c r="M36" s="49"/>
      <c r="N36" s="49">
        <v>153</v>
      </c>
      <c r="O36" s="49" t="s">
        <v>45</v>
      </c>
      <c r="P36" s="29">
        <v>21</v>
      </c>
      <c r="Q36" s="29">
        <v>86</v>
      </c>
      <c r="R36" s="33" t="s">
        <v>76</v>
      </c>
      <c r="S36" s="64" t="str">
        <f t="shared" si="1"/>
        <v>改善21户贫困户生产条件</v>
      </c>
      <c r="T36" s="33" t="s">
        <v>48</v>
      </c>
      <c r="U36" s="33" t="s">
        <v>49</v>
      </c>
      <c r="V36" s="33" t="s">
        <v>50</v>
      </c>
      <c r="W36" s="33" t="s">
        <v>50</v>
      </c>
      <c r="X36" s="33"/>
      <c r="Y36" s="33"/>
      <c r="Z36" s="33"/>
    </row>
    <row r="37" s="2" customFormat="1" ht="28.5" spans="1:26">
      <c r="A37" s="27">
        <f>SUBTOTAL(3,B$4:B37)-1</f>
        <v>31</v>
      </c>
      <c r="B37" s="28" t="s">
        <v>124</v>
      </c>
      <c r="C37" s="27" t="s">
        <v>39</v>
      </c>
      <c r="D37" s="27" t="s">
        <v>125</v>
      </c>
      <c r="E37" s="33" t="s">
        <v>126</v>
      </c>
      <c r="F37" s="27" t="s">
        <v>56</v>
      </c>
      <c r="G37" s="27" t="s">
        <v>57</v>
      </c>
      <c r="H37" s="29">
        <v>600</v>
      </c>
      <c r="I37" s="51" t="s">
        <v>127</v>
      </c>
      <c r="J37" s="29">
        <v>2020</v>
      </c>
      <c r="K37" s="29">
        <v>2020</v>
      </c>
      <c r="L37" s="49">
        <f t="shared" ref="L37:L47" si="3">SUM(M37:N37)</f>
        <v>150</v>
      </c>
      <c r="M37" s="49"/>
      <c r="N37" s="49">
        <v>150</v>
      </c>
      <c r="O37" s="52" t="s">
        <v>45</v>
      </c>
      <c r="P37" s="29">
        <v>23</v>
      </c>
      <c r="Q37" s="29">
        <v>76</v>
      </c>
      <c r="R37" s="64" t="s">
        <v>128</v>
      </c>
      <c r="S37" s="64" t="str">
        <f t="shared" si="1"/>
        <v>改善23户贫困户生产条件</v>
      </c>
      <c r="T37" s="27" t="s">
        <v>48</v>
      </c>
      <c r="U37" s="33" t="s">
        <v>49</v>
      </c>
      <c r="V37" s="33" t="s">
        <v>50</v>
      </c>
      <c r="W37" s="33" t="s">
        <v>50</v>
      </c>
      <c r="X37" s="33"/>
      <c r="Y37" s="33"/>
      <c r="Z37" s="68"/>
    </row>
    <row r="38" s="2" customFormat="1" ht="28.5" spans="1:26">
      <c r="A38" s="27">
        <f>SUBTOTAL(3,B$4:B38)-1</f>
        <v>32</v>
      </c>
      <c r="B38" s="28" t="s">
        <v>129</v>
      </c>
      <c r="C38" s="27" t="s">
        <v>39</v>
      </c>
      <c r="D38" s="27" t="s">
        <v>125</v>
      </c>
      <c r="E38" s="33" t="s">
        <v>130</v>
      </c>
      <c r="F38" s="27" t="s">
        <v>56</v>
      </c>
      <c r="G38" s="27" t="s">
        <v>57</v>
      </c>
      <c r="H38" s="29">
        <v>800</v>
      </c>
      <c r="I38" s="53" t="s">
        <v>58</v>
      </c>
      <c r="J38" s="29">
        <v>2020</v>
      </c>
      <c r="K38" s="29">
        <v>2019</v>
      </c>
      <c r="L38" s="49">
        <f t="shared" si="3"/>
        <v>90</v>
      </c>
      <c r="M38" s="49"/>
      <c r="N38" s="49">
        <v>90</v>
      </c>
      <c r="O38" s="52" t="s">
        <v>45</v>
      </c>
      <c r="P38" s="29">
        <v>22</v>
      </c>
      <c r="Q38" s="29">
        <v>83</v>
      </c>
      <c r="R38" s="64" t="s">
        <v>128</v>
      </c>
      <c r="S38" s="64" t="str">
        <f t="shared" si="1"/>
        <v>改善22户贫困户生产条件</v>
      </c>
      <c r="T38" s="27" t="s">
        <v>48</v>
      </c>
      <c r="U38" s="33" t="s">
        <v>49</v>
      </c>
      <c r="V38" s="33" t="s">
        <v>50</v>
      </c>
      <c r="W38" s="33" t="s">
        <v>50</v>
      </c>
      <c r="X38" s="33"/>
      <c r="Y38" s="33"/>
      <c r="Z38" s="68"/>
    </row>
    <row r="39" s="2" customFormat="1" ht="28.5" spans="1:26">
      <c r="A39" s="27">
        <f>SUBTOTAL(3,B$4:B39)-1</f>
        <v>33</v>
      </c>
      <c r="B39" s="28" t="s">
        <v>131</v>
      </c>
      <c r="C39" s="27" t="s">
        <v>39</v>
      </c>
      <c r="D39" s="27" t="s">
        <v>125</v>
      </c>
      <c r="E39" s="33" t="s">
        <v>132</v>
      </c>
      <c r="F39" s="27" t="s">
        <v>56</v>
      </c>
      <c r="G39" s="27" t="s">
        <v>57</v>
      </c>
      <c r="H39" s="29">
        <v>650</v>
      </c>
      <c r="I39" s="51" t="s">
        <v>133</v>
      </c>
      <c r="J39" s="29">
        <v>2020</v>
      </c>
      <c r="K39" s="29">
        <v>2020</v>
      </c>
      <c r="L39" s="49">
        <f t="shared" si="3"/>
        <v>75</v>
      </c>
      <c r="M39" s="49"/>
      <c r="N39" s="49">
        <v>75</v>
      </c>
      <c r="O39" s="52" t="s">
        <v>45</v>
      </c>
      <c r="P39" s="29">
        <v>21</v>
      </c>
      <c r="Q39" s="29">
        <v>71</v>
      </c>
      <c r="R39" s="64" t="s">
        <v>128</v>
      </c>
      <c r="S39" s="64" t="str">
        <f t="shared" si="1"/>
        <v>改善21户贫困户生产条件</v>
      </c>
      <c r="T39" s="27" t="s">
        <v>48</v>
      </c>
      <c r="U39" s="33" t="s">
        <v>49</v>
      </c>
      <c r="V39" s="33" t="s">
        <v>50</v>
      </c>
      <c r="W39" s="33" t="s">
        <v>50</v>
      </c>
      <c r="X39" s="33"/>
      <c r="Y39" s="33"/>
      <c r="Z39" s="68"/>
    </row>
    <row r="40" s="2" customFormat="1" ht="28.5" spans="1:26">
      <c r="A40" s="27">
        <f>SUBTOTAL(3,B$4:B40)-1</f>
        <v>34</v>
      </c>
      <c r="B40" s="28" t="s">
        <v>134</v>
      </c>
      <c r="C40" s="27" t="s">
        <v>39</v>
      </c>
      <c r="D40" s="27" t="s">
        <v>125</v>
      </c>
      <c r="E40" s="33" t="s">
        <v>135</v>
      </c>
      <c r="F40" s="27" t="s">
        <v>56</v>
      </c>
      <c r="G40" s="27" t="s">
        <v>57</v>
      </c>
      <c r="H40" s="29">
        <v>600</v>
      </c>
      <c r="I40" s="51" t="s">
        <v>136</v>
      </c>
      <c r="J40" s="29">
        <v>2020</v>
      </c>
      <c r="K40" s="29">
        <v>2020</v>
      </c>
      <c r="L40" s="49">
        <f t="shared" si="3"/>
        <v>60</v>
      </c>
      <c r="M40" s="49"/>
      <c r="N40" s="49">
        <v>60</v>
      </c>
      <c r="O40" s="52" t="s">
        <v>45</v>
      </c>
      <c r="P40" s="29">
        <v>22</v>
      </c>
      <c r="Q40" s="29">
        <v>76</v>
      </c>
      <c r="R40" s="64" t="s">
        <v>128</v>
      </c>
      <c r="S40" s="64" t="str">
        <f t="shared" si="1"/>
        <v>改善22户贫困户生产条件</v>
      </c>
      <c r="T40" s="27" t="s">
        <v>48</v>
      </c>
      <c r="U40" s="33" t="s">
        <v>49</v>
      </c>
      <c r="V40" s="33" t="s">
        <v>50</v>
      </c>
      <c r="W40" s="33" t="s">
        <v>50</v>
      </c>
      <c r="X40" s="33"/>
      <c r="Y40" s="33"/>
      <c r="Z40" s="68"/>
    </row>
    <row r="41" s="2" customFormat="1" ht="28.5" spans="1:26">
      <c r="A41" s="27">
        <f>SUBTOTAL(3,B$4:B41)-1</f>
        <v>35</v>
      </c>
      <c r="B41" s="28" t="s">
        <v>137</v>
      </c>
      <c r="C41" s="27" t="s">
        <v>39</v>
      </c>
      <c r="D41" s="27" t="s">
        <v>138</v>
      </c>
      <c r="E41" s="33" t="s">
        <v>139</v>
      </c>
      <c r="F41" s="27" t="s">
        <v>56</v>
      </c>
      <c r="G41" s="27" t="s">
        <v>57</v>
      </c>
      <c r="H41" s="29">
        <v>2410</v>
      </c>
      <c r="I41" s="51" t="s">
        <v>140</v>
      </c>
      <c r="J41" s="29">
        <v>2020</v>
      </c>
      <c r="K41" s="29">
        <v>2020</v>
      </c>
      <c r="L41" s="49">
        <f t="shared" si="3"/>
        <v>52</v>
      </c>
      <c r="M41" s="49"/>
      <c r="N41" s="49">
        <v>52</v>
      </c>
      <c r="O41" s="52" t="s">
        <v>45</v>
      </c>
      <c r="P41" s="29">
        <v>15</v>
      </c>
      <c r="Q41" s="29">
        <v>46</v>
      </c>
      <c r="R41" s="64" t="s">
        <v>141</v>
      </c>
      <c r="S41" s="64" t="str">
        <f t="shared" si="1"/>
        <v>改善15户贫困户生产条件</v>
      </c>
      <c r="T41" s="27" t="s">
        <v>48</v>
      </c>
      <c r="U41" s="33" t="s">
        <v>49</v>
      </c>
      <c r="V41" s="33" t="s">
        <v>50</v>
      </c>
      <c r="W41" s="33" t="s">
        <v>50</v>
      </c>
      <c r="X41" s="33"/>
      <c r="Y41" s="33"/>
      <c r="Z41" s="68"/>
    </row>
    <row r="42" s="2" customFormat="1" ht="28.5" spans="1:26">
      <c r="A42" s="27">
        <f>SUBTOTAL(3,B$4:B42)-1</f>
        <v>36</v>
      </c>
      <c r="B42" s="28" t="s">
        <v>142</v>
      </c>
      <c r="C42" s="27" t="s">
        <v>39</v>
      </c>
      <c r="D42" s="27" t="s">
        <v>138</v>
      </c>
      <c r="E42" s="33" t="s">
        <v>143</v>
      </c>
      <c r="F42" s="27" t="s">
        <v>56</v>
      </c>
      <c r="G42" s="27" t="s">
        <v>57</v>
      </c>
      <c r="H42" s="29" t="s">
        <v>144</v>
      </c>
      <c r="I42" s="51" t="s">
        <v>58</v>
      </c>
      <c r="J42" s="29">
        <v>2020</v>
      </c>
      <c r="K42" s="29" t="s">
        <v>145</v>
      </c>
      <c r="L42" s="49">
        <f t="shared" si="3"/>
        <v>90</v>
      </c>
      <c r="M42" s="49"/>
      <c r="N42" s="49">
        <v>90</v>
      </c>
      <c r="O42" s="52" t="s">
        <v>45</v>
      </c>
      <c r="P42" s="29">
        <v>26</v>
      </c>
      <c r="Q42" s="29">
        <v>89</v>
      </c>
      <c r="R42" s="64" t="s">
        <v>141</v>
      </c>
      <c r="S42" s="64" t="str">
        <f t="shared" si="1"/>
        <v>改善26户贫困户生产条件</v>
      </c>
      <c r="T42" s="27" t="s">
        <v>48</v>
      </c>
      <c r="U42" s="33" t="s">
        <v>49</v>
      </c>
      <c r="V42" s="33" t="s">
        <v>50</v>
      </c>
      <c r="W42" s="33" t="s">
        <v>50</v>
      </c>
      <c r="X42" s="33"/>
      <c r="Y42" s="33"/>
      <c r="Z42" s="68"/>
    </row>
    <row r="43" s="5" customFormat="1" ht="34.95" customHeight="1" spans="1:26">
      <c r="A43" s="30">
        <f>SUBTOTAL(3,B$7:B43)*1</f>
        <v>37</v>
      </c>
      <c r="B43" s="31" t="s">
        <v>146</v>
      </c>
      <c r="C43" s="30"/>
      <c r="D43" s="30"/>
      <c r="E43" s="30"/>
      <c r="F43" s="21"/>
      <c r="G43" s="21"/>
      <c r="H43" s="23"/>
      <c r="I43" s="50"/>
      <c r="J43" s="23"/>
      <c r="K43" s="23"/>
      <c r="L43" s="44"/>
      <c r="M43" s="44"/>
      <c r="N43" s="44"/>
      <c r="O43" s="44"/>
      <c r="P43" s="23"/>
      <c r="Q43" s="23"/>
      <c r="R43" s="62"/>
      <c r="S43" s="62"/>
      <c r="T43" s="62"/>
      <c r="U43" s="62"/>
      <c r="V43" s="62"/>
      <c r="W43" s="62"/>
      <c r="X43" s="62"/>
      <c r="Y43" s="62"/>
      <c r="Z43" s="62"/>
    </row>
    <row r="44" s="2" customFormat="1" ht="142.5" spans="1:26">
      <c r="A44" s="27">
        <f>SUBTOTAL(3,B$4:B44)-1</f>
        <v>38</v>
      </c>
      <c r="B44" s="28" t="s">
        <v>147</v>
      </c>
      <c r="C44" s="27" t="s">
        <v>39</v>
      </c>
      <c r="D44" s="27" t="s">
        <v>138</v>
      </c>
      <c r="E44" s="33" t="s">
        <v>148</v>
      </c>
      <c r="F44" s="27" t="s">
        <v>42</v>
      </c>
      <c r="G44" s="27" t="s">
        <v>43</v>
      </c>
      <c r="H44" s="29">
        <v>1</v>
      </c>
      <c r="I44" s="51" t="s">
        <v>149</v>
      </c>
      <c r="J44" s="29">
        <v>2020</v>
      </c>
      <c r="K44" s="29" t="s">
        <v>145</v>
      </c>
      <c r="L44" s="49">
        <f>SUM(M44:N44)</f>
        <v>200</v>
      </c>
      <c r="M44" s="49"/>
      <c r="N44" s="49">
        <v>200</v>
      </c>
      <c r="O44" s="52" t="s">
        <v>45</v>
      </c>
      <c r="P44" s="29">
        <v>173</v>
      </c>
      <c r="Q44" s="29">
        <v>521</v>
      </c>
      <c r="R44" s="64" t="s">
        <v>141</v>
      </c>
      <c r="S44" s="64" t="str">
        <f>"改善"&amp;P44&amp;"户贫困户生产条件"</f>
        <v>改善173户贫困户生产条件</v>
      </c>
      <c r="T44" s="27" t="s">
        <v>48</v>
      </c>
      <c r="U44" s="33" t="s">
        <v>49</v>
      </c>
      <c r="V44" s="33" t="s">
        <v>50</v>
      </c>
      <c r="W44" s="33" t="s">
        <v>50</v>
      </c>
      <c r="X44" s="33"/>
      <c r="Y44" s="33"/>
      <c r="Z44" s="68" t="s">
        <v>150</v>
      </c>
    </row>
    <row r="45" s="4" customFormat="1" ht="34.95" customHeight="1" spans="1:26">
      <c r="A45" s="34">
        <f>SUBTOTAL(3,B$7:B45)*1</f>
        <v>39</v>
      </c>
      <c r="B45" s="35" t="s">
        <v>151</v>
      </c>
      <c r="C45" s="34"/>
      <c r="D45" s="34"/>
      <c r="E45" s="34"/>
      <c r="F45" s="18"/>
      <c r="G45" s="18" t="s">
        <v>152</v>
      </c>
      <c r="H45" s="20"/>
      <c r="I45" s="54"/>
      <c r="J45" s="20"/>
      <c r="K45" s="20"/>
      <c r="L45" s="42"/>
      <c r="M45" s="42"/>
      <c r="N45" s="42"/>
      <c r="O45" s="20"/>
      <c r="P45" s="20"/>
      <c r="Q45" s="20"/>
      <c r="R45" s="20"/>
      <c r="S45" s="20"/>
      <c r="T45" s="20"/>
      <c r="U45" s="20"/>
      <c r="V45" s="20"/>
      <c r="W45" s="20"/>
      <c r="X45" s="20"/>
      <c r="Y45" s="20"/>
      <c r="Z45" s="20"/>
    </row>
    <row r="46" s="5" customFormat="1" ht="34.95" customHeight="1" spans="1:26">
      <c r="A46" s="30">
        <f>SUBTOTAL(3,B$7:B46)*1</f>
        <v>40</v>
      </c>
      <c r="B46" s="31" t="s">
        <v>153</v>
      </c>
      <c r="C46" s="30"/>
      <c r="D46" s="30"/>
      <c r="E46" s="30"/>
      <c r="F46" s="21"/>
      <c r="G46" s="21" t="s">
        <v>152</v>
      </c>
      <c r="H46" s="23"/>
      <c r="I46" s="55"/>
      <c r="J46" s="23"/>
      <c r="K46" s="23"/>
      <c r="L46" s="44"/>
      <c r="M46" s="44"/>
      <c r="N46" s="44"/>
      <c r="O46" s="44"/>
      <c r="P46" s="23"/>
      <c r="Q46" s="23"/>
      <c r="R46" s="62"/>
      <c r="S46" s="62"/>
      <c r="T46" s="62"/>
      <c r="U46" s="62"/>
      <c r="V46" s="62"/>
      <c r="W46" s="62"/>
      <c r="X46" s="62"/>
      <c r="Y46" s="62"/>
      <c r="Z46" s="62"/>
    </row>
    <row r="47" s="6" customFormat="1" ht="34.95" customHeight="1" spans="1:26">
      <c r="A47" s="24">
        <f>SUBTOTAL(3,B$7:B47)*1</f>
        <v>41</v>
      </c>
      <c r="B47" s="25" t="s">
        <v>154</v>
      </c>
      <c r="C47" s="24"/>
      <c r="D47" s="24"/>
      <c r="E47" s="24"/>
      <c r="F47" s="24" t="s">
        <v>56</v>
      </c>
      <c r="G47" s="24" t="s">
        <v>57</v>
      </c>
      <c r="H47" s="26"/>
      <c r="I47" s="56"/>
      <c r="J47" s="26"/>
      <c r="K47" s="26"/>
      <c r="L47" s="46">
        <f t="shared" ref="L47:Q47" si="4">SUM(L48:L66)</f>
        <v>3677.8</v>
      </c>
      <c r="M47" s="46">
        <f t="shared" si="4"/>
        <v>0</v>
      </c>
      <c r="N47" s="46">
        <f t="shared" si="4"/>
        <v>3677.8</v>
      </c>
      <c r="O47" s="26">
        <f t="shared" si="4"/>
        <v>0</v>
      </c>
      <c r="P47" s="26">
        <f t="shared" si="4"/>
        <v>727</v>
      </c>
      <c r="Q47" s="26">
        <f t="shared" si="4"/>
        <v>2573</v>
      </c>
      <c r="R47" s="63"/>
      <c r="S47" s="63"/>
      <c r="T47" s="63"/>
      <c r="U47" s="63"/>
      <c r="V47" s="63"/>
      <c r="W47" s="63"/>
      <c r="X47" s="63"/>
      <c r="Y47" s="63"/>
      <c r="Z47" s="63"/>
    </row>
    <row r="48" s="2" customFormat="1" ht="74" customHeight="1" spans="1:26">
      <c r="A48" s="27">
        <f>SUBTOTAL(3,B$7:B48)*1</f>
        <v>42</v>
      </c>
      <c r="B48" s="28" t="s">
        <v>155</v>
      </c>
      <c r="C48" s="27" t="s">
        <v>39</v>
      </c>
      <c r="D48" s="27" t="s">
        <v>54</v>
      </c>
      <c r="E48" s="27" t="s">
        <v>156</v>
      </c>
      <c r="F48" s="27" t="s">
        <v>42</v>
      </c>
      <c r="G48" s="27" t="s">
        <v>57</v>
      </c>
      <c r="H48" s="29">
        <v>2300</v>
      </c>
      <c r="I48" s="51" t="s">
        <v>157</v>
      </c>
      <c r="J48" s="29">
        <v>2020</v>
      </c>
      <c r="K48" s="29">
        <v>2020</v>
      </c>
      <c r="L48" s="49">
        <f>SUM(M48:N48)</f>
        <v>215</v>
      </c>
      <c r="M48" s="49"/>
      <c r="N48" s="49">
        <v>215</v>
      </c>
      <c r="O48" s="49" t="s">
        <v>45</v>
      </c>
      <c r="P48" s="29">
        <v>96</v>
      </c>
      <c r="Q48" s="29">
        <v>342</v>
      </c>
      <c r="R48" s="33" t="s">
        <v>158</v>
      </c>
      <c r="S48" s="64" t="str">
        <f>"改善"&amp;P48&amp;"户农户生产条件"</f>
        <v>改善96户农户生产条件</v>
      </c>
      <c r="T48" s="33" t="s">
        <v>48</v>
      </c>
      <c r="U48" s="29" t="s">
        <v>49</v>
      </c>
      <c r="V48" s="33" t="s">
        <v>50</v>
      </c>
      <c r="W48" s="52" t="s">
        <v>50</v>
      </c>
      <c r="X48" s="29"/>
      <c r="Y48" s="33"/>
      <c r="Z48" s="33"/>
    </row>
    <row r="49" s="3" customFormat="1" ht="28.5" spans="1:26">
      <c r="A49" s="27">
        <f>SUBTOTAL(3,B$7:B49)*1</f>
        <v>43</v>
      </c>
      <c r="B49" s="28" t="s">
        <v>159</v>
      </c>
      <c r="C49" s="27" t="s">
        <v>39</v>
      </c>
      <c r="D49" s="27" t="s">
        <v>98</v>
      </c>
      <c r="E49" s="33" t="s">
        <v>107</v>
      </c>
      <c r="F49" s="27" t="s">
        <v>42</v>
      </c>
      <c r="G49" s="27" t="s">
        <v>57</v>
      </c>
      <c r="H49" s="29">
        <v>2000</v>
      </c>
      <c r="I49" s="51" t="s">
        <v>160</v>
      </c>
      <c r="J49" s="29">
        <v>2020</v>
      </c>
      <c r="K49" s="29">
        <v>2020</v>
      </c>
      <c r="L49" s="49">
        <f>SUM(M49:N49)</f>
        <v>300</v>
      </c>
      <c r="M49" s="49"/>
      <c r="N49" s="49">
        <v>300</v>
      </c>
      <c r="O49" s="49" t="s">
        <v>45</v>
      </c>
      <c r="P49" s="29">
        <v>116</v>
      </c>
      <c r="Q49" s="29">
        <v>439</v>
      </c>
      <c r="R49" s="65" t="s">
        <v>158</v>
      </c>
      <c r="S49" s="64" t="str">
        <f>"改善"&amp;P49&amp;"户农户生产条件"</f>
        <v>改善116户农户生产条件</v>
      </c>
      <c r="T49" s="33" t="s">
        <v>48</v>
      </c>
      <c r="U49" s="29" t="s">
        <v>49</v>
      </c>
      <c r="V49" s="33" t="s">
        <v>50</v>
      </c>
      <c r="W49" s="33" t="s">
        <v>50</v>
      </c>
      <c r="X49" s="66"/>
      <c r="Y49" s="66"/>
      <c r="Z49" s="33" t="s">
        <v>150</v>
      </c>
    </row>
    <row r="50" s="3" customFormat="1" ht="34.95" customHeight="1" spans="1:26">
      <c r="A50" s="27">
        <f>SUBTOTAL(3,B$7:B50)*1</f>
        <v>44</v>
      </c>
      <c r="B50" s="28" t="str">
        <f t="shared" ref="B50:B55" si="5">C50&amp;D50&amp;E50&amp;"灌溉沟渠项目"</f>
        <v>西山乡芒东村板念小组灌溉沟渠项目</v>
      </c>
      <c r="C50" s="27" t="s">
        <v>39</v>
      </c>
      <c r="D50" s="27" t="s">
        <v>98</v>
      </c>
      <c r="E50" s="33" t="s">
        <v>99</v>
      </c>
      <c r="F50" s="27" t="s">
        <v>42</v>
      </c>
      <c r="G50" s="27" t="s">
        <v>57</v>
      </c>
      <c r="H50" s="29">
        <v>88</v>
      </c>
      <c r="I50" s="51" t="s">
        <v>161</v>
      </c>
      <c r="J50" s="29">
        <v>2020</v>
      </c>
      <c r="K50" s="29">
        <v>2020</v>
      </c>
      <c r="L50" s="49">
        <f t="shared" ref="L50:L67" si="6">SUM(M50:N50)</f>
        <v>111.8</v>
      </c>
      <c r="M50" s="49"/>
      <c r="N50" s="49">
        <v>111.8</v>
      </c>
      <c r="O50" s="49" t="s">
        <v>45</v>
      </c>
      <c r="P50" s="29">
        <v>14</v>
      </c>
      <c r="Q50" s="29">
        <v>43</v>
      </c>
      <c r="R50" s="65" t="s">
        <v>158</v>
      </c>
      <c r="S50" s="64" t="str">
        <f t="shared" ref="S50:S66" si="7">"改善"&amp;P50&amp;"户农户生产条件"</f>
        <v>改善14户农户生产条件</v>
      </c>
      <c r="T50" s="33" t="s">
        <v>48</v>
      </c>
      <c r="U50" s="29" t="s">
        <v>49</v>
      </c>
      <c r="V50" s="33" t="s">
        <v>50</v>
      </c>
      <c r="W50" s="33" t="s">
        <v>50</v>
      </c>
      <c r="X50" s="66"/>
      <c r="Y50" s="66"/>
      <c r="Z50" s="16"/>
    </row>
    <row r="51" s="3" customFormat="1" ht="34.95" customHeight="1" spans="1:26">
      <c r="A51" s="27">
        <f>SUBTOTAL(3,B$7:B51)*1</f>
        <v>45</v>
      </c>
      <c r="B51" s="28" t="str">
        <f t="shared" si="5"/>
        <v>西山乡芒东村板栽小组灌溉沟渠项目</v>
      </c>
      <c r="C51" s="27" t="s">
        <v>39</v>
      </c>
      <c r="D51" s="27" t="s">
        <v>98</v>
      </c>
      <c r="E51" s="27" t="s">
        <v>101</v>
      </c>
      <c r="F51" s="27" t="s">
        <v>42</v>
      </c>
      <c r="G51" s="27" t="s">
        <v>57</v>
      </c>
      <c r="H51" s="29">
        <v>155</v>
      </c>
      <c r="I51" s="51" t="s">
        <v>162</v>
      </c>
      <c r="J51" s="29">
        <v>2020</v>
      </c>
      <c r="K51" s="29">
        <v>2020</v>
      </c>
      <c r="L51" s="49">
        <f t="shared" si="6"/>
        <v>182</v>
      </c>
      <c r="M51" s="49"/>
      <c r="N51" s="49">
        <v>182</v>
      </c>
      <c r="O51" s="49" t="s">
        <v>45</v>
      </c>
      <c r="P51" s="29">
        <v>22</v>
      </c>
      <c r="Q51" s="29">
        <v>90</v>
      </c>
      <c r="R51" s="65" t="s">
        <v>158</v>
      </c>
      <c r="S51" s="64" t="str">
        <f t="shared" si="7"/>
        <v>改善22户农户生产条件</v>
      </c>
      <c r="T51" s="33" t="s">
        <v>48</v>
      </c>
      <c r="U51" s="29" t="s">
        <v>49</v>
      </c>
      <c r="V51" s="33" t="s">
        <v>50</v>
      </c>
      <c r="W51" s="33" t="s">
        <v>50</v>
      </c>
      <c r="X51" s="66"/>
      <c r="Y51" s="66"/>
      <c r="Z51" s="16"/>
    </row>
    <row r="52" s="3" customFormat="1" ht="34.95" customHeight="1" spans="1:26">
      <c r="A52" s="27">
        <f>SUBTOTAL(3,B$7:B52)*1</f>
        <v>46</v>
      </c>
      <c r="B52" s="28" t="str">
        <f t="shared" si="5"/>
        <v>西山乡芒东村芒东小组灌溉沟渠项目</v>
      </c>
      <c r="C52" s="27" t="s">
        <v>39</v>
      </c>
      <c r="D52" s="27" t="s">
        <v>98</v>
      </c>
      <c r="E52" s="27" t="s">
        <v>104</v>
      </c>
      <c r="F52" s="27" t="s">
        <v>42</v>
      </c>
      <c r="G52" s="27" t="s">
        <v>57</v>
      </c>
      <c r="H52" s="29">
        <v>480</v>
      </c>
      <c r="I52" s="51" t="s">
        <v>163</v>
      </c>
      <c r="J52" s="29">
        <v>2020</v>
      </c>
      <c r="K52" s="29">
        <v>2020</v>
      </c>
      <c r="L52" s="49">
        <f t="shared" si="6"/>
        <v>325</v>
      </c>
      <c r="M52" s="49"/>
      <c r="N52" s="49">
        <v>325</v>
      </c>
      <c r="O52" s="49" t="s">
        <v>45</v>
      </c>
      <c r="P52" s="29">
        <v>10</v>
      </c>
      <c r="Q52" s="29">
        <v>36</v>
      </c>
      <c r="R52" s="65" t="s">
        <v>158</v>
      </c>
      <c r="S52" s="64" t="str">
        <f t="shared" si="7"/>
        <v>改善10户农户生产条件</v>
      </c>
      <c r="T52" s="33" t="s">
        <v>48</v>
      </c>
      <c r="U52" s="29" t="s">
        <v>49</v>
      </c>
      <c r="V52" s="33" t="s">
        <v>50</v>
      </c>
      <c r="W52" s="33" t="s">
        <v>50</v>
      </c>
      <c r="X52" s="66"/>
      <c r="Y52" s="66"/>
      <c r="Z52" s="16"/>
    </row>
    <row r="53" s="3" customFormat="1" ht="34.95" customHeight="1" spans="1:26">
      <c r="A53" s="27">
        <f>SUBTOTAL(3,B$7:B53)*1</f>
        <v>47</v>
      </c>
      <c r="B53" s="28" t="str">
        <f t="shared" si="5"/>
        <v>西山乡芒东村很滚小组灌溉沟渠项目</v>
      </c>
      <c r="C53" s="27" t="s">
        <v>39</v>
      </c>
      <c r="D53" s="27" t="s">
        <v>98</v>
      </c>
      <c r="E53" s="33" t="s">
        <v>107</v>
      </c>
      <c r="F53" s="27" t="s">
        <v>42</v>
      </c>
      <c r="G53" s="27" t="s">
        <v>57</v>
      </c>
      <c r="H53" s="29">
        <v>215</v>
      </c>
      <c r="I53" s="51" t="s">
        <v>164</v>
      </c>
      <c r="J53" s="29">
        <v>2020</v>
      </c>
      <c r="K53" s="29">
        <v>2020</v>
      </c>
      <c r="L53" s="49">
        <f t="shared" si="6"/>
        <v>195</v>
      </c>
      <c r="M53" s="49"/>
      <c r="N53" s="49">
        <v>195</v>
      </c>
      <c r="O53" s="49" t="s">
        <v>45</v>
      </c>
      <c r="P53" s="29">
        <v>21</v>
      </c>
      <c r="Q53" s="29">
        <v>85</v>
      </c>
      <c r="R53" s="65" t="s">
        <v>158</v>
      </c>
      <c r="S53" s="64" t="str">
        <f t="shared" si="7"/>
        <v>改善21户农户生产条件</v>
      </c>
      <c r="T53" s="33" t="s">
        <v>48</v>
      </c>
      <c r="U53" s="29" t="s">
        <v>49</v>
      </c>
      <c r="V53" s="33" t="s">
        <v>50</v>
      </c>
      <c r="W53" s="33" t="s">
        <v>50</v>
      </c>
      <c r="X53" s="66"/>
      <c r="Y53" s="66"/>
      <c r="Z53" s="16"/>
    </row>
    <row r="54" s="3" customFormat="1" ht="34.95" customHeight="1" spans="1:26">
      <c r="A54" s="27">
        <f>SUBTOTAL(3,B$7:B54)*1</f>
        <v>48</v>
      </c>
      <c r="B54" s="28" t="str">
        <f t="shared" si="5"/>
        <v>西山乡芒东村木艾一组灌溉沟渠项目</v>
      </c>
      <c r="C54" s="27" t="s">
        <v>39</v>
      </c>
      <c r="D54" s="27" t="s">
        <v>98</v>
      </c>
      <c r="E54" s="27" t="s">
        <v>165</v>
      </c>
      <c r="F54" s="27" t="s">
        <v>42</v>
      </c>
      <c r="G54" s="27" t="s">
        <v>57</v>
      </c>
      <c r="H54" s="29">
        <v>420</v>
      </c>
      <c r="I54" s="51" t="s">
        <v>166</v>
      </c>
      <c r="J54" s="29">
        <v>2020</v>
      </c>
      <c r="K54" s="29">
        <v>2020</v>
      </c>
      <c r="L54" s="49">
        <f t="shared" si="6"/>
        <v>286</v>
      </c>
      <c r="M54" s="49"/>
      <c r="N54" s="49">
        <v>286</v>
      </c>
      <c r="O54" s="49" t="s">
        <v>45</v>
      </c>
      <c r="P54" s="29">
        <v>30</v>
      </c>
      <c r="Q54" s="29">
        <v>111</v>
      </c>
      <c r="R54" s="65" t="s">
        <v>158</v>
      </c>
      <c r="S54" s="64" t="str">
        <f t="shared" si="7"/>
        <v>改善30户农户生产条件</v>
      </c>
      <c r="T54" s="33" t="s">
        <v>48</v>
      </c>
      <c r="U54" s="29" t="s">
        <v>49</v>
      </c>
      <c r="V54" s="33" t="s">
        <v>50</v>
      </c>
      <c r="W54" s="33" t="s">
        <v>50</v>
      </c>
      <c r="X54" s="66"/>
      <c r="Y54" s="66"/>
      <c r="Z54" s="16"/>
    </row>
    <row r="55" s="3" customFormat="1" ht="34.95" customHeight="1" spans="1:26">
      <c r="A55" s="27">
        <f>SUBTOTAL(3,B$7:B55)*1</f>
        <v>49</v>
      </c>
      <c r="B55" s="28" t="str">
        <f t="shared" si="5"/>
        <v>西山乡芒东村木艾二组灌溉沟渠项目</v>
      </c>
      <c r="C55" s="27" t="s">
        <v>39</v>
      </c>
      <c r="D55" s="27" t="s">
        <v>98</v>
      </c>
      <c r="E55" s="33" t="s">
        <v>109</v>
      </c>
      <c r="F55" s="27" t="s">
        <v>42</v>
      </c>
      <c r="G55" s="27" t="s">
        <v>57</v>
      </c>
      <c r="H55" s="29">
        <v>33</v>
      </c>
      <c r="I55" s="51" t="s">
        <v>167</v>
      </c>
      <c r="J55" s="29">
        <v>2020</v>
      </c>
      <c r="K55" s="29">
        <v>2020</v>
      </c>
      <c r="L55" s="49">
        <f t="shared" si="6"/>
        <v>52</v>
      </c>
      <c r="M55" s="49"/>
      <c r="N55" s="49">
        <v>52</v>
      </c>
      <c r="O55" s="49" t="s">
        <v>45</v>
      </c>
      <c r="P55" s="29">
        <v>19</v>
      </c>
      <c r="Q55" s="29">
        <v>72</v>
      </c>
      <c r="R55" s="65" t="s">
        <v>158</v>
      </c>
      <c r="S55" s="64" t="str">
        <f t="shared" si="7"/>
        <v>改善19户农户生产条件</v>
      </c>
      <c r="T55" s="33" t="s">
        <v>48</v>
      </c>
      <c r="U55" s="29" t="s">
        <v>49</v>
      </c>
      <c r="V55" s="33" t="s">
        <v>50</v>
      </c>
      <c r="W55" s="33" t="s">
        <v>50</v>
      </c>
      <c r="X55" s="66"/>
      <c r="Y55" s="66"/>
      <c r="Z55" s="16"/>
    </row>
    <row r="56" s="7" customFormat="1" ht="63" customHeight="1" spans="1:26">
      <c r="A56" s="27">
        <f>SUBTOTAL(3,B$7:B56)*1</f>
        <v>50</v>
      </c>
      <c r="B56" s="28" t="s">
        <v>168</v>
      </c>
      <c r="C56" s="27" t="s">
        <v>39</v>
      </c>
      <c r="D56" s="27" t="s">
        <v>40</v>
      </c>
      <c r="E56" s="33" t="s">
        <v>41</v>
      </c>
      <c r="F56" s="27" t="s">
        <v>42</v>
      </c>
      <c r="G56" s="27" t="s">
        <v>57</v>
      </c>
      <c r="H56" s="29">
        <v>600</v>
      </c>
      <c r="I56" s="51" t="s">
        <v>169</v>
      </c>
      <c r="J56" s="29">
        <v>2020</v>
      </c>
      <c r="K56" s="29">
        <v>2019</v>
      </c>
      <c r="L56" s="49">
        <f t="shared" si="6"/>
        <v>141</v>
      </c>
      <c r="M56" s="49"/>
      <c r="N56" s="49">
        <v>141</v>
      </c>
      <c r="O56" s="49" t="s">
        <v>45</v>
      </c>
      <c r="P56" s="29">
        <v>25</v>
      </c>
      <c r="Q56" s="29">
        <v>84</v>
      </c>
      <c r="R56" s="64" t="s">
        <v>59</v>
      </c>
      <c r="S56" s="64" t="str">
        <f t="shared" si="7"/>
        <v>改善25户农户生产条件</v>
      </c>
      <c r="T56" s="33" t="s">
        <v>48</v>
      </c>
      <c r="U56" s="29" t="s">
        <v>49</v>
      </c>
      <c r="V56" s="33" t="s">
        <v>50</v>
      </c>
      <c r="W56" s="33" t="s">
        <v>50</v>
      </c>
      <c r="X56" s="33"/>
      <c r="Y56" s="33"/>
      <c r="Z56" s="69"/>
    </row>
    <row r="57" s="7" customFormat="1" customHeight="1" spans="1:26">
      <c r="A57" s="27">
        <f>SUBTOTAL(3,B$7:B57)*1</f>
        <v>51</v>
      </c>
      <c r="B57" s="28" t="s">
        <v>170</v>
      </c>
      <c r="C57" s="27" t="s">
        <v>39</v>
      </c>
      <c r="D57" s="27" t="s">
        <v>40</v>
      </c>
      <c r="E57" s="33" t="s">
        <v>171</v>
      </c>
      <c r="F57" s="27" t="s">
        <v>42</v>
      </c>
      <c r="G57" s="27" t="s">
        <v>57</v>
      </c>
      <c r="H57" s="29">
        <v>100</v>
      </c>
      <c r="I57" s="51" t="s">
        <v>172</v>
      </c>
      <c r="J57" s="29">
        <v>2020</v>
      </c>
      <c r="K57" s="29">
        <v>2019</v>
      </c>
      <c r="L57" s="49">
        <f t="shared" si="6"/>
        <v>180</v>
      </c>
      <c r="M57" s="49"/>
      <c r="N57" s="49">
        <v>180</v>
      </c>
      <c r="O57" s="49" t="s">
        <v>45</v>
      </c>
      <c r="P57" s="29">
        <v>2</v>
      </c>
      <c r="Q57" s="29">
        <v>5</v>
      </c>
      <c r="R57" s="64" t="s">
        <v>59</v>
      </c>
      <c r="S57" s="64" t="str">
        <f t="shared" si="7"/>
        <v>改善2户农户生产条件</v>
      </c>
      <c r="T57" s="33" t="s">
        <v>48</v>
      </c>
      <c r="U57" s="29" t="s">
        <v>49</v>
      </c>
      <c r="V57" s="33" t="s">
        <v>50</v>
      </c>
      <c r="W57" s="33" t="s">
        <v>50</v>
      </c>
      <c r="X57" s="33"/>
      <c r="Y57" s="33"/>
      <c r="Z57" s="69"/>
    </row>
    <row r="58" s="7" customFormat="1" customHeight="1" spans="1:26">
      <c r="A58" s="27">
        <f>SUBTOTAL(3,B$7:B58)*1</f>
        <v>52</v>
      </c>
      <c r="B58" s="28" t="s">
        <v>173</v>
      </c>
      <c r="C58" s="27" t="s">
        <v>39</v>
      </c>
      <c r="D58" s="27" t="s">
        <v>40</v>
      </c>
      <c r="E58" s="33" t="s">
        <v>174</v>
      </c>
      <c r="F58" s="27" t="s">
        <v>42</v>
      </c>
      <c r="G58" s="27" t="s">
        <v>57</v>
      </c>
      <c r="H58" s="29">
        <v>200</v>
      </c>
      <c r="I58" s="51" t="s">
        <v>172</v>
      </c>
      <c r="J58" s="29">
        <v>2020</v>
      </c>
      <c r="K58" s="29">
        <v>2019</v>
      </c>
      <c r="L58" s="49">
        <f t="shared" si="6"/>
        <v>180</v>
      </c>
      <c r="M58" s="57"/>
      <c r="N58" s="49">
        <v>180</v>
      </c>
      <c r="O58" s="49" t="s">
        <v>45</v>
      </c>
      <c r="P58" s="29">
        <v>12</v>
      </c>
      <c r="Q58" s="29">
        <v>41</v>
      </c>
      <c r="R58" s="64" t="s">
        <v>59</v>
      </c>
      <c r="S58" s="64" t="str">
        <f t="shared" si="7"/>
        <v>改善12户农户生产条件</v>
      </c>
      <c r="T58" s="33" t="s">
        <v>48</v>
      </c>
      <c r="U58" s="29" t="s">
        <v>49</v>
      </c>
      <c r="V58" s="33" t="s">
        <v>50</v>
      </c>
      <c r="W58" s="33" t="s">
        <v>50</v>
      </c>
      <c r="X58" s="33"/>
      <c r="Y58" s="33"/>
      <c r="Z58" s="69"/>
    </row>
    <row r="59" s="2" customFormat="1" ht="34.95" customHeight="1" spans="1:26">
      <c r="A59" s="27">
        <f>SUBTOTAL(3,B$7:B59)*1</f>
        <v>53</v>
      </c>
      <c r="B59" s="28" t="s">
        <v>175</v>
      </c>
      <c r="C59" s="27" t="s">
        <v>39</v>
      </c>
      <c r="D59" s="27" t="s">
        <v>125</v>
      </c>
      <c r="E59" s="33" t="s">
        <v>135</v>
      </c>
      <c r="F59" s="27" t="s">
        <v>56</v>
      </c>
      <c r="G59" s="27" t="s">
        <v>57</v>
      </c>
      <c r="H59" s="29">
        <v>230</v>
      </c>
      <c r="I59" s="51" t="s">
        <v>176</v>
      </c>
      <c r="J59" s="29">
        <v>2020</v>
      </c>
      <c r="K59" s="29">
        <v>2019</v>
      </c>
      <c r="L59" s="49">
        <f t="shared" si="6"/>
        <v>128</v>
      </c>
      <c r="M59" s="49"/>
      <c r="N59" s="49">
        <v>128</v>
      </c>
      <c r="O59" s="49" t="s">
        <v>45</v>
      </c>
      <c r="P59" s="29">
        <v>23</v>
      </c>
      <c r="Q59" s="29">
        <v>76</v>
      </c>
      <c r="R59" s="64" t="s">
        <v>59</v>
      </c>
      <c r="S59" s="64" t="str">
        <f t="shared" si="7"/>
        <v>改善23户农户生产条件</v>
      </c>
      <c r="T59" s="33" t="s">
        <v>48</v>
      </c>
      <c r="U59" s="29" t="s">
        <v>49</v>
      </c>
      <c r="V59" s="33" t="s">
        <v>50</v>
      </c>
      <c r="W59" s="33" t="s">
        <v>50</v>
      </c>
      <c r="X59" s="33"/>
      <c r="Y59" s="33"/>
      <c r="Z59" s="68"/>
    </row>
    <row r="60" s="2" customFormat="1" ht="42.75" spans="1:26">
      <c r="A60" s="27">
        <f>SUBTOTAL(3,B$7:B60)*1</f>
        <v>54</v>
      </c>
      <c r="B60" s="28" t="s">
        <v>177</v>
      </c>
      <c r="C60" s="27" t="s">
        <v>39</v>
      </c>
      <c r="D60" s="27" t="s">
        <v>125</v>
      </c>
      <c r="E60" s="33" t="s">
        <v>126</v>
      </c>
      <c r="F60" s="27" t="s">
        <v>42</v>
      </c>
      <c r="G60" s="27" t="s">
        <v>57</v>
      </c>
      <c r="H60" s="29">
        <v>1000</v>
      </c>
      <c r="I60" s="51" t="s">
        <v>178</v>
      </c>
      <c r="J60" s="29">
        <v>2020</v>
      </c>
      <c r="K60" s="29">
        <v>2020</v>
      </c>
      <c r="L60" s="49">
        <f t="shared" si="6"/>
        <v>300</v>
      </c>
      <c r="M60" s="49"/>
      <c r="N60" s="49">
        <v>300</v>
      </c>
      <c r="O60" s="49" t="s">
        <v>45</v>
      </c>
      <c r="P60" s="29">
        <v>23</v>
      </c>
      <c r="Q60" s="29">
        <v>72</v>
      </c>
      <c r="R60" s="64" t="s">
        <v>179</v>
      </c>
      <c r="S60" s="64" t="str">
        <f t="shared" si="7"/>
        <v>改善23户农户生产条件</v>
      </c>
      <c r="T60" s="33" t="s">
        <v>48</v>
      </c>
      <c r="U60" s="29" t="s">
        <v>49</v>
      </c>
      <c r="V60" s="33" t="s">
        <v>50</v>
      </c>
      <c r="W60" s="33" t="s">
        <v>50</v>
      </c>
      <c r="X60" s="33"/>
      <c r="Y60" s="33"/>
      <c r="Z60" s="68"/>
    </row>
    <row r="61" s="2" customFormat="1" ht="34.95" customHeight="1" spans="1:26">
      <c r="A61" s="27">
        <f>SUBTOTAL(3,B$7:B61)*1</f>
        <v>55</v>
      </c>
      <c r="B61" s="28" t="s">
        <v>180</v>
      </c>
      <c r="C61" s="27" t="s">
        <v>39</v>
      </c>
      <c r="D61" s="27" t="s">
        <v>125</v>
      </c>
      <c r="E61" s="33" t="s">
        <v>130</v>
      </c>
      <c r="F61" s="27" t="s">
        <v>56</v>
      </c>
      <c r="G61" s="27" t="s">
        <v>57</v>
      </c>
      <c r="H61" s="29">
        <v>100</v>
      </c>
      <c r="I61" s="51" t="s">
        <v>172</v>
      </c>
      <c r="J61" s="29">
        <v>2020</v>
      </c>
      <c r="K61" s="29">
        <v>2019</v>
      </c>
      <c r="L61" s="49">
        <f t="shared" si="6"/>
        <v>192</v>
      </c>
      <c r="M61" s="49"/>
      <c r="N61" s="49">
        <v>192</v>
      </c>
      <c r="O61" s="49" t="s">
        <v>45</v>
      </c>
      <c r="P61" s="29">
        <v>22</v>
      </c>
      <c r="Q61" s="29">
        <v>83</v>
      </c>
      <c r="R61" s="64" t="s">
        <v>59</v>
      </c>
      <c r="S61" s="64" t="str">
        <f t="shared" si="7"/>
        <v>改善22户农户生产条件</v>
      </c>
      <c r="T61" s="33" t="s">
        <v>48</v>
      </c>
      <c r="U61" s="29" t="s">
        <v>49</v>
      </c>
      <c r="V61" s="33" t="s">
        <v>50</v>
      </c>
      <c r="W61" s="33" t="s">
        <v>50</v>
      </c>
      <c r="X61" s="33"/>
      <c r="Y61" s="33"/>
      <c r="Z61" s="68"/>
    </row>
    <row r="62" s="2" customFormat="1" ht="34.95" customHeight="1" spans="1:26">
      <c r="A62" s="27">
        <f>SUBTOTAL(3,B$7:B62)*1</f>
        <v>56</v>
      </c>
      <c r="B62" s="28" t="s">
        <v>181</v>
      </c>
      <c r="C62" s="27" t="s">
        <v>39</v>
      </c>
      <c r="D62" s="27" t="s">
        <v>125</v>
      </c>
      <c r="E62" s="33" t="s">
        <v>132</v>
      </c>
      <c r="F62" s="27" t="s">
        <v>56</v>
      </c>
      <c r="G62" s="27" t="s">
        <v>57</v>
      </c>
      <c r="H62" s="29">
        <v>105</v>
      </c>
      <c r="I62" s="51" t="s">
        <v>182</v>
      </c>
      <c r="J62" s="29">
        <v>2020</v>
      </c>
      <c r="K62" s="29">
        <v>2020</v>
      </c>
      <c r="L62" s="49">
        <f t="shared" si="6"/>
        <v>64</v>
      </c>
      <c r="M62" s="49"/>
      <c r="N62" s="49">
        <v>64</v>
      </c>
      <c r="O62" s="49" t="s">
        <v>45</v>
      </c>
      <c r="P62" s="29">
        <v>21</v>
      </c>
      <c r="Q62" s="29">
        <v>71</v>
      </c>
      <c r="R62" s="64" t="s">
        <v>59</v>
      </c>
      <c r="S62" s="64" t="str">
        <f t="shared" si="7"/>
        <v>改善21户农户生产条件</v>
      </c>
      <c r="T62" s="33" t="s">
        <v>48</v>
      </c>
      <c r="U62" s="29" t="s">
        <v>49</v>
      </c>
      <c r="V62" s="33" t="s">
        <v>50</v>
      </c>
      <c r="W62" s="33" t="s">
        <v>50</v>
      </c>
      <c r="X62" s="33"/>
      <c r="Y62" s="33"/>
      <c r="Z62" s="68"/>
    </row>
    <row r="63" s="2" customFormat="1" ht="34.95" customHeight="1" spans="1:26">
      <c r="A63" s="27">
        <f>SUBTOTAL(3,B$7:B63)*1</f>
        <v>57</v>
      </c>
      <c r="B63" s="28" t="s">
        <v>183</v>
      </c>
      <c r="C63" s="27" t="s">
        <v>39</v>
      </c>
      <c r="D63" s="27" t="s">
        <v>125</v>
      </c>
      <c r="E63" s="33" t="s">
        <v>126</v>
      </c>
      <c r="F63" s="27" t="s">
        <v>56</v>
      </c>
      <c r="G63" s="27" t="s">
        <v>57</v>
      </c>
      <c r="H63" s="29">
        <v>200</v>
      </c>
      <c r="I63" s="51" t="s">
        <v>184</v>
      </c>
      <c r="J63" s="29">
        <v>2020</v>
      </c>
      <c r="K63" s="29">
        <v>2019</v>
      </c>
      <c r="L63" s="49">
        <f t="shared" si="6"/>
        <v>96</v>
      </c>
      <c r="M63" s="49"/>
      <c r="N63" s="49">
        <v>96</v>
      </c>
      <c r="O63" s="49" t="s">
        <v>45</v>
      </c>
      <c r="P63" s="29">
        <v>23</v>
      </c>
      <c r="Q63" s="29">
        <v>72</v>
      </c>
      <c r="R63" s="64" t="s">
        <v>59</v>
      </c>
      <c r="S63" s="64" t="str">
        <f t="shared" si="7"/>
        <v>改善23户农户生产条件</v>
      </c>
      <c r="T63" s="33" t="s">
        <v>48</v>
      </c>
      <c r="U63" s="29" t="s">
        <v>49</v>
      </c>
      <c r="V63" s="33" t="s">
        <v>50</v>
      </c>
      <c r="W63" s="33" t="s">
        <v>50</v>
      </c>
      <c r="X63" s="33"/>
      <c r="Y63" s="33"/>
      <c r="Z63" s="68"/>
    </row>
    <row r="64" s="7" customFormat="1" ht="128.25" spans="1:26">
      <c r="A64" s="27">
        <f>SUBTOTAL(3,B$7:B64)*1</f>
        <v>58</v>
      </c>
      <c r="B64" s="28" t="s">
        <v>185</v>
      </c>
      <c r="C64" s="27" t="s">
        <v>39</v>
      </c>
      <c r="D64" s="27" t="s">
        <v>138</v>
      </c>
      <c r="E64" s="33" t="s">
        <v>186</v>
      </c>
      <c r="F64" s="27" t="s">
        <v>42</v>
      </c>
      <c r="G64" s="27" t="s">
        <v>57</v>
      </c>
      <c r="H64" s="29">
        <v>6481</v>
      </c>
      <c r="I64" s="51" t="s">
        <v>187</v>
      </c>
      <c r="J64" s="29">
        <v>2020</v>
      </c>
      <c r="K64" s="29">
        <v>2019</v>
      </c>
      <c r="L64" s="49">
        <f t="shared" si="6"/>
        <v>600</v>
      </c>
      <c r="M64" s="49"/>
      <c r="N64" s="49">
        <v>600</v>
      </c>
      <c r="O64" s="49" t="s">
        <v>45</v>
      </c>
      <c r="P64" s="29">
        <v>173</v>
      </c>
      <c r="Q64" s="29">
        <v>571</v>
      </c>
      <c r="R64" s="64" t="s">
        <v>59</v>
      </c>
      <c r="S64" s="64" t="str">
        <f t="shared" si="7"/>
        <v>改善173户农户生产条件</v>
      </c>
      <c r="T64" s="33" t="s">
        <v>48</v>
      </c>
      <c r="U64" s="29" t="s">
        <v>49</v>
      </c>
      <c r="V64" s="33" t="s">
        <v>50</v>
      </c>
      <c r="W64" s="33" t="s">
        <v>50</v>
      </c>
      <c r="X64" s="33"/>
      <c r="Y64" s="33"/>
      <c r="Z64" s="69"/>
    </row>
    <row r="65" s="2" customFormat="1" ht="34.95" customHeight="1" spans="1:26">
      <c r="A65" s="27">
        <f>SUBTOTAL(3,B$7:B65)*1</f>
        <v>59</v>
      </c>
      <c r="B65" s="28" t="s">
        <v>188</v>
      </c>
      <c r="C65" s="27" t="s">
        <v>39</v>
      </c>
      <c r="D65" s="27" t="s">
        <v>138</v>
      </c>
      <c r="E65" s="33" t="s">
        <v>189</v>
      </c>
      <c r="F65" s="27" t="s">
        <v>56</v>
      </c>
      <c r="G65" s="27" t="s">
        <v>57</v>
      </c>
      <c r="H65" s="29">
        <v>218</v>
      </c>
      <c r="I65" s="51" t="s">
        <v>182</v>
      </c>
      <c r="J65" s="29">
        <v>2020</v>
      </c>
      <c r="K65" s="29">
        <v>2020</v>
      </c>
      <c r="L65" s="49">
        <f t="shared" si="6"/>
        <v>60</v>
      </c>
      <c r="M65" s="49"/>
      <c r="N65" s="49">
        <v>60</v>
      </c>
      <c r="O65" s="49" t="s">
        <v>45</v>
      </c>
      <c r="P65" s="29">
        <v>25</v>
      </c>
      <c r="Q65" s="29">
        <v>120</v>
      </c>
      <c r="R65" s="33" t="s">
        <v>158</v>
      </c>
      <c r="S65" s="64" t="str">
        <f t="shared" si="7"/>
        <v>改善25户农户生产条件</v>
      </c>
      <c r="T65" s="33" t="s">
        <v>48</v>
      </c>
      <c r="U65" s="29" t="s">
        <v>49</v>
      </c>
      <c r="V65" s="33" t="s">
        <v>50</v>
      </c>
      <c r="W65" s="33" t="s">
        <v>50</v>
      </c>
      <c r="X65" s="33"/>
      <c r="Y65" s="33"/>
      <c r="Z65" s="68"/>
    </row>
    <row r="66" s="2" customFormat="1" ht="28.5" spans="1:26">
      <c r="A66" s="27">
        <f>SUBTOTAL(3,B$7:B66)*1</f>
        <v>60</v>
      </c>
      <c r="B66" s="28" t="s">
        <v>190</v>
      </c>
      <c r="C66" s="27" t="s">
        <v>39</v>
      </c>
      <c r="D66" s="27" t="s">
        <v>138</v>
      </c>
      <c r="E66" s="33" t="s">
        <v>191</v>
      </c>
      <c r="F66" s="27" t="s">
        <v>56</v>
      </c>
      <c r="G66" s="27" t="s">
        <v>57</v>
      </c>
      <c r="H66" s="29">
        <v>484</v>
      </c>
      <c r="I66" s="51" t="s">
        <v>192</v>
      </c>
      <c r="J66" s="29">
        <v>2020</v>
      </c>
      <c r="K66" s="29">
        <v>2020</v>
      </c>
      <c r="L66" s="49">
        <f t="shared" si="6"/>
        <v>70</v>
      </c>
      <c r="M66" s="49"/>
      <c r="N66" s="49">
        <v>70</v>
      </c>
      <c r="O66" s="49" t="s">
        <v>45</v>
      </c>
      <c r="P66" s="29">
        <v>50</v>
      </c>
      <c r="Q66" s="29">
        <v>160</v>
      </c>
      <c r="R66" s="33" t="s">
        <v>158</v>
      </c>
      <c r="S66" s="64" t="str">
        <f t="shared" si="7"/>
        <v>改善50户农户生产条件</v>
      </c>
      <c r="T66" s="33" t="s">
        <v>48</v>
      </c>
      <c r="U66" s="29" t="s">
        <v>49</v>
      </c>
      <c r="V66" s="33" t="s">
        <v>50</v>
      </c>
      <c r="W66" s="33" t="s">
        <v>50</v>
      </c>
      <c r="X66" s="33"/>
      <c r="Y66" s="33"/>
      <c r="Z66" s="68"/>
    </row>
    <row r="67" s="5" customFormat="1" ht="34.95" customHeight="1" spans="1:26">
      <c r="A67" s="21">
        <f>SUBTOTAL(3,B$7:B67)*1</f>
        <v>61</v>
      </c>
      <c r="B67" s="22" t="s">
        <v>193</v>
      </c>
      <c r="C67" s="21"/>
      <c r="D67" s="21"/>
      <c r="E67" s="21"/>
      <c r="F67" s="21"/>
      <c r="G67" s="21"/>
      <c r="H67" s="23"/>
      <c r="I67" s="43"/>
      <c r="J67" s="23"/>
      <c r="K67" s="23"/>
      <c r="L67" s="44"/>
      <c r="M67" s="44"/>
      <c r="N67" s="44"/>
      <c r="O67" s="44"/>
      <c r="P67" s="23"/>
      <c r="Q67" s="23"/>
      <c r="R67" s="62"/>
      <c r="S67" s="62"/>
      <c r="T67" s="62"/>
      <c r="U67" s="62"/>
      <c r="V67" s="62"/>
      <c r="W67" s="62"/>
      <c r="X67" s="62"/>
      <c r="Y67" s="62"/>
      <c r="Z67" s="62"/>
    </row>
    <row r="68" s="6" customFormat="1" ht="34.95" customHeight="1" spans="1:26">
      <c r="A68" s="24">
        <f>SUBTOTAL(3,B$7:B68)*1</f>
        <v>62</v>
      </c>
      <c r="B68" s="25" t="s">
        <v>194</v>
      </c>
      <c r="C68" s="24"/>
      <c r="D68" s="24"/>
      <c r="E68" s="24"/>
      <c r="F68" s="24"/>
      <c r="G68" s="24"/>
      <c r="H68" s="26"/>
      <c r="I68" s="56"/>
      <c r="J68" s="26"/>
      <c r="K68" s="26"/>
      <c r="L68" s="46"/>
      <c r="M68" s="46"/>
      <c r="N68" s="46"/>
      <c r="O68" s="46"/>
      <c r="P68" s="26"/>
      <c r="Q68" s="26"/>
      <c r="R68" s="63"/>
      <c r="S68" s="63"/>
      <c r="T68" s="63"/>
      <c r="U68" s="63"/>
      <c r="V68" s="63"/>
      <c r="W68" s="63"/>
      <c r="X68" s="63"/>
      <c r="Y68" s="63"/>
      <c r="Z68" s="63"/>
    </row>
    <row r="69" s="7" customFormat="1" ht="112.8" customHeight="1" spans="1:26">
      <c r="A69" s="27">
        <f>SUBTOTAL(3,B$7:B69)*1</f>
        <v>63</v>
      </c>
      <c r="B69" s="70" t="s">
        <v>195</v>
      </c>
      <c r="C69" s="27" t="s">
        <v>39</v>
      </c>
      <c r="D69" s="27" t="s">
        <v>138</v>
      </c>
      <c r="E69" s="33" t="s">
        <v>148</v>
      </c>
      <c r="F69" s="27" t="s">
        <v>56</v>
      </c>
      <c r="G69" s="27" t="s">
        <v>196</v>
      </c>
      <c r="H69" s="29">
        <v>1112.5</v>
      </c>
      <c r="I69" s="51" t="s">
        <v>197</v>
      </c>
      <c r="J69" s="29">
        <v>2020</v>
      </c>
      <c r="K69" s="29">
        <v>2020</v>
      </c>
      <c r="L69" s="49">
        <f>SUM(M69:N69)</f>
        <v>61.39</v>
      </c>
      <c r="M69" s="49"/>
      <c r="N69" s="49">
        <v>61.39</v>
      </c>
      <c r="O69" s="52" t="s">
        <v>45</v>
      </c>
      <c r="P69" s="29">
        <v>24</v>
      </c>
      <c r="Q69" s="29">
        <v>78</v>
      </c>
      <c r="R69" s="33" t="s">
        <v>198</v>
      </c>
      <c r="S69" s="33" t="s">
        <v>199</v>
      </c>
      <c r="T69" s="33" t="s">
        <v>48</v>
      </c>
      <c r="U69" s="29" t="s">
        <v>49</v>
      </c>
      <c r="V69" s="33" t="s">
        <v>50</v>
      </c>
      <c r="W69" s="33" t="s">
        <v>50</v>
      </c>
      <c r="X69" s="29"/>
      <c r="Y69" s="33"/>
      <c r="Z69" s="33" t="s">
        <v>150</v>
      </c>
    </row>
    <row r="70" s="7" customFormat="1" ht="126" customHeight="1" spans="1:26">
      <c r="A70" s="71">
        <f>SUBTOTAL(3,B$7:B70)*1</f>
        <v>64</v>
      </c>
      <c r="B70" s="70" t="s">
        <v>200</v>
      </c>
      <c r="C70" s="71" t="s">
        <v>39</v>
      </c>
      <c r="D70" s="71" t="s">
        <v>98</v>
      </c>
      <c r="E70" s="33" t="s">
        <v>201</v>
      </c>
      <c r="F70" s="27" t="s">
        <v>56</v>
      </c>
      <c r="G70" s="27" t="s">
        <v>202</v>
      </c>
      <c r="H70" s="29" t="s">
        <v>203</v>
      </c>
      <c r="I70" s="51" t="s">
        <v>204</v>
      </c>
      <c r="J70" s="29">
        <v>2020</v>
      </c>
      <c r="K70" s="29">
        <v>2020</v>
      </c>
      <c r="L70" s="49">
        <f>SUM(M70:N70)</f>
        <v>250</v>
      </c>
      <c r="M70" s="57"/>
      <c r="N70" s="49">
        <v>250</v>
      </c>
      <c r="O70" s="52" t="s">
        <v>45</v>
      </c>
      <c r="P70" s="29">
        <v>24</v>
      </c>
      <c r="Q70" s="29">
        <v>82</v>
      </c>
      <c r="R70" s="33" t="s">
        <v>96</v>
      </c>
      <c r="S70" s="33" t="s">
        <v>205</v>
      </c>
      <c r="T70" s="33" t="s">
        <v>48</v>
      </c>
      <c r="U70" s="29" t="s">
        <v>49</v>
      </c>
      <c r="V70" s="33" t="s">
        <v>50</v>
      </c>
      <c r="W70" s="33" t="s">
        <v>50</v>
      </c>
      <c r="X70" s="29"/>
      <c r="Y70" s="33"/>
      <c r="Z70" s="33" t="s">
        <v>150</v>
      </c>
    </row>
    <row r="71" s="7" customFormat="1" ht="112.8" customHeight="1" spans="1:26">
      <c r="A71" s="71">
        <f>SUBTOTAL(3,B$7:B71)*1</f>
        <v>65</v>
      </c>
      <c r="B71" s="70" t="s">
        <v>206</v>
      </c>
      <c r="C71" s="71" t="s">
        <v>39</v>
      </c>
      <c r="D71" s="71" t="s">
        <v>93</v>
      </c>
      <c r="E71" s="33" t="s">
        <v>207</v>
      </c>
      <c r="F71" s="27" t="s">
        <v>56</v>
      </c>
      <c r="G71" s="27" t="s">
        <v>196</v>
      </c>
      <c r="H71" s="29"/>
      <c r="I71" s="51" t="s">
        <v>208</v>
      </c>
      <c r="J71" s="29">
        <v>2020</v>
      </c>
      <c r="K71" s="29">
        <v>2020</v>
      </c>
      <c r="L71" s="49">
        <f>SUM(M71:N71)</f>
        <v>72</v>
      </c>
      <c r="M71" s="49"/>
      <c r="N71" s="49">
        <v>72</v>
      </c>
      <c r="O71" s="52" t="s">
        <v>45</v>
      </c>
      <c r="P71" s="29">
        <v>26</v>
      </c>
      <c r="Q71" s="29">
        <v>79</v>
      </c>
      <c r="R71" s="33" t="s">
        <v>96</v>
      </c>
      <c r="S71" s="33" t="s">
        <v>205</v>
      </c>
      <c r="T71" s="33" t="s">
        <v>48</v>
      </c>
      <c r="U71" s="29" t="s">
        <v>49</v>
      </c>
      <c r="V71" s="33" t="s">
        <v>50</v>
      </c>
      <c r="W71" s="33" t="s">
        <v>50</v>
      </c>
      <c r="X71" s="29"/>
      <c r="Y71" s="33"/>
      <c r="Z71" s="33" t="s">
        <v>150</v>
      </c>
    </row>
    <row r="72" s="7" customFormat="1" ht="126" customHeight="1" spans="1:26">
      <c r="A72" s="71">
        <f>SUBTOTAL(3,B$7:B72)*1</f>
        <v>66</v>
      </c>
      <c r="B72" s="70" t="s">
        <v>206</v>
      </c>
      <c r="C72" s="71" t="s">
        <v>39</v>
      </c>
      <c r="D72" s="71" t="s">
        <v>93</v>
      </c>
      <c r="E72" s="33" t="s">
        <v>209</v>
      </c>
      <c r="F72" s="27" t="s">
        <v>56</v>
      </c>
      <c r="G72" s="27" t="s">
        <v>196</v>
      </c>
      <c r="H72" s="29"/>
      <c r="I72" s="51" t="s">
        <v>210</v>
      </c>
      <c r="J72" s="29">
        <v>2020</v>
      </c>
      <c r="K72" s="29">
        <v>2020</v>
      </c>
      <c r="L72" s="49">
        <f>SUM(M72:N72)</f>
        <v>164.25</v>
      </c>
      <c r="M72" s="57"/>
      <c r="N72" s="49">
        <v>164.25</v>
      </c>
      <c r="O72" s="52" t="s">
        <v>45</v>
      </c>
      <c r="P72" s="29">
        <v>22</v>
      </c>
      <c r="Q72" s="29">
        <v>80</v>
      </c>
      <c r="R72" s="33" t="s">
        <v>96</v>
      </c>
      <c r="S72" s="33" t="s">
        <v>205</v>
      </c>
      <c r="T72" s="33" t="s">
        <v>48</v>
      </c>
      <c r="U72" s="29" t="s">
        <v>49</v>
      </c>
      <c r="V72" s="33" t="s">
        <v>50</v>
      </c>
      <c r="W72" s="33" t="s">
        <v>50</v>
      </c>
      <c r="X72" s="29"/>
      <c r="Y72" s="33"/>
      <c r="Z72" s="33" t="s">
        <v>150</v>
      </c>
    </row>
  </sheetData>
  <autoFilter ref="A6:Z72">
    <extLst/>
  </autoFilter>
  <mergeCells count="32">
    <mergeCell ref="A1:B1"/>
    <mergeCell ref="A2:Z2"/>
    <mergeCell ref="A3:Y3"/>
    <mergeCell ref="C4:E4"/>
    <mergeCell ref="J4:K4"/>
    <mergeCell ref="L4:N4"/>
    <mergeCell ref="P4:Q4"/>
    <mergeCell ref="M5:N5"/>
    <mergeCell ref="A4:A6"/>
    <mergeCell ref="B4:B6"/>
    <mergeCell ref="C5:C6"/>
    <mergeCell ref="D5:D6"/>
    <mergeCell ref="E5:E6"/>
    <mergeCell ref="F4:F6"/>
    <mergeCell ref="G4:G6"/>
    <mergeCell ref="H4:H6"/>
    <mergeCell ref="I4:I6"/>
    <mergeCell ref="J5:J6"/>
    <mergeCell ref="K5:K6"/>
    <mergeCell ref="L5:L6"/>
    <mergeCell ref="O4:O6"/>
    <mergeCell ref="P5:P6"/>
    <mergeCell ref="Q5:Q6"/>
    <mergeCell ref="R4:R6"/>
    <mergeCell ref="S4:S6"/>
    <mergeCell ref="T4:T6"/>
    <mergeCell ref="U4:U6"/>
    <mergeCell ref="V4:V6"/>
    <mergeCell ref="W4:W6"/>
    <mergeCell ref="X4:X6"/>
    <mergeCell ref="Y4:Y6"/>
    <mergeCell ref="Z4:Z6"/>
  </mergeCells>
  <dataValidations count="1">
    <dataValidation type="list" allowBlank="1" showInputMessage="1" showErrorMessage="1" sqref="Z7 Z11 Z19 Z26 Z33 Z34 Z35 Z36 Z43 Z44 Z45 Z46 Z47 Z69 Z8:Z10 Z12:Z13 Z20:Z22 Z23:Z25 Z48:Z49 Z67:Z68 Z70:Z72 Z73:Z1048576">
      <formula1>"1类,2类,3类"</formula1>
    </dataValidation>
  </dataValidations>
  <pageMargins left="0.62992125984252" right="0.393700787401575" top="0.984251968503937" bottom="0.984251968503937" header="0.511811023622047" footer="0.511811023622047"/>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多问</dc:creator>
  <cp:lastModifiedBy>带子</cp:lastModifiedBy>
  <dcterms:created xsi:type="dcterms:W3CDTF">2020-03-10T02:13:00Z</dcterms:created>
  <dcterms:modified xsi:type="dcterms:W3CDTF">2023-09-13T02:04:46Z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true</vt:bool>
  </property>
  <property fmtid="{D5CDD505-2E9C-101B-9397-08002B2CF9AE}" pid="4" name="ICV">
    <vt:lpwstr>4CE21A7CFFBF40279BB5D4A191753016_13</vt:lpwstr>
  </property>
</Properties>
</file>