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3040" windowHeight="8724" tabRatio="983" firstSheet="9" activeTab="11"/>
  </bookViews>
  <sheets>
    <sheet name="1-1  芒市本级一般公共预算收入情况表" sheetId="28" r:id="rId1"/>
    <sheet name="1-2  芒市本级一般公共预算支出情况表（公开到项级）" sheetId="133" r:id="rId2"/>
    <sheet name="1-3 芒市本级一般公共预算基本支出情况表（公开到款级）" sheetId="132" r:id="rId3"/>
    <sheet name="1-4  芒市本级一般公共预算支出表（州、市对下转移支付项目）" sheetId="35" r:id="rId4"/>
    <sheet name="1-5芒市分地区税收返还和转移支付预算表" sheetId="36" r:id="rId5"/>
    <sheet name="1-6  芒市“三公”经费预算财政拨款情况统计表" sheetId="131" r:id="rId6"/>
    <sheet name="2-1芒市本级政府性基金预算收入情况表" sheetId="54" r:id="rId7"/>
    <sheet name="2-2芒市本级政府性基金预算支出情况表（公开到项级）" sheetId="57" r:id="rId8"/>
    <sheet name="2-3  芒市本级政府性基金支出表（州、市对下转移支付）" sheetId="58" r:id="rId9"/>
    <sheet name="3-1  芒市本级国有资本经营收入预算情况表" sheetId="108" r:id="rId10"/>
    <sheet name="3-2  芒市本级国有资本经营支出预算情况表（公开到项级）" sheetId="109" r:id="rId11"/>
    <sheet name="3-3 芒市国有资本经营预算转移支付表 （分地区）" sheetId="129" r:id="rId12"/>
    <sheet name="3-4 芒市国有资本经营预算转移支付表（分项目）" sheetId="130" r:id="rId13"/>
    <sheet name="4-1  芒市本级社会保险基金收入预算情况表" sheetId="113" r:id="rId14"/>
    <sheet name="4-2 芒市社会保险基金支出预算情况表" sheetId="114" r:id="rId15"/>
    <sheet name="表5芒市2021年地方政府债务限额及余额情况表" sheetId="136" r:id="rId16"/>
    <sheet name=" 5-1  芒市2021年地方政府一般债务限额及余额情况表" sheetId="119" r:id="rId17"/>
    <sheet name=" 5-2  芒市2021年地方政府专项债务限额及余额情况表" sheetId="135" r:id="rId18"/>
    <sheet name="5-3  芒市本级2021年地方政府一般债务余额情况表" sheetId="121" r:id="rId19"/>
    <sheet name="5-4 芒市本级2021年地方政府专项债务余额情况表" sheetId="123" r:id="rId20"/>
    <sheet name="5-5 芒市地方政府债券发行及还本付息情况表" sheetId="124" r:id="rId21"/>
    <sheet name="5-6 芒市2022年地方政府债务限额提前下达情况表" sheetId="125" r:id="rId22"/>
    <sheet name="5-7 芒市2022年年初新增地方政府债券资金安排表" sheetId="126" r:id="rId23"/>
    <sheet name="6-1 芒市重大政策和重点项目绩效目标表" sheetId="134" r:id="rId24"/>
    <sheet name="6-2 芒市重点工作情况解释说明汇总表" sheetId="128" r:id="rId25"/>
  </sheets>
  <externalReferences>
    <externalReference r:id="rId26"/>
    <externalReference r:id="rId27"/>
    <externalReference r:id="rId28"/>
  </externalReferences>
  <definedNames>
    <definedName name="_xlnm._FilterDatabase" localSheetId="0" hidden="1">'1-1  芒市本级一般公共预算收入情况表'!$A$4:$F$40</definedName>
    <definedName name="_xlnm._FilterDatabase" localSheetId="1" hidden="1">'1-2  芒市本级一般公共预算支出情况表（公开到项级）'!$A$3:$G$1330</definedName>
    <definedName name="_xlnm._FilterDatabase" localSheetId="2" hidden="1">'1-3 芒市本级一般公共预算基本支出情况表（公开到款级）'!$A$3:$B$31</definedName>
    <definedName name="_xlnm._FilterDatabase" localSheetId="3" hidden="1">'1-4  芒市本级一般公共预算支出表（州、市对下转移支付项目）'!$A$3:$D$25</definedName>
    <definedName name="_xlnm._FilterDatabase" localSheetId="6" hidden="1">'2-1芒市本级政府性基金预算收入情况表'!$A$3:$F$37</definedName>
    <definedName name="_xlnm._FilterDatabase" localSheetId="7" hidden="1">'2-2芒市本级政府性基金预算支出情况表（公开到项级）'!$A$3:$G$271</definedName>
    <definedName name="_xlnm._FilterDatabase" localSheetId="9" hidden="1">'3-1  芒市本级国有资本经营收入预算情况表'!$A$3:$E$41</definedName>
    <definedName name="_xlnm._FilterDatabase" localSheetId="10" hidden="1">'3-2  芒市本级国有资本经营支出预算情况表（公开到项级）'!$A$3:$E$28</definedName>
    <definedName name="_xlnm._FilterDatabase" localSheetId="13" hidden="1">'4-1  芒市本级社会保险基金收入预算情况表'!$A$3:$E$50</definedName>
    <definedName name="_xlnm._FilterDatabase" localSheetId="14" hidden="1">'4-2 芒市社会保险基金支出预算情况表'!$A$3:$E$50</definedName>
    <definedName name="_xlnm._FilterDatabase" localSheetId="8" hidden="1">'2-3  芒市本级政府性基金支出表（州、市对下转移支付）'!$A$3:$E$18</definedName>
    <definedName name="_lst_r_地方财政预算表2015年全省汇总_10_科目编码名称">[2]_ESList!$A$1:$A$27</definedName>
    <definedName name="_xlnm.Print_Area" localSheetId="0">'1-1  芒市本级一般公共预算收入情况表'!$B$2:$E$40</definedName>
    <definedName name="_xlnm.Print_Area" localSheetId="3">'1-4  芒市本级一般公共预算支出表（州、市对下转移支付项目）'!$A$1:$C$25</definedName>
    <definedName name="_xlnm.Print_Area" localSheetId="4">'1-5芒市分地区税收返还和转移支付预算表'!$A$1:$D$17</definedName>
    <definedName name="_xlnm.Print_Area" localSheetId="6">'2-1芒市本级政府性基金预算收入情况表'!$B$1:$E$37</definedName>
    <definedName name="_xlnm.Print_Area" localSheetId="7">'2-2芒市本级政府性基金预算支出情况表（公开到项级）'!$B$1:$E$271</definedName>
    <definedName name="_xlnm.Print_Area" localSheetId="8">'2-3  芒市本级政府性基金支出表（州、市对下转移支付）'!$A$1:$D$15</definedName>
    <definedName name="_xlnm.Print_Titles" localSheetId="0">'1-1  芒市本级一般公共预算收入情况表'!$2:$4</definedName>
    <definedName name="_xlnm.Print_Titles" localSheetId="3">'1-4  芒市本级一般公共预算支出表（州、市对下转移支付项目）'!$1:$3</definedName>
    <definedName name="_xlnm.Print_Titles" localSheetId="4">'1-5芒市分地区税收返还和转移支付预算表'!$1:$3</definedName>
    <definedName name="_xlnm.Print_Titles" localSheetId="6">'2-1芒市本级政府性基金预算收入情况表'!$1:$3</definedName>
    <definedName name="_xlnm.Print_Titles" localSheetId="7">'2-2芒市本级政府性基金预算支出情况表（公开到项级）'!$1:$3</definedName>
    <definedName name="_xlnm.Print_Titles" localSheetId="8">'2-3  芒市本级政府性基金支出表（州、市对下转移支付）'!$1:$3</definedName>
    <definedName name="专项收入年初预算数">#REF!</definedName>
    <definedName name="专项收入全年预计数">#REF!</definedName>
    <definedName name="_xlnm.Print_Area" localSheetId="9">'3-1  芒市本级国有资本经营收入预算情况表'!$A$1:$D$41</definedName>
    <definedName name="_xlnm.Print_Titles" localSheetId="9">'3-1  芒市本级国有资本经营收入预算情况表'!$1:$3</definedName>
    <definedName name="专项收入年初预算数" localSheetId="9">#REF!</definedName>
    <definedName name="专项收入全年预计数" localSheetId="9">#REF!</definedName>
    <definedName name="_xlnm.Print_Area" localSheetId="10">'3-2  芒市本级国有资本经营支出预算情况表（公开到项级）'!$A$1:$D$28</definedName>
    <definedName name="_xlnm.Print_Titles" localSheetId="10">'3-2  芒市本级国有资本经营支出预算情况表（公开到项级）'!$1:$3</definedName>
    <definedName name="专项收入年初预算数" localSheetId="10">#REF!</definedName>
    <definedName name="专项收入全年预计数" localSheetId="10">#REF!</definedName>
    <definedName name="_lst_r_地方财政预算表2015年全省汇总_10_科目编码名称" localSheetId="13">[1]_ESList!$A$1:$A$27</definedName>
    <definedName name="_xlnm.Print_Area" localSheetId="13">'4-1  芒市本级社会保险基金收入预算情况表'!$A$1:$D$50</definedName>
    <definedName name="_xlnm.Print_Titles" localSheetId="13">'4-1  芒市本级社会保险基金收入预算情况表'!$1:$3</definedName>
    <definedName name="专项收入年初预算数" localSheetId="13">#REF!</definedName>
    <definedName name="专项收入全年预计数" localSheetId="13">#REF!</definedName>
    <definedName name="_lst_r_地方财政预算表2015年全省汇总_10_科目编码名称" localSheetId="14">[1]_ESList!$A$1:$A$27</definedName>
    <definedName name="_xlnm.Print_Area" localSheetId="14">'4-2 芒市社会保险基金支出预算情况表'!$A$1:$D$50</definedName>
    <definedName name="专项收入年初预算数" localSheetId="14">#REF!</definedName>
    <definedName name="专项收入全年预计数" localSheetId="14">#REF!</definedName>
    <definedName name="专项收入年初预算数" localSheetId="16">#REF!</definedName>
    <definedName name="专项收入全年预计数" localSheetId="16">#REF!</definedName>
    <definedName name="专项收入年初预算数" localSheetId="18">#REF!</definedName>
    <definedName name="专项收入全年预计数" localSheetId="18">#REF!</definedName>
    <definedName name="专项收入年初预算数" localSheetId="19">#REF!</definedName>
    <definedName name="专项收入全年预计数" localSheetId="19">#REF!</definedName>
    <definedName name="专项收入年初预算数" localSheetId="20">#REF!</definedName>
    <definedName name="专项收入全年预计数" localSheetId="20">#REF!</definedName>
    <definedName name="专项收入年初预算数" localSheetId="21">#REF!</definedName>
    <definedName name="专项收入全年预计数" localSheetId="21">#REF!</definedName>
    <definedName name="专项收入年初预算数" localSheetId="22">#REF!</definedName>
    <definedName name="专项收入全年预计数" localSheetId="22">#REF!</definedName>
    <definedName name="专项收入年初预算数" localSheetId="24">#REF!</definedName>
    <definedName name="专项收入全年预计数" localSheetId="24">#REF!</definedName>
    <definedName name="专项收入年初预算数" localSheetId="11">#REF!</definedName>
    <definedName name="专项收入全年预计数" localSheetId="11">#REF!</definedName>
    <definedName name="专项收入年初预算数" localSheetId="12">#REF!</definedName>
    <definedName name="专项收入全年预计数" localSheetId="12">#REF!</definedName>
    <definedName name="专项收入年初预算数" localSheetId="5">#REF!</definedName>
    <definedName name="专项收入全年预计数" localSheetId="5">#REF!</definedName>
    <definedName name="专项收入年初预算数" localSheetId="2">#REF!</definedName>
    <definedName name="专项收入全年预计数" localSheetId="2">#REF!</definedName>
    <definedName name="_xlnm.Print_Area" localSheetId="2">'1-3 芒市本级一般公共预算基本支出情况表（公开到款级）'!$A$1:$B$31</definedName>
    <definedName name="_xlnm.Print_Titles" localSheetId="2">'1-3 芒市本级一般公共预算基本支出情况表（公开到款级）'!$1:$3</definedName>
    <definedName name="_xlnm.Print_Area" localSheetId="1">'1-2  芒市本级一般公共预算支出情况表（公开到项级）'!$B$1:$E$1330</definedName>
    <definedName name="_xlnm.Print_Titles" localSheetId="1">'1-2  芒市本级一般公共预算支出情况表（公开到项级）'!$1:$3</definedName>
    <definedName name="专项收入年初预算数" localSheetId="1">#REF!</definedName>
    <definedName name="专项收入全年预计数" localSheetId="1">#REF!</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<sst xmlns="http://schemas.openxmlformats.org/spreadsheetml/2006/main" count="11837" uniqueCount="4977">
  <si>
    <t>附件1</t>
  </si>
  <si>
    <t>1-1  2022年芒市本级一般公共预算收入情况表</t>
  </si>
  <si>
    <t>单位：万元</t>
  </si>
  <si>
    <t>科目编码</t>
  </si>
  <si>
    <t>项目</t>
  </si>
  <si>
    <t>2021年执行数</t>
  </si>
  <si>
    <t>2022年预算数</t>
  </si>
  <si>
    <t>预算数比上年执行数增长%</t>
  </si>
  <si>
    <t>打印</t>
  </si>
  <si>
    <t>101</t>
  </si>
  <si>
    <t>一、税收收入</t>
  </si>
  <si>
    <t>10101</t>
  </si>
  <si>
    <t xml:space="preserve">   增值税</t>
  </si>
  <si>
    <t>10104</t>
  </si>
  <si>
    <t xml:space="preserve">   企业所得税</t>
  </si>
  <si>
    <t>10106</t>
  </si>
  <si>
    <t xml:space="preserve">   个人所得税</t>
  </si>
  <si>
    <t>10107</t>
  </si>
  <si>
    <t xml:space="preserve">   资源税</t>
  </si>
  <si>
    <t>10109</t>
  </si>
  <si>
    <t xml:space="preserve">   城市维护建设税</t>
  </si>
  <si>
    <t>10110</t>
  </si>
  <si>
    <t xml:space="preserve">   房产税</t>
  </si>
  <si>
    <t>10111</t>
  </si>
  <si>
    <t xml:space="preserve">   印花税</t>
  </si>
  <si>
    <t>10112</t>
  </si>
  <si>
    <t xml:space="preserve">   城镇土地使用税</t>
  </si>
  <si>
    <t>10113</t>
  </si>
  <si>
    <t xml:space="preserve">   土地增值税</t>
  </si>
  <si>
    <t>10114</t>
  </si>
  <si>
    <t xml:space="preserve">   车船税</t>
  </si>
  <si>
    <t>10118</t>
  </si>
  <si>
    <t xml:space="preserve">   耕地占用税</t>
  </si>
  <si>
    <t>10119</t>
  </si>
  <si>
    <t xml:space="preserve">   契税</t>
  </si>
  <si>
    <t>10120</t>
  </si>
  <si>
    <t xml:space="preserve">   烟叶税</t>
  </si>
  <si>
    <t>10121</t>
  </si>
  <si>
    <t xml:space="preserve">   环境保护税</t>
  </si>
  <si>
    <t>10199</t>
  </si>
  <si>
    <t xml:space="preserve">   其他税收收入</t>
  </si>
  <si>
    <t>103</t>
  </si>
  <si>
    <t>二、非税收入</t>
  </si>
  <si>
    <t>10302</t>
  </si>
  <si>
    <t xml:space="preserve">   专项收入</t>
  </si>
  <si>
    <t>10304</t>
  </si>
  <si>
    <t xml:space="preserve">   行政事业性收费收入</t>
  </si>
  <si>
    <t>10305</t>
  </si>
  <si>
    <t xml:space="preserve">   罚没收入</t>
  </si>
  <si>
    <t>10306</t>
  </si>
  <si>
    <t xml:space="preserve">   国有资本经营收入</t>
  </si>
  <si>
    <t>10307</t>
  </si>
  <si>
    <t xml:space="preserve">   国有资源（资产）有偿使用收入</t>
  </si>
  <si>
    <t>10308</t>
  </si>
  <si>
    <t xml:space="preserve">   捐赠收入</t>
  </si>
  <si>
    <t>10309</t>
  </si>
  <si>
    <t xml:space="preserve">   政府住房基金收入</t>
  </si>
  <si>
    <t>10399</t>
  </si>
  <si>
    <t xml:space="preserve">   其他收入</t>
  </si>
  <si>
    <t>芒市本级一般公共预算收入</t>
  </si>
  <si>
    <t>地方政府一般债务收入</t>
  </si>
  <si>
    <t>转移性收入</t>
  </si>
  <si>
    <t xml:space="preserve">   返还性收入</t>
  </si>
  <si>
    <t xml:space="preserve">   转移支付收入</t>
  </si>
  <si>
    <t xml:space="preserve">   上年结余收入</t>
  </si>
  <si>
    <t xml:space="preserve">   调入资金</t>
  </si>
  <si>
    <t xml:space="preserve">   接受其他地区援助收入</t>
  </si>
  <si>
    <t xml:space="preserve">   动用预算稳定调节基金</t>
  </si>
  <si>
    <t>各项收入合计</t>
  </si>
  <si>
    <t>做好芒市粮食、食用植物油及油料供需平衡调查工作，更好地为国家粮食宏观调控服务。</t>
  </si>
  <si>
    <t xml:space="preserve">     用于城乡医疗救助的彩票公益金支出</t>
  </si>
  <si>
    <t>" 目标1：为了加强地方政府债务管理，将隐性债务整改到位，使债务风险指标逐步控制到警戒线以内，必须进一步盘活国有资产，提高资产利用效率。
 目标2：拟对勐焕街道蔬菜社4宗土地进行有偿回购后，按国有资产处置程序分地块公开拍卖，确保隐性债务化解工作顺利推进。
 "</t>
  </si>
  <si>
    <t>保障防洪工程安全度汛</t>
  </si>
  <si>
    <t>1-2  2022年芒市本级一般公共预算支出情况表</t>
  </si>
  <si>
    <t>2021年预算数</t>
  </si>
  <si>
    <t>比上年预算数增长%</t>
  </si>
  <si>
    <t>类-款-项</t>
  </si>
  <si>
    <t>201</t>
  </si>
  <si>
    <t>一、一般公共服务</t>
  </si>
  <si>
    <t>20101</t>
  </si>
  <si>
    <t xml:space="preserve">   人大事务</t>
  </si>
  <si>
    <t>2010101</t>
  </si>
  <si>
    <t xml:space="preserve">     行政运行</t>
  </si>
  <si>
    <t>2010102</t>
  </si>
  <si>
    <t xml:space="preserve">     一般行政管理事务</t>
  </si>
  <si>
    <t>2010103</t>
  </si>
  <si>
    <t xml:space="preserve">     机关服务</t>
  </si>
  <si>
    <t>2010104</t>
  </si>
  <si>
    <t xml:space="preserve">     人大会议</t>
  </si>
  <si>
    <t>2010105</t>
  </si>
  <si>
    <t xml:space="preserve">     人大立法</t>
  </si>
  <si>
    <t>2010106</t>
  </si>
  <si>
    <t xml:space="preserve">     人大监督</t>
  </si>
  <si>
    <t>2010107</t>
  </si>
  <si>
    <t xml:space="preserve">     人大代表履职能力提升</t>
  </si>
  <si>
    <t>2010108</t>
  </si>
  <si>
    <t xml:space="preserve">     代表工作</t>
  </si>
  <si>
    <t>2010109</t>
  </si>
  <si>
    <t xml:space="preserve">     人大信访工作</t>
  </si>
  <si>
    <t>2010150</t>
  </si>
  <si>
    <t xml:space="preserve">     事业运行</t>
  </si>
  <si>
    <t>2010199</t>
  </si>
  <si>
    <t xml:space="preserve">     其他人大事务支出</t>
  </si>
  <si>
    <t>20102</t>
  </si>
  <si>
    <t xml:space="preserve">   政协事务</t>
  </si>
  <si>
    <t>2010201</t>
  </si>
  <si>
    <t>2010202</t>
  </si>
  <si>
    <t>2010203</t>
  </si>
  <si>
    <t>2010204</t>
  </si>
  <si>
    <t xml:space="preserve">     政协会议</t>
  </si>
  <si>
    <t>2010205</t>
  </si>
  <si>
    <t xml:space="preserve">     委员视察</t>
  </si>
  <si>
    <t>2010206</t>
  </si>
  <si>
    <t xml:space="preserve">     参政议政</t>
  </si>
  <si>
    <t>2010250</t>
  </si>
  <si>
    <t>2010299</t>
  </si>
  <si>
    <t xml:space="preserve">     其他政协事务支出</t>
  </si>
  <si>
    <t>20103</t>
  </si>
  <si>
    <t xml:space="preserve">   政府办公厅(室)及相关机构事务</t>
  </si>
  <si>
    <t>2010301</t>
  </si>
  <si>
    <t>2010302</t>
  </si>
  <si>
    <t>2010303</t>
  </si>
  <si>
    <t>2010304</t>
  </si>
  <si>
    <t xml:space="preserve">     专项服务</t>
  </si>
  <si>
    <t>2010305</t>
  </si>
  <si>
    <t xml:space="preserve">     专项业务及机关事务管理</t>
  </si>
  <si>
    <t>2010306</t>
  </si>
  <si>
    <t xml:space="preserve">     政务公开审批</t>
  </si>
  <si>
    <t>2010308</t>
  </si>
  <si>
    <t xml:space="preserve">     信访事务</t>
  </si>
  <si>
    <t>2010309</t>
  </si>
  <si>
    <t xml:space="preserve">     参事事务</t>
  </si>
  <si>
    <t>2010350</t>
  </si>
  <si>
    <t>2010399</t>
  </si>
  <si>
    <t xml:space="preserve">     其他政府办公厅（室）及相关机构事务支出</t>
  </si>
  <si>
    <t>20104</t>
  </si>
  <si>
    <t xml:space="preserve">   发展与改革事务</t>
  </si>
  <si>
    <t>2010401</t>
  </si>
  <si>
    <t>2010402</t>
  </si>
  <si>
    <t>2010403</t>
  </si>
  <si>
    <t>2010404</t>
  </si>
  <si>
    <t xml:space="preserve">     战略规划与实施</t>
  </si>
  <si>
    <t>2010405</t>
  </si>
  <si>
    <t xml:space="preserve">     日常经济运行调节</t>
  </si>
  <si>
    <t>2010406</t>
  </si>
  <si>
    <t xml:space="preserve">     社会事业发展规划</t>
  </si>
  <si>
    <t>2010407</t>
  </si>
  <si>
    <t xml:space="preserve">     经济体制改革研究</t>
  </si>
  <si>
    <t>2010408</t>
  </si>
  <si>
    <t xml:space="preserve">     物价管理</t>
  </si>
  <si>
    <t>2010450</t>
  </si>
  <si>
    <t>2010499</t>
  </si>
  <si>
    <t xml:space="preserve">     其他发展与改革事务支出</t>
  </si>
  <si>
    <t>20105</t>
  </si>
  <si>
    <t xml:space="preserve">   统计信息事务</t>
  </si>
  <si>
    <t>2010501</t>
  </si>
  <si>
    <t>2010502</t>
  </si>
  <si>
    <t>2010503</t>
  </si>
  <si>
    <t>2010504</t>
  </si>
  <si>
    <t xml:space="preserve">     信息事务</t>
  </si>
  <si>
    <t>2010505</t>
  </si>
  <si>
    <t xml:space="preserve">     专项统计业务</t>
  </si>
  <si>
    <t>2010506</t>
  </si>
  <si>
    <t xml:space="preserve">     统计管理</t>
  </si>
  <si>
    <t>2010507</t>
  </si>
  <si>
    <t xml:space="preserve">     专项普查活动</t>
  </si>
  <si>
    <t>2010508</t>
  </si>
  <si>
    <t xml:space="preserve">     统计抽样调查</t>
  </si>
  <si>
    <t>2010550</t>
  </si>
  <si>
    <t>2010599</t>
  </si>
  <si>
    <t xml:space="preserve">     其他统计信息事务支出</t>
  </si>
  <si>
    <t>20106</t>
  </si>
  <si>
    <t xml:space="preserve">   财政事务</t>
  </si>
  <si>
    <t>2010601</t>
  </si>
  <si>
    <t>2010602</t>
  </si>
  <si>
    <t>2010603</t>
  </si>
  <si>
    <t>2010604</t>
  </si>
  <si>
    <t xml:space="preserve">     预算改革业务</t>
  </si>
  <si>
    <t>2010605</t>
  </si>
  <si>
    <t xml:space="preserve">     财政国库业务</t>
  </si>
  <si>
    <t>2010606</t>
  </si>
  <si>
    <t xml:space="preserve">     财政监察</t>
  </si>
  <si>
    <t>2010607</t>
  </si>
  <si>
    <t xml:space="preserve">     信息化建设</t>
  </si>
  <si>
    <t>2010608</t>
  </si>
  <si>
    <t xml:space="preserve">     财政委托业务支出</t>
  </si>
  <si>
    <t>2010650</t>
  </si>
  <si>
    <t>2010699</t>
  </si>
  <si>
    <t xml:space="preserve">     其他财政事务支出</t>
  </si>
  <si>
    <t>20107</t>
  </si>
  <si>
    <t xml:space="preserve">   税收事务</t>
  </si>
  <si>
    <t>2010701</t>
  </si>
  <si>
    <t>2010702</t>
  </si>
  <si>
    <t>2010703</t>
  </si>
  <si>
    <t>2010704</t>
  </si>
  <si>
    <t xml:space="preserve">     税务办案</t>
  </si>
  <si>
    <t>2010705</t>
  </si>
  <si>
    <t xml:space="preserve">     发票管理及税务登记</t>
  </si>
  <si>
    <t>2010706</t>
  </si>
  <si>
    <t xml:space="preserve">     代扣代收代征税款手续费</t>
  </si>
  <si>
    <t>2010707</t>
  </si>
  <si>
    <t xml:space="preserve">     税务宣传</t>
  </si>
  <si>
    <t>2010708</t>
  </si>
  <si>
    <t xml:space="preserve">     协税护税</t>
  </si>
  <si>
    <t>2010709</t>
  </si>
  <si>
    <t xml:space="preserve">     税收业务</t>
  </si>
  <si>
    <t>2010750</t>
  </si>
  <si>
    <t>2010799</t>
  </si>
  <si>
    <t xml:space="preserve">     其他税收事务支出</t>
  </si>
  <si>
    <t>20108</t>
  </si>
  <si>
    <t xml:space="preserve">   审计事务</t>
  </si>
  <si>
    <t>2010801</t>
  </si>
  <si>
    <t>2010802</t>
  </si>
  <si>
    <t>2010803</t>
  </si>
  <si>
    <t>2010804</t>
  </si>
  <si>
    <t xml:space="preserve">     审计业务</t>
  </si>
  <si>
    <t>2010805</t>
  </si>
  <si>
    <t xml:space="preserve">     审计管理</t>
  </si>
  <si>
    <t>2010806</t>
  </si>
  <si>
    <t>2010850</t>
  </si>
  <si>
    <t>2010899</t>
  </si>
  <si>
    <t xml:space="preserve">     其他审计事务支出</t>
  </si>
  <si>
    <t>20109</t>
  </si>
  <si>
    <t xml:space="preserve">   海关事务</t>
  </si>
  <si>
    <t>2010901</t>
  </si>
  <si>
    <t>2010902</t>
  </si>
  <si>
    <t>2010903</t>
  </si>
  <si>
    <t>2010905</t>
  </si>
  <si>
    <t xml:space="preserve">     缉私办案</t>
  </si>
  <si>
    <t>2010907</t>
  </si>
  <si>
    <t xml:space="preserve">     口岸管理</t>
  </si>
  <si>
    <t>2010908</t>
  </si>
  <si>
    <t>2010909</t>
  </si>
  <si>
    <t xml:space="preserve">     海关关务</t>
  </si>
  <si>
    <t>2010910</t>
  </si>
  <si>
    <t xml:space="preserve">     关税征管</t>
  </si>
  <si>
    <t>2010911</t>
  </si>
  <si>
    <t xml:space="preserve">     海关监管</t>
  </si>
  <si>
    <t>2010912</t>
  </si>
  <si>
    <t xml:space="preserve">     检验检疫</t>
  </si>
  <si>
    <t>2010950</t>
  </si>
  <si>
    <t>2010999</t>
  </si>
  <si>
    <t xml:space="preserve">     其他海关事务支出</t>
  </si>
  <si>
    <t>20110</t>
  </si>
  <si>
    <t xml:space="preserve">   人力资源事务</t>
  </si>
  <si>
    <t>2011001</t>
  </si>
  <si>
    <t>2011002</t>
  </si>
  <si>
    <t>2011003</t>
  </si>
  <si>
    <t>2011004</t>
  </si>
  <si>
    <t xml:space="preserve">     政府特殊津贴</t>
  </si>
  <si>
    <t>2011005</t>
  </si>
  <si>
    <t xml:space="preserve">     资助留学回国人员</t>
  </si>
  <si>
    <t>2011007</t>
  </si>
  <si>
    <t xml:space="preserve">     博士后日常经费</t>
  </si>
  <si>
    <t>2011008</t>
  </si>
  <si>
    <t xml:space="preserve">     引进人才费用</t>
  </si>
  <si>
    <t>2011050</t>
  </si>
  <si>
    <t>2011099</t>
  </si>
  <si>
    <t xml:space="preserve">     其他人力资源事务支出</t>
  </si>
  <si>
    <t>20111</t>
  </si>
  <si>
    <t xml:space="preserve">   纪检监察事务</t>
  </si>
  <si>
    <t>2011101</t>
  </si>
  <si>
    <t>2011102</t>
  </si>
  <si>
    <t>2011103</t>
  </si>
  <si>
    <t>2011104</t>
  </si>
  <si>
    <t xml:space="preserve">     大案要案查处</t>
  </si>
  <si>
    <t>2011105</t>
  </si>
  <si>
    <t xml:space="preserve">     派驻派出机构</t>
  </si>
  <si>
    <t>2011106</t>
  </si>
  <si>
    <t xml:space="preserve">     巡视工作</t>
  </si>
  <si>
    <t>2011150</t>
  </si>
  <si>
    <t>2011199</t>
  </si>
  <si>
    <t xml:space="preserve">     其他纪检监察事务支出</t>
  </si>
  <si>
    <t>20113</t>
  </si>
  <si>
    <t xml:space="preserve">   商贸事务</t>
  </si>
  <si>
    <t>2011301</t>
  </si>
  <si>
    <t>2011302</t>
  </si>
  <si>
    <t>2011303</t>
  </si>
  <si>
    <t>2011304</t>
  </si>
  <si>
    <t xml:space="preserve">     对外贸易管理</t>
  </si>
  <si>
    <t>2011305</t>
  </si>
  <si>
    <t xml:space="preserve">     国际经济合作</t>
  </si>
  <si>
    <t>2011306</t>
  </si>
  <si>
    <t xml:space="preserve">     外资管理</t>
  </si>
  <si>
    <t>2011307</t>
  </si>
  <si>
    <t xml:space="preserve">     国内贸易管理</t>
  </si>
  <si>
    <t>2011308</t>
  </si>
  <si>
    <t xml:space="preserve">     招商引资</t>
  </si>
  <si>
    <t>2011350</t>
  </si>
  <si>
    <t>2011399</t>
  </si>
  <si>
    <t xml:space="preserve">     其他商贸事务支出</t>
  </si>
  <si>
    <t>20114</t>
  </si>
  <si>
    <t xml:space="preserve">   知识产权事务</t>
  </si>
  <si>
    <t>2011401</t>
  </si>
  <si>
    <t>2011402</t>
  </si>
  <si>
    <t>2011403</t>
  </si>
  <si>
    <t>2011404</t>
  </si>
  <si>
    <t xml:space="preserve">     专利审批</t>
  </si>
  <si>
    <t>2011405</t>
  </si>
  <si>
    <t xml:space="preserve">     产权战略与规划</t>
  </si>
  <si>
    <t>2011406</t>
  </si>
  <si>
    <t xml:space="preserve">     专利试点和产业化推进</t>
  </si>
  <si>
    <t>2011408</t>
  </si>
  <si>
    <t xml:space="preserve">     国际合作与交流</t>
  </si>
  <si>
    <t>2011409</t>
  </si>
  <si>
    <t xml:space="preserve">     知识产权宏观管理</t>
  </si>
  <si>
    <t>2011410</t>
  </si>
  <si>
    <t xml:space="preserve">     商标管理</t>
  </si>
  <si>
    <t>2011411</t>
  </si>
  <si>
    <t xml:space="preserve">     原产地地理标志管理</t>
  </si>
  <si>
    <t>2011450</t>
  </si>
  <si>
    <t>2011499</t>
  </si>
  <si>
    <t xml:space="preserve">     其他知识产权事务支出</t>
  </si>
  <si>
    <t>20123</t>
  </si>
  <si>
    <t xml:space="preserve">   民族事务</t>
  </si>
  <si>
    <t>2012301</t>
  </si>
  <si>
    <t>2012302</t>
  </si>
  <si>
    <t>2012303</t>
  </si>
  <si>
    <t>2012304</t>
  </si>
  <si>
    <t xml:space="preserve">     民族工作专项</t>
  </si>
  <si>
    <t>2012350</t>
  </si>
  <si>
    <t>2012399</t>
  </si>
  <si>
    <t xml:space="preserve">     其他民族事务支出</t>
  </si>
  <si>
    <t>20125</t>
  </si>
  <si>
    <t xml:space="preserve">   港澳台事务</t>
  </si>
  <si>
    <t>2012501</t>
  </si>
  <si>
    <t>2012502</t>
  </si>
  <si>
    <t>2012503</t>
  </si>
  <si>
    <t>2012504</t>
  </si>
  <si>
    <t xml:space="preserve">     港澳事务</t>
  </si>
  <si>
    <t>2012505</t>
  </si>
  <si>
    <t xml:space="preserve">     台湾事务</t>
  </si>
  <si>
    <t>2012550</t>
  </si>
  <si>
    <t>2012599</t>
  </si>
  <si>
    <t xml:space="preserve">     其他港澳台事务支出</t>
  </si>
  <si>
    <t>20126</t>
  </si>
  <si>
    <t xml:space="preserve">   档案事务</t>
  </si>
  <si>
    <t>2012601</t>
  </si>
  <si>
    <t>2012602</t>
  </si>
  <si>
    <t>2012603</t>
  </si>
  <si>
    <t>2012604</t>
  </si>
  <si>
    <t xml:space="preserve">     档案馆</t>
  </si>
  <si>
    <t>2012699</t>
  </si>
  <si>
    <t xml:space="preserve">     其他档案事务支出</t>
  </si>
  <si>
    <t>20128</t>
  </si>
  <si>
    <t xml:space="preserve">   民主党派及工商联事务</t>
  </si>
  <si>
    <t>2012801</t>
  </si>
  <si>
    <t>2012802</t>
  </si>
  <si>
    <t>2012803</t>
  </si>
  <si>
    <t>2012804</t>
  </si>
  <si>
    <t>2012850</t>
  </si>
  <si>
    <t>2012899</t>
  </si>
  <si>
    <t xml:space="preserve">     其他民主党派及工商联事务支出</t>
  </si>
  <si>
    <t>20129</t>
  </si>
  <si>
    <t xml:space="preserve">   群众团体事务</t>
  </si>
  <si>
    <t>2012901</t>
  </si>
  <si>
    <t>2012902</t>
  </si>
  <si>
    <t>2012903</t>
  </si>
  <si>
    <t xml:space="preserve">     工会事务</t>
  </si>
  <si>
    <t>2012950</t>
  </si>
  <si>
    <t>2012999</t>
  </si>
  <si>
    <t xml:space="preserve">     其他群众团体事务支出</t>
  </si>
  <si>
    <t>20131</t>
  </si>
  <si>
    <t xml:space="preserve">   党委办公厅（室）及相关机构事务</t>
  </si>
  <si>
    <t>2013101</t>
  </si>
  <si>
    <t>2013102</t>
  </si>
  <si>
    <t>2013103</t>
  </si>
  <si>
    <t>2013105</t>
  </si>
  <si>
    <t xml:space="preserve">     专项业务</t>
  </si>
  <si>
    <t>2013150</t>
  </si>
  <si>
    <t>2013199</t>
  </si>
  <si>
    <t xml:space="preserve">     其他党委办公厅（室）及相关机构事务支出</t>
  </si>
  <si>
    <t>20132</t>
  </si>
  <si>
    <t xml:space="preserve">   组织事务</t>
  </si>
  <si>
    <t>2013201</t>
  </si>
  <si>
    <t>2013202</t>
  </si>
  <si>
    <t>2013203</t>
  </si>
  <si>
    <t>2013204</t>
  </si>
  <si>
    <t xml:space="preserve">     公务员事务</t>
  </si>
  <si>
    <t>2013250</t>
  </si>
  <si>
    <t>2013299</t>
  </si>
  <si>
    <t xml:space="preserve">     其他组织事务支出</t>
  </si>
  <si>
    <t>20133</t>
  </si>
  <si>
    <t xml:space="preserve">   宣传事务</t>
  </si>
  <si>
    <t>2013301</t>
  </si>
  <si>
    <t>2013302</t>
  </si>
  <si>
    <t>2013303</t>
  </si>
  <si>
    <t>2013304</t>
  </si>
  <si>
    <t xml:space="preserve">     宣传管理</t>
  </si>
  <si>
    <t>2013350</t>
  </si>
  <si>
    <t>2013399</t>
  </si>
  <si>
    <t xml:space="preserve">     其他宣传事务支出</t>
  </si>
  <si>
    <t>20134</t>
  </si>
  <si>
    <t xml:space="preserve">   统战事务</t>
  </si>
  <si>
    <t>2013401</t>
  </si>
  <si>
    <t>2013402</t>
  </si>
  <si>
    <t>2013403</t>
  </si>
  <si>
    <t>2013404</t>
  </si>
  <si>
    <t xml:space="preserve">     宗教事务</t>
  </si>
  <si>
    <t>2013405</t>
  </si>
  <si>
    <t xml:space="preserve">     华侨事务</t>
  </si>
  <si>
    <t>2013450</t>
  </si>
  <si>
    <t>2013499</t>
  </si>
  <si>
    <t xml:space="preserve">     其他统战事务支出</t>
  </si>
  <si>
    <t>20135</t>
  </si>
  <si>
    <t xml:space="preserve">   对外联络事务</t>
  </si>
  <si>
    <t>2013501</t>
  </si>
  <si>
    <t>2013502</t>
  </si>
  <si>
    <t>2013503</t>
  </si>
  <si>
    <t>2013550</t>
  </si>
  <si>
    <t>2013599</t>
  </si>
  <si>
    <t xml:space="preserve">     其他对外联络事务支出</t>
  </si>
  <si>
    <t>20136</t>
  </si>
  <si>
    <t xml:space="preserve">   其他共产党事务支出</t>
  </si>
  <si>
    <t>2013601</t>
  </si>
  <si>
    <t>2013602</t>
  </si>
  <si>
    <t>2013603</t>
  </si>
  <si>
    <t>2013650</t>
  </si>
  <si>
    <t>2013699</t>
  </si>
  <si>
    <t xml:space="preserve">     其他共产党事务支出</t>
  </si>
  <si>
    <t>20137</t>
  </si>
  <si>
    <t xml:space="preserve">   网信事务</t>
  </si>
  <si>
    <t>2013701</t>
  </si>
  <si>
    <t>2013702</t>
  </si>
  <si>
    <t>2013703</t>
  </si>
  <si>
    <t>2013704</t>
  </si>
  <si>
    <t xml:space="preserve">     信息安全事务</t>
  </si>
  <si>
    <t>2013750</t>
  </si>
  <si>
    <t>2013799</t>
  </si>
  <si>
    <t xml:space="preserve">     其他网信事务支出</t>
  </si>
  <si>
    <t>20138</t>
  </si>
  <si>
    <t xml:space="preserve">   市场监督管理事务</t>
  </si>
  <si>
    <t>2013801</t>
  </si>
  <si>
    <t>2013802</t>
  </si>
  <si>
    <t>2013803</t>
  </si>
  <si>
    <t>2013804</t>
  </si>
  <si>
    <t xml:space="preserve">     市场主体管理</t>
  </si>
  <si>
    <t>2013805</t>
  </si>
  <si>
    <t xml:space="preserve">     市场秩序执法</t>
  </si>
  <si>
    <t>2013808</t>
  </si>
  <si>
    <t>2013810</t>
  </si>
  <si>
    <t xml:space="preserve">     质量基础</t>
  </si>
  <si>
    <t>2013812</t>
  </si>
  <si>
    <t xml:space="preserve">     药品事务</t>
  </si>
  <si>
    <t>2013813</t>
  </si>
  <si>
    <t xml:space="preserve">     医疗器械事务</t>
  </si>
  <si>
    <t>2013814</t>
  </si>
  <si>
    <t xml:space="preserve">     化妆品事务</t>
  </si>
  <si>
    <t>2013815</t>
  </si>
  <si>
    <t xml:space="preserve">     质量安全监管</t>
  </si>
  <si>
    <t>2013816</t>
  </si>
  <si>
    <t xml:space="preserve">     食品安全监管</t>
  </si>
  <si>
    <t>2013850</t>
  </si>
  <si>
    <t>2013899</t>
  </si>
  <si>
    <t xml:space="preserve">     其他市场监督管理事务</t>
  </si>
  <si>
    <t>20199</t>
  </si>
  <si>
    <t xml:space="preserve">   其他一般公共服务支出</t>
  </si>
  <si>
    <t>2019901</t>
  </si>
  <si>
    <t xml:space="preserve">     国家赔偿费用支出</t>
  </si>
  <si>
    <t>2019999</t>
  </si>
  <si>
    <t xml:space="preserve">     其他一般公共服务支出</t>
  </si>
  <si>
    <t>202</t>
  </si>
  <si>
    <t>二、外交支出</t>
  </si>
  <si>
    <t>20205</t>
  </si>
  <si>
    <t xml:space="preserve">   对外合作与交流</t>
  </si>
  <si>
    <t>20299</t>
  </si>
  <si>
    <t xml:space="preserve">   其他外交支出</t>
  </si>
  <si>
    <t>203</t>
  </si>
  <si>
    <t>三、国防支出</t>
  </si>
  <si>
    <t>20301</t>
  </si>
  <si>
    <t xml:space="preserve">   现役部队</t>
  </si>
  <si>
    <t>2030101</t>
  </si>
  <si>
    <t xml:space="preserve">     现役部队</t>
  </si>
  <si>
    <t>20304</t>
  </si>
  <si>
    <t xml:space="preserve">   国防科研事业</t>
  </si>
  <si>
    <t>2030401</t>
  </si>
  <si>
    <t xml:space="preserve">     国防科研事业</t>
  </si>
  <si>
    <t>20305</t>
  </si>
  <si>
    <t xml:space="preserve">   专项工程</t>
  </si>
  <si>
    <t>2030501</t>
  </si>
  <si>
    <t xml:space="preserve">     专项工程</t>
  </si>
  <si>
    <t>20306</t>
  </si>
  <si>
    <t xml:space="preserve">   国防动员</t>
  </si>
  <si>
    <t>2030601</t>
  </si>
  <si>
    <t xml:space="preserve">     兵役征集</t>
  </si>
  <si>
    <t>2030602</t>
  </si>
  <si>
    <t xml:space="preserve">     经济动员</t>
  </si>
  <si>
    <t>2030603</t>
  </si>
  <si>
    <t xml:space="preserve">     人民防空</t>
  </si>
  <si>
    <t>2030604</t>
  </si>
  <si>
    <t xml:space="preserve">     交通战备</t>
  </si>
  <si>
    <t>2030605</t>
  </si>
  <si>
    <t xml:space="preserve">     国防教育</t>
  </si>
  <si>
    <t>2030606</t>
  </si>
  <si>
    <t xml:space="preserve">     预备役部队</t>
  </si>
  <si>
    <t>2030607</t>
  </si>
  <si>
    <t xml:space="preserve">     民兵</t>
  </si>
  <si>
    <t>2030608</t>
  </si>
  <si>
    <t xml:space="preserve">     边海防</t>
  </si>
  <si>
    <t>2030699</t>
  </si>
  <si>
    <t xml:space="preserve">     其他国防动员支出</t>
  </si>
  <si>
    <t>20399</t>
  </si>
  <si>
    <t xml:space="preserve">   其他国防支出</t>
  </si>
  <si>
    <t>2039999</t>
  </si>
  <si>
    <t xml:space="preserve">     其他国防支出</t>
  </si>
  <si>
    <t>204</t>
  </si>
  <si>
    <t>四、公共安全支出</t>
  </si>
  <si>
    <t>20401</t>
  </si>
  <si>
    <t xml:space="preserve">   武装警察部队</t>
  </si>
  <si>
    <t>2040101</t>
  </si>
  <si>
    <t xml:space="preserve">     武装警察部队</t>
  </si>
  <si>
    <t>2040199</t>
  </si>
  <si>
    <t xml:space="preserve">     其他武装警察部队支出</t>
  </si>
  <si>
    <t>20402</t>
  </si>
  <si>
    <t xml:space="preserve">   公安</t>
  </si>
  <si>
    <t>2040201</t>
  </si>
  <si>
    <t>2040202</t>
  </si>
  <si>
    <t>2040203</t>
  </si>
  <si>
    <t>2040219</t>
  </si>
  <si>
    <t>2040220</t>
  </si>
  <si>
    <t xml:space="preserve">     执法办案</t>
  </si>
  <si>
    <t>2040221</t>
  </si>
  <si>
    <t xml:space="preserve">     特别业务</t>
  </si>
  <si>
    <t>2040222</t>
  </si>
  <si>
    <t xml:space="preserve">     特勤业务</t>
  </si>
  <si>
    <t>2040223</t>
  </si>
  <si>
    <t xml:space="preserve">     移民事务</t>
  </si>
  <si>
    <t>2040250</t>
  </si>
  <si>
    <t>2040299</t>
  </si>
  <si>
    <t xml:space="preserve">     其他公安支出</t>
  </si>
  <si>
    <t>20403</t>
  </si>
  <si>
    <t xml:space="preserve">   国家安全</t>
  </si>
  <si>
    <t>2040301</t>
  </si>
  <si>
    <t>2040302</t>
  </si>
  <si>
    <t>2040303</t>
  </si>
  <si>
    <t>2040304</t>
  </si>
  <si>
    <t xml:space="preserve">     安全业务</t>
  </si>
  <si>
    <t>2040350</t>
  </si>
  <si>
    <t>2040399</t>
  </si>
  <si>
    <t xml:space="preserve">     其他国家安全支出</t>
  </si>
  <si>
    <t>20404</t>
  </si>
  <si>
    <t xml:space="preserve">   检察</t>
  </si>
  <si>
    <t>2040401</t>
  </si>
  <si>
    <t>2040402</t>
  </si>
  <si>
    <t>2040403</t>
  </si>
  <si>
    <t>2040409</t>
  </si>
  <si>
    <t xml:space="preserve">     “两房”建设</t>
  </si>
  <si>
    <t>2040410</t>
  </si>
  <si>
    <t xml:space="preserve">     检察监督</t>
  </si>
  <si>
    <t>2040450</t>
  </si>
  <si>
    <t>2040499</t>
  </si>
  <si>
    <t xml:space="preserve">     其他检察支出</t>
  </si>
  <si>
    <t>20405</t>
  </si>
  <si>
    <t xml:space="preserve">   法院</t>
  </si>
  <si>
    <t>2040501</t>
  </si>
  <si>
    <t>2040502</t>
  </si>
  <si>
    <t>2040503</t>
  </si>
  <si>
    <t>2040504</t>
  </si>
  <si>
    <t xml:space="preserve">     案件审判</t>
  </si>
  <si>
    <t>2040505</t>
  </si>
  <si>
    <t xml:space="preserve">     案件执行</t>
  </si>
  <si>
    <t>2040506</t>
  </si>
  <si>
    <t xml:space="preserve">     “两庭”建设</t>
  </si>
  <si>
    <t>2040550</t>
  </si>
  <si>
    <t>2040599</t>
  </si>
  <si>
    <t xml:space="preserve">     其他法院支出</t>
  </si>
  <si>
    <t>20406</t>
  </si>
  <si>
    <t xml:space="preserve">   司法</t>
  </si>
  <si>
    <t>2040601</t>
  </si>
  <si>
    <t>2040602</t>
  </si>
  <si>
    <t>2040603</t>
  </si>
  <si>
    <t>2040604</t>
  </si>
  <si>
    <t xml:space="preserve">     基层司法业务</t>
  </si>
  <si>
    <t>2040605</t>
  </si>
  <si>
    <t xml:space="preserve">     普法宣传</t>
  </si>
  <si>
    <t>2040606</t>
  </si>
  <si>
    <t xml:space="preserve">     律师管理</t>
  </si>
  <si>
    <t>2040607</t>
  </si>
  <si>
    <t xml:space="preserve">     公共法律服务</t>
  </si>
  <si>
    <t>2040608</t>
  </si>
  <si>
    <t xml:space="preserve">     国家统一法律职业资格考试</t>
  </si>
  <si>
    <t>2040609</t>
  </si>
  <si>
    <t xml:space="preserve">     仲裁</t>
  </si>
  <si>
    <t>2040610</t>
  </si>
  <si>
    <t xml:space="preserve">     社区矫正</t>
  </si>
  <si>
    <t>2040611</t>
  </si>
  <si>
    <t xml:space="preserve">     司法鉴定</t>
  </si>
  <si>
    <t>2040612</t>
  </si>
  <si>
    <t xml:space="preserve">     法制建设</t>
  </si>
  <si>
    <t>2040613</t>
  </si>
  <si>
    <t>2040650</t>
  </si>
  <si>
    <t>2040699</t>
  </si>
  <si>
    <t xml:space="preserve">     其他司法支出</t>
  </si>
  <si>
    <t>20407</t>
  </si>
  <si>
    <t xml:space="preserve">   监狱</t>
  </si>
  <si>
    <t>2040701</t>
  </si>
  <si>
    <t>2040702</t>
  </si>
  <si>
    <t>2040703</t>
  </si>
  <si>
    <t>2040704</t>
  </si>
  <si>
    <t xml:space="preserve">     犯人生活</t>
  </si>
  <si>
    <t>2040705</t>
  </si>
  <si>
    <t xml:space="preserve">     犯人改造</t>
  </si>
  <si>
    <t>2040706</t>
  </si>
  <si>
    <t xml:space="preserve">     狱政设施建设</t>
  </si>
  <si>
    <t>2040707</t>
  </si>
  <si>
    <t>2040750</t>
  </si>
  <si>
    <t>2040799</t>
  </si>
  <si>
    <t xml:space="preserve">     其他监狱支出</t>
  </si>
  <si>
    <t>20408</t>
  </si>
  <si>
    <t xml:space="preserve">   强制隔离戒毒</t>
  </si>
  <si>
    <t>2040801</t>
  </si>
  <si>
    <t>2040802</t>
  </si>
  <si>
    <t>2040803</t>
  </si>
  <si>
    <t>2040804</t>
  </si>
  <si>
    <t xml:space="preserve">     强制隔离戒毒人员生活</t>
  </si>
  <si>
    <t>2040805</t>
  </si>
  <si>
    <t xml:space="preserve">     强制隔离戒毒人员教育</t>
  </si>
  <si>
    <t>2040806</t>
  </si>
  <si>
    <t xml:space="preserve">     所政设施建设</t>
  </si>
  <si>
    <t>2040807</t>
  </si>
  <si>
    <t>2040850</t>
  </si>
  <si>
    <t>2040899</t>
  </si>
  <si>
    <t xml:space="preserve">     其他强制隔离戒毒支出</t>
  </si>
  <si>
    <t>20409</t>
  </si>
  <si>
    <t xml:space="preserve">   国家保密</t>
  </si>
  <si>
    <t>2040901</t>
  </si>
  <si>
    <t>2040902</t>
  </si>
  <si>
    <t>2040903</t>
  </si>
  <si>
    <t>2040904</t>
  </si>
  <si>
    <t xml:space="preserve">     保密技术</t>
  </si>
  <si>
    <t>2040905</t>
  </si>
  <si>
    <t xml:space="preserve">     保密管理</t>
  </si>
  <si>
    <t>2040950</t>
  </si>
  <si>
    <t>2040999</t>
  </si>
  <si>
    <t xml:space="preserve">     其他国家保密支出</t>
  </si>
  <si>
    <t>20410</t>
  </si>
  <si>
    <t xml:space="preserve">   缉私警察</t>
  </si>
  <si>
    <t>2041001</t>
  </si>
  <si>
    <t>2041002</t>
  </si>
  <si>
    <t>2041006</t>
  </si>
  <si>
    <t>2041007</t>
  </si>
  <si>
    <t xml:space="preserve">     缉私业务</t>
  </si>
  <si>
    <t>2041099</t>
  </si>
  <si>
    <t xml:space="preserve">     其他缉私警察支出</t>
  </si>
  <si>
    <t>20499</t>
  </si>
  <si>
    <t xml:space="preserve">   其他公共安全支出</t>
  </si>
  <si>
    <t xml:space="preserve">     国家司法救助支出</t>
  </si>
  <si>
    <t>2049999</t>
  </si>
  <si>
    <t xml:space="preserve">     其他公共安全支出</t>
  </si>
  <si>
    <t>205</t>
  </si>
  <si>
    <t>五、教育支出</t>
  </si>
  <si>
    <t>20501</t>
  </si>
  <si>
    <t xml:space="preserve">   教育管理事务</t>
  </si>
  <si>
    <t>2050101</t>
  </si>
  <si>
    <t>2050102</t>
  </si>
  <si>
    <t>2050103</t>
  </si>
  <si>
    <t>2050199</t>
  </si>
  <si>
    <t xml:space="preserve">     其他教育管理事务支出</t>
  </si>
  <si>
    <t>20502</t>
  </si>
  <si>
    <t xml:space="preserve">   普通教育</t>
  </si>
  <si>
    <t>2050201</t>
  </si>
  <si>
    <t xml:space="preserve">     学前教育</t>
  </si>
  <si>
    <t>2050202</t>
  </si>
  <si>
    <t xml:space="preserve">     小学教育</t>
  </si>
  <si>
    <t>2050203</t>
  </si>
  <si>
    <t xml:space="preserve">     初中教育</t>
  </si>
  <si>
    <t>2050204</t>
  </si>
  <si>
    <t xml:space="preserve">     高中教育</t>
  </si>
  <si>
    <t>2050205</t>
  </si>
  <si>
    <t xml:space="preserve">     高等教育</t>
  </si>
  <si>
    <t>2050206</t>
  </si>
  <si>
    <t xml:space="preserve">     化解农村义务教育债务支出</t>
  </si>
  <si>
    <t>2050207</t>
  </si>
  <si>
    <t xml:space="preserve">     化解普通高中债务支出</t>
  </si>
  <si>
    <t>2050299</t>
  </si>
  <si>
    <t xml:space="preserve">     其他普通教育支出</t>
  </si>
  <si>
    <t>20503</t>
  </si>
  <si>
    <t xml:space="preserve">   职业教育</t>
  </si>
  <si>
    <t>2050301</t>
  </si>
  <si>
    <t xml:space="preserve">     初等职业教育</t>
  </si>
  <si>
    <t>2050302</t>
  </si>
  <si>
    <t xml:space="preserve">     中等职业教育</t>
  </si>
  <si>
    <t>2050303</t>
  </si>
  <si>
    <t xml:space="preserve">     技校教育</t>
  </si>
  <si>
    <t>2050305</t>
  </si>
  <si>
    <t xml:space="preserve">     高等职业教育</t>
  </si>
  <si>
    <t>2050399</t>
  </si>
  <si>
    <t xml:space="preserve">     其他职业教育支出</t>
  </si>
  <si>
    <t>20504</t>
  </si>
  <si>
    <t xml:space="preserve">   成人教育</t>
  </si>
  <si>
    <t>2050401</t>
  </si>
  <si>
    <t xml:space="preserve">     成人初等教育</t>
  </si>
  <si>
    <t>2050402</t>
  </si>
  <si>
    <t xml:space="preserve">     成人中等教育</t>
  </si>
  <si>
    <t>2050403</t>
  </si>
  <si>
    <t xml:space="preserve">     成人高等教育</t>
  </si>
  <si>
    <t>2050404</t>
  </si>
  <si>
    <t xml:space="preserve">     成人广播电视教育</t>
  </si>
  <si>
    <t>2050499</t>
  </si>
  <si>
    <t xml:space="preserve">     其他成人教育支出</t>
  </si>
  <si>
    <t>20505</t>
  </si>
  <si>
    <t xml:space="preserve">   广播电视教育</t>
  </si>
  <si>
    <t>2050501</t>
  </si>
  <si>
    <t xml:space="preserve">     广播电视学校</t>
  </si>
  <si>
    <t>2050502</t>
  </si>
  <si>
    <t xml:space="preserve">     教育电视台</t>
  </si>
  <si>
    <t>2050599</t>
  </si>
  <si>
    <t xml:space="preserve">     其他广播电视教育支出</t>
  </si>
  <si>
    <t>20506</t>
  </si>
  <si>
    <t xml:space="preserve">   留学教育</t>
  </si>
  <si>
    <t>2050601</t>
  </si>
  <si>
    <t xml:space="preserve">     出国留学教育</t>
  </si>
  <si>
    <t>2050602</t>
  </si>
  <si>
    <t xml:space="preserve">     来华留学教育</t>
  </si>
  <si>
    <t>2050699</t>
  </si>
  <si>
    <t xml:space="preserve">     其他留学教育支出</t>
  </si>
  <si>
    <t>20507</t>
  </si>
  <si>
    <t xml:space="preserve">   特殊教育</t>
  </si>
  <si>
    <t>2050701</t>
  </si>
  <si>
    <t xml:space="preserve">     特殊学校教育</t>
  </si>
  <si>
    <t>2050702</t>
  </si>
  <si>
    <t xml:space="preserve">     工读学校教育</t>
  </si>
  <si>
    <t>2050799</t>
  </si>
  <si>
    <t xml:space="preserve">     其他特殊教育支出</t>
  </si>
  <si>
    <t>20508</t>
  </si>
  <si>
    <t xml:space="preserve">   进修及培训</t>
  </si>
  <si>
    <t>2050801</t>
  </si>
  <si>
    <t xml:space="preserve">     教师进修</t>
  </si>
  <si>
    <t>2050802</t>
  </si>
  <si>
    <t xml:space="preserve">     干部教育</t>
  </si>
  <si>
    <t>2050803</t>
  </si>
  <si>
    <t xml:space="preserve">     培训支出</t>
  </si>
  <si>
    <t>2050804</t>
  </si>
  <si>
    <t xml:space="preserve">     退役士兵能力提升</t>
  </si>
  <si>
    <t>2050899</t>
  </si>
  <si>
    <t xml:space="preserve">     其他进修及培训</t>
  </si>
  <si>
    <t>20509</t>
  </si>
  <si>
    <t xml:space="preserve">   教育费附加安排的支出</t>
  </si>
  <si>
    <t>2050901</t>
  </si>
  <si>
    <t xml:space="preserve">     农村中小学校舍建设</t>
  </si>
  <si>
    <t>2050902</t>
  </si>
  <si>
    <t xml:space="preserve">     农村中小学教学设施</t>
  </si>
  <si>
    <t>2050903</t>
  </si>
  <si>
    <t xml:space="preserve">     城市中小学校舍建设</t>
  </si>
  <si>
    <t>2050904</t>
  </si>
  <si>
    <t xml:space="preserve">     城市中小学教学设施</t>
  </si>
  <si>
    <t>2050905</t>
  </si>
  <si>
    <t xml:space="preserve">     中等职业学校教学设施</t>
  </si>
  <si>
    <t>2050999</t>
  </si>
  <si>
    <t xml:space="preserve">     其他教育费附加安排的支出</t>
  </si>
  <si>
    <t>20599</t>
  </si>
  <si>
    <t xml:space="preserve">   其他教育支出</t>
  </si>
  <si>
    <t xml:space="preserve">      其他教育支出</t>
  </si>
  <si>
    <t>206</t>
  </si>
  <si>
    <t>六、科学技术支出</t>
  </si>
  <si>
    <t>20601</t>
  </si>
  <si>
    <t xml:space="preserve">   科学技术管理事务</t>
  </si>
  <si>
    <t>2060101</t>
  </si>
  <si>
    <t>2060102</t>
  </si>
  <si>
    <t>2060103</t>
  </si>
  <si>
    <t>2060199</t>
  </si>
  <si>
    <t xml:space="preserve">     其他科学技术管理事务支出</t>
  </si>
  <si>
    <t>20602</t>
  </si>
  <si>
    <t xml:space="preserve">   基础研究</t>
  </si>
  <si>
    <t>2060201</t>
  </si>
  <si>
    <t xml:space="preserve">     机构运行</t>
  </si>
  <si>
    <t>2060203</t>
  </si>
  <si>
    <t xml:space="preserve">     自然科学基金</t>
  </si>
  <si>
    <t>2060204</t>
  </si>
  <si>
    <t xml:space="preserve">     重点实验室及相关设施</t>
  </si>
  <si>
    <t>2060205</t>
  </si>
  <si>
    <t xml:space="preserve">     重大科学工程</t>
  </si>
  <si>
    <t>2060206</t>
  </si>
  <si>
    <t xml:space="preserve">     专项基础科研</t>
  </si>
  <si>
    <t>2060207</t>
  </si>
  <si>
    <t xml:space="preserve">     专项技术基础</t>
  </si>
  <si>
    <t xml:space="preserve">     科技人才队伍建设</t>
  </si>
  <si>
    <t>2060299</t>
  </si>
  <si>
    <t xml:space="preserve">     其他基础研究支出</t>
  </si>
  <si>
    <t>20603</t>
  </si>
  <si>
    <t xml:space="preserve">   应用研究</t>
  </si>
  <si>
    <t>2060301</t>
  </si>
  <si>
    <t>2060302</t>
  </si>
  <si>
    <t xml:space="preserve">     社会公益研究</t>
  </si>
  <si>
    <t>2060303</t>
  </si>
  <si>
    <t xml:space="preserve">     高技术研究</t>
  </si>
  <si>
    <t>2060304</t>
  </si>
  <si>
    <t xml:space="preserve">     专项科研试制</t>
  </si>
  <si>
    <t>2060399</t>
  </si>
  <si>
    <t xml:space="preserve">     其他应用研究支出</t>
  </si>
  <si>
    <t>20604</t>
  </si>
  <si>
    <t xml:space="preserve">   技术研究与开发</t>
  </si>
  <si>
    <t>2060401</t>
  </si>
  <si>
    <t>2060404</t>
  </si>
  <si>
    <t xml:space="preserve">     科技成果转化与扩散</t>
  </si>
  <si>
    <t xml:space="preserve">     共性技术研究与开发</t>
  </si>
  <si>
    <t>2060499</t>
  </si>
  <si>
    <t xml:space="preserve">     其他技术研究与开发支出</t>
  </si>
  <si>
    <t>20605</t>
  </si>
  <si>
    <t xml:space="preserve">   科技条件与服务</t>
  </si>
  <si>
    <t>2060501</t>
  </si>
  <si>
    <t>2060502</t>
  </si>
  <si>
    <t xml:space="preserve">     技术创新服务体系</t>
  </si>
  <si>
    <t>2060503</t>
  </si>
  <si>
    <t xml:space="preserve">     科技条件专项</t>
  </si>
  <si>
    <t>2060599</t>
  </si>
  <si>
    <t xml:space="preserve">     其他科技条件与服务支出</t>
  </si>
  <si>
    <t>20606</t>
  </si>
  <si>
    <t xml:space="preserve">   社会科学</t>
  </si>
  <si>
    <t>2060601</t>
  </si>
  <si>
    <t xml:space="preserve">     社会科学研究机构</t>
  </si>
  <si>
    <t>2060602</t>
  </si>
  <si>
    <t xml:space="preserve">     社会科学研究</t>
  </si>
  <si>
    <t>2060603</t>
  </si>
  <si>
    <t xml:space="preserve">     社科基金支出</t>
  </si>
  <si>
    <t>2060699</t>
  </si>
  <si>
    <t xml:space="preserve">     其他社会科学支出</t>
  </si>
  <si>
    <t>20607</t>
  </si>
  <si>
    <t xml:space="preserve">   科学技术普及</t>
  </si>
  <si>
    <t>2060701</t>
  </si>
  <si>
    <t>2060702</t>
  </si>
  <si>
    <t xml:space="preserve">     科普活动</t>
  </si>
  <si>
    <t>2060703</t>
  </si>
  <si>
    <t xml:space="preserve">     青少年科技活动</t>
  </si>
  <si>
    <t>2060704</t>
  </si>
  <si>
    <t xml:space="preserve">     学术交流活动</t>
  </si>
  <si>
    <t>2060705</t>
  </si>
  <si>
    <t xml:space="preserve">     科技馆站</t>
  </si>
  <si>
    <t>2060799</t>
  </si>
  <si>
    <t xml:space="preserve">     其他科学技术普及支出</t>
  </si>
  <si>
    <t>20608</t>
  </si>
  <si>
    <t xml:space="preserve">   科技交流与合作</t>
  </si>
  <si>
    <t>2060801</t>
  </si>
  <si>
    <t xml:space="preserve">     国际交流与合作</t>
  </si>
  <si>
    <t>2060802</t>
  </si>
  <si>
    <t xml:space="preserve">     重大科技合作项目</t>
  </si>
  <si>
    <t>2060899</t>
  </si>
  <si>
    <t xml:space="preserve">     其他科技交流与合作支出</t>
  </si>
  <si>
    <t>20609</t>
  </si>
  <si>
    <t xml:space="preserve">   科技重大项目</t>
  </si>
  <si>
    <t>2060901</t>
  </si>
  <si>
    <t xml:space="preserve">     科技重大专项</t>
  </si>
  <si>
    <t>2060902</t>
  </si>
  <si>
    <t xml:space="preserve">     重点研发计划</t>
  </si>
  <si>
    <t>2060999</t>
  </si>
  <si>
    <t xml:space="preserve">     其他科技重大项目</t>
  </si>
  <si>
    <t>20699</t>
  </si>
  <si>
    <t xml:space="preserve">   其他科学技术支出</t>
  </si>
  <si>
    <t>2069901</t>
  </si>
  <si>
    <t xml:space="preserve">     科技奖励</t>
  </si>
  <si>
    <t>2069902</t>
  </si>
  <si>
    <t xml:space="preserve">     核应急</t>
  </si>
  <si>
    <t>2069903</t>
  </si>
  <si>
    <t xml:space="preserve">     转制科研机构</t>
  </si>
  <si>
    <t>2069999</t>
  </si>
  <si>
    <t xml:space="preserve">     其他科学技术支出</t>
  </si>
  <si>
    <t>207</t>
  </si>
  <si>
    <t>七、文化旅游体育与传媒支出</t>
  </si>
  <si>
    <t>20701</t>
  </si>
  <si>
    <t xml:space="preserve">   文化和旅游</t>
  </si>
  <si>
    <t>2070101</t>
  </si>
  <si>
    <t>2070102</t>
  </si>
  <si>
    <t>2070103</t>
  </si>
  <si>
    <t>2070104</t>
  </si>
  <si>
    <t xml:space="preserve">     图书馆</t>
  </si>
  <si>
    <t>2070105</t>
  </si>
  <si>
    <t xml:space="preserve">     文化展示及纪念机构</t>
  </si>
  <si>
    <t>2070106</t>
  </si>
  <si>
    <t xml:space="preserve">     艺术表演场所</t>
  </si>
  <si>
    <t>2070107</t>
  </si>
  <si>
    <t xml:space="preserve">     艺术表演团体</t>
  </si>
  <si>
    <t>2070108</t>
  </si>
  <si>
    <t xml:space="preserve">     文化活动</t>
  </si>
  <si>
    <t>2070109</t>
  </si>
  <si>
    <t xml:space="preserve">     群众文化</t>
  </si>
  <si>
    <t>2070110</t>
  </si>
  <si>
    <t xml:space="preserve">     文化和旅游交流与合作</t>
  </si>
  <si>
    <t>2070111</t>
  </si>
  <si>
    <t xml:space="preserve">     文化创作与保护</t>
  </si>
  <si>
    <t>2070112</t>
  </si>
  <si>
    <t xml:space="preserve">     文化和旅游市场管理</t>
  </si>
  <si>
    <t>2070113</t>
  </si>
  <si>
    <t xml:space="preserve">     旅游宣传</t>
  </si>
  <si>
    <t>2070114</t>
  </si>
  <si>
    <t xml:space="preserve">     文化和旅游管理事务</t>
  </si>
  <si>
    <t>2070199</t>
  </si>
  <si>
    <t xml:space="preserve">     其他文化和旅游支出</t>
  </si>
  <si>
    <t>20702</t>
  </si>
  <si>
    <t xml:space="preserve">   文物</t>
  </si>
  <si>
    <t>2070201</t>
  </si>
  <si>
    <t>2070202</t>
  </si>
  <si>
    <t>2070203</t>
  </si>
  <si>
    <t>2070204</t>
  </si>
  <si>
    <t xml:space="preserve">     文物保护</t>
  </si>
  <si>
    <t>2070205</t>
  </si>
  <si>
    <t xml:space="preserve">     博物馆</t>
  </si>
  <si>
    <t>2070206</t>
  </si>
  <si>
    <t xml:space="preserve">     历史名城与古迹</t>
  </si>
  <si>
    <t>2070299</t>
  </si>
  <si>
    <t xml:space="preserve">     其他文物支出</t>
  </si>
  <si>
    <t>20703</t>
  </si>
  <si>
    <t xml:space="preserve">   体育</t>
  </si>
  <si>
    <t>2070301</t>
  </si>
  <si>
    <t>2070302</t>
  </si>
  <si>
    <t>2070303</t>
  </si>
  <si>
    <t>2070304</t>
  </si>
  <si>
    <t xml:space="preserve">     运动项目管理</t>
  </si>
  <si>
    <t>2070305</t>
  </si>
  <si>
    <t xml:space="preserve">     体育竞赛</t>
  </si>
  <si>
    <t>2070306</t>
  </si>
  <si>
    <t xml:space="preserve">     体育训练</t>
  </si>
  <si>
    <t>2070307</t>
  </si>
  <si>
    <t xml:space="preserve">     体育场馆</t>
  </si>
  <si>
    <t>2070308</t>
  </si>
  <si>
    <t xml:space="preserve">     群众体育</t>
  </si>
  <si>
    <t>2070309</t>
  </si>
  <si>
    <t xml:space="preserve">     体育交流与合作</t>
  </si>
  <si>
    <t>2070399</t>
  </si>
  <si>
    <t xml:space="preserve">     其他体育支出</t>
  </si>
  <si>
    <t>20706</t>
  </si>
  <si>
    <t xml:space="preserve">   新闻出版电影</t>
  </si>
  <si>
    <t>2070601</t>
  </si>
  <si>
    <t>2070602</t>
  </si>
  <si>
    <t>2070603</t>
  </si>
  <si>
    <t>2070604</t>
  </si>
  <si>
    <t xml:space="preserve">     新闻通讯</t>
  </si>
  <si>
    <t>2070605</t>
  </si>
  <si>
    <t xml:space="preserve">     出版发行</t>
  </si>
  <si>
    <t>2070606</t>
  </si>
  <si>
    <t xml:space="preserve">     版权管理</t>
  </si>
  <si>
    <t>2070607</t>
  </si>
  <si>
    <t xml:space="preserve">     电影</t>
  </si>
  <si>
    <t>2070699</t>
  </si>
  <si>
    <t xml:space="preserve">     其他新闻出版电影支出</t>
  </si>
  <si>
    <t>20708</t>
  </si>
  <si>
    <t xml:space="preserve">   广播电视</t>
  </si>
  <si>
    <t>2070801</t>
  </si>
  <si>
    <t>2070802</t>
  </si>
  <si>
    <t>2070803</t>
  </si>
  <si>
    <t>2070804</t>
  </si>
  <si>
    <t xml:space="preserve">     广播</t>
  </si>
  <si>
    <t>2070805</t>
  </si>
  <si>
    <t xml:space="preserve">     电视</t>
  </si>
  <si>
    <t>2070806</t>
  </si>
  <si>
    <t xml:space="preserve">     监测监管</t>
  </si>
  <si>
    <t>2070807</t>
  </si>
  <si>
    <t xml:space="preserve">     传输发射</t>
  </si>
  <si>
    <t>2070808</t>
  </si>
  <si>
    <t xml:space="preserve">     广播电视事务</t>
  </si>
  <si>
    <t>2070899</t>
  </si>
  <si>
    <t xml:space="preserve">     其他广播电视支出</t>
  </si>
  <si>
    <t>20799</t>
  </si>
  <si>
    <t xml:space="preserve">   其他文化旅游体育与传媒支出</t>
  </si>
  <si>
    <t>2079902</t>
  </si>
  <si>
    <t xml:space="preserve">     宣传文化发展专项支出</t>
  </si>
  <si>
    <t>2079903</t>
  </si>
  <si>
    <t xml:space="preserve">     文化产业发展专项支出</t>
  </si>
  <si>
    <t>2079999</t>
  </si>
  <si>
    <t xml:space="preserve">     其他文化旅游体育与传媒支出</t>
  </si>
  <si>
    <t>208</t>
  </si>
  <si>
    <t>八、社会保障和就业支出</t>
  </si>
  <si>
    <t>20801</t>
  </si>
  <si>
    <t xml:space="preserve">   人力资源和社会保障管理事务</t>
  </si>
  <si>
    <t>2080101</t>
  </si>
  <si>
    <t>2080102</t>
  </si>
  <si>
    <t>2080103</t>
  </si>
  <si>
    <t>2080104</t>
  </si>
  <si>
    <t xml:space="preserve">     综合业务管理</t>
  </si>
  <si>
    <t>2080105</t>
  </si>
  <si>
    <t xml:space="preserve">     劳动保障监察</t>
  </si>
  <si>
    <t>2080106</t>
  </si>
  <si>
    <t xml:space="preserve">     就业管理事务</t>
  </si>
  <si>
    <t>2080107</t>
  </si>
  <si>
    <t xml:space="preserve">     社会保险业务管理事务</t>
  </si>
  <si>
    <t>2080108</t>
  </si>
  <si>
    <t>2080109</t>
  </si>
  <si>
    <t xml:space="preserve">     社会保险经办机构</t>
  </si>
  <si>
    <t>2080110</t>
  </si>
  <si>
    <t xml:space="preserve">     劳动关系和维权</t>
  </si>
  <si>
    <t>2080111</t>
  </si>
  <si>
    <t xml:space="preserve">     公共就业服务和职业技能鉴定机构</t>
  </si>
  <si>
    <t>2080112</t>
  </si>
  <si>
    <t xml:space="preserve">     劳动人事争议调解仲裁</t>
  </si>
  <si>
    <t>2080199</t>
  </si>
  <si>
    <t xml:space="preserve">     其他人力资源和社会保障管理事务支出</t>
  </si>
  <si>
    <t>20802</t>
  </si>
  <si>
    <t xml:space="preserve">   民政管理事务</t>
  </si>
  <si>
    <t>2080201</t>
  </si>
  <si>
    <t>2080202</t>
  </si>
  <si>
    <t>2080203</t>
  </si>
  <si>
    <t>2080206</t>
  </si>
  <si>
    <t xml:space="preserve">     社会组织管理</t>
  </si>
  <si>
    <t>2080207</t>
  </si>
  <si>
    <t xml:space="preserve">     行政区划和地名管理</t>
  </si>
  <si>
    <t>2080208</t>
  </si>
  <si>
    <t xml:space="preserve">     基层政权建设和社区治理</t>
  </si>
  <si>
    <t>2080299</t>
  </si>
  <si>
    <t xml:space="preserve">     其他民政管理事务支出</t>
  </si>
  <si>
    <t>20804</t>
  </si>
  <si>
    <t xml:space="preserve">   补充全国社会保障基金</t>
  </si>
  <si>
    <t>2080402</t>
  </si>
  <si>
    <t xml:space="preserve">     用一般公共预算补充基金</t>
  </si>
  <si>
    <t>20805</t>
  </si>
  <si>
    <t xml:space="preserve">   行政事业单位养老支出</t>
  </si>
  <si>
    <t>2080501</t>
  </si>
  <si>
    <t xml:space="preserve">     行政单位离退休</t>
  </si>
  <si>
    <t>2080502</t>
  </si>
  <si>
    <t xml:space="preserve">     事业单位离退休</t>
  </si>
  <si>
    <t>2080503</t>
  </si>
  <si>
    <t xml:space="preserve">     离退休人员管理机构</t>
  </si>
  <si>
    <t>2080505</t>
  </si>
  <si>
    <t xml:space="preserve">     机关事业单位基本养老保险缴费支出</t>
  </si>
  <si>
    <t>2080506</t>
  </si>
  <si>
    <t xml:space="preserve">     机关事业单位职业年金缴费支出</t>
  </si>
  <si>
    <t>2080507</t>
  </si>
  <si>
    <t xml:space="preserve">     对机关事业单位基本养老保险基金的补助</t>
  </si>
  <si>
    <t xml:space="preserve">     对机关事业单位职业年金的补助</t>
  </si>
  <si>
    <t>2080599</t>
  </si>
  <si>
    <t xml:space="preserve">     其他行政事业单位养老支出</t>
  </si>
  <si>
    <t>20806</t>
  </si>
  <si>
    <t xml:space="preserve">   企业改革补助</t>
  </si>
  <si>
    <t>2080601</t>
  </si>
  <si>
    <t xml:space="preserve">     企业关闭破产补助</t>
  </si>
  <si>
    <t>2080602</t>
  </si>
  <si>
    <t xml:space="preserve">     厂办大集体改革补助</t>
  </si>
  <si>
    <t>2080699</t>
  </si>
  <si>
    <t xml:space="preserve">     其他企业改革发展补助</t>
  </si>
  <si>
    <t>20807</t>
  </si>
  <si>
    <t xml:space="preserve">   就业补助</t>
  </si>
  <si>
    <t>2080701</t>
  </si>
  <si>
    <t xml:space="preserve">     就业创业服务补贴</t>
  </si>
  <si>
    <t>2080702</t>
  </si>
  <si>
    <t xml:space="preserve">     职业培训补贴</t>
  </si>
  <si>
    <t>2080704</t>
  </si>
  <si>
    <t xml:space="preserve">     社会保险补贴</t>
  </si>
  <si>
    <t>2080705</t>
  </si>
  <si>
    <t xml:space="preserve">     公益性岗位补贴</t>
  </si>
  <si>
    <t>2080709</t>
  </si>
  <si>
    <t xml:space="preserve">     职业技能鉴定补贴</t>
  </si>
  <si>
    <t>2080711</t>
  </si>
  <si>
    <t xml:space="preserve">     就业见习补贴</t>
  </si>
  <si>
    <t>2080712</t>
  </si>
  <si>
    <t xml:space="preserve">     高技能人才培养补助</t>
  </si>
  <si>
    <t>2080713</t>
  </si>
  <si>
    <t xml:space="preserve">     促进创业补贴</t>
  </si>
  <si>
    <t>2080799</t>
  </si>
  <si>
    <t xml:space="preserve">     其他就业补助支出</t>
  </si>
  <si>
    <t>20808</t>
  </si>
  <si>
    <t xml:space="preserve">   抚恤</t>
  </si>
  <si>
    <t>2080801</t>
  </si>
  <si>
    <t xml:space="preserve">     死亡抚恤</t>
  </si>
  <si>
    <t>2080802</t>
  </si>
  <si>
    <t xml:space="preserve">     伤残抚恤</t>
  </si>
  <si>
    <t>2080803</t>
  </si>
  <si>
    <t xml:space="preserve">     在乡复员、退伍军人生活补助</t>
  </si>
  <si>
    <t>2080804</t>
  </si>
  <si>
    <t xml:space="preserve">     优抚事业单位支出</t>
  </si>
  <si>
    <t>2080805</t>
  </si>
  <si>
    <t xml:space="preserve">     义务兵优待</t>
  </si>
  <si>
    <t>2080806</t>
  </si>
  <si>
    <t xml:space="preserve">     农村籍退役士兵老年生活补助</t>
  </si>
  <si>
    <t>2080899</t>
  </si>
  <si>
    <t xml:space="preserve">     其他优抚支出</t>
  </si>
  <si>
    <t>20809</t>
  </si>
  <si>
    <t xml:space="preserve">   退役安置</t>
  </si>
  <si>
    <t>2080901</t>
  </si>
  <si>
    <t xml:space="preserve">     退役士兵安置</t>
  </si>
  <si>
    <t>2080902</t>
  </si>
  <si>
    <t xml:space="preserve">     军队移交政府的离退休人员安置</t>
  </si>
  <si>
    <t>2080903</t>
  </si>
  <si>
    <t xml:space="preserve">     军队移交政府离退休干部管理机构</t>
  </si>
  <si>
    <t>2080904</t>
  </si>
  <si>
    <t xml:space="preserve">     退役士兵管理教育</t>
  </si>
  <si>
    <t>2080905</t>
  </si>
  <si>
    <t xml:space="preserve">     军队转业干部安置</t>
  </si>
  <si>
    <t>2080999</t>
  </si>
  <si>
    <t xml:space="preserve">     其他退役安置支出</t>
  </si>
  <si>
    <t>20810</t>
  </si>
  <si>
    <t xml:space="preserve">   社会福利</t>
  </si>
  <si>
    <t>2081001</t>
  </si>
  <si>
    <t xml:space="preserve">     儿童福利</t>
  </si>
  <si>
    <t>2081002</t>
  </si>
  <si>
    <t xml:space="preserve">     老年福利</t>
  </si>
  <si>
    <t>2081003</t>
  </si>
  <si>
    <t xml:space="preserve">     康复辅具</t>
  </si>
  <si>
    <t>2081004</t>
  </si>
  <si>
    <t xml:space="preserve">     殡葬</t>
  </si>
  <si>
    <t>2081005</t>
  </si>
  <si>
    <t xml:space="preserve">     社会福利事业单位</t>
  </si>
  <si>
    <t>2081006</t>
  </si>
  <si>
    <t xml:space="preserve">     养老服务</t>
  </si>
  <si>
    <t>2081099</t>
  </si>
  <si>
    <t xml:space="preserve">     其他社会福利支出</t>
  </si>
  <si>
    <t>20811</t>
  </si>
  <si>
    <t xml:space="preserve">   残疾人事业</t>
  </si>
  <si>
    <t>2081101</t>
  </si>
  <si>
    <t>2081102</t>
  </si>
  <si>
    <t>2081103</t>
  </si>
  <si>
    <t>2081104</t>
  </si>
  <si>
    <t xml:space="preserve">     残疾人康复</t>
  </si>
  <si>
    <t>2081105</t>
  </si>
  <si>
    <t xml:space="preserve">     残疾人就业和扶贫</t>
  </si>
  <si>
    <t>2081106</t>
  </si>
  <si>
    <t xml:space="preserve">     残疾人体育</t>
  </si>
  <si>
    <t>2081107</t>
  </si>
  <si>
    <t xml:space="preserve">     残疾人生活和护理补贴</t>
  </si>
  <si>
    <t>2081199</t>
  </si>
  <si>
    <t xml:space="preserve">     其他残疾人事业支出</t>
  </si>
  <si>
    <t>20816</t>
  </si>
  <si>
    <t xml:space="preserve">   红十字事业</t>
  </si>
  <si>
    <t>2081601</t>
  </si>
  <si>
    <t>2081602</t>
  </si>
  <si>
    <t>2081603</t>
  </si>
  <si>
    <t>2081699</t>
  </si>
  <si>
    <t xml:space="preserve">     其他红十字事业支出</t>
  </si>
  <si>
    <t>20819</t>
  </si>
  <si>
    <t xml:space="preserve">   最低生活保障</t>
  </si>
  <si>
    <t>2081901</t>
  </si>
  <si>
    <t xml:space="preserve">     城市最低生活保障金支出</t>
  </si>
  <si>
    <t>2081902</t>
  </si>
  <si>
    <t xml:space="preserve">     农村最低生活保障金支出</t>
  </si>
  <si>
    <t>20820</t>
  </si>
  <si>
    <t xml:space="preserve">   临时救助</t>
  </si>
  <si>
    <t>2082001</t>
  </si>
  <si>
    <t xml:space="preserve">     临时救助支出</t>
  </si>
  <si>
    <t>2082002</t>
  </si>
  <si>
    <t xml:space="preserve">     流浪乞讨人员救助支出</t>
  </si>
  <si>
    <t>20821</t>
  </si>
  <si>
    <t xml:space="preserve">   特困人员救助供养</t>
  </si>
  <si>
    <t>2082101</t>
  </si>
  <si>
    <t xml:space="preserve">     城市特困人员救助供养支出</t>
  </si>
  <si>
    <t>2082102</t>
  </si>
  <si>
    <t xml:space="preserve">     农村特困人员救助供养支出</t>
  </si>
  <si>
    <t>20824</t>
  </si>
  <si>
    <t xml:space="preserve">   补充道路交通事故社会救助基金</t>
  </si>
  <si>
    <t>2082401</t>
  </si>
  <si>
    <t xml:space="preserve">     交强险增值税补助基金支出</t>
  </si>
  <si>
    <t>2082402</t>
  </si>
  <si>
    <t xml:space="preserve">     交强险罚款收入补助基金支出</t>
  </si>
  <si>
    <t>20825</t>
  </si>
  <si>
    <t xml:space="preserve">   其他生活救助</t>
  </si>
  <si>
    <t>2082501</t>
  </si>
  <si>
    <t xml:space="preserve">     其他城市生活救助</t>
  </si>
  <si>
    <t>2082502</t>
  </si>
  <si>
    <t xml:space="preserve">     其他农村生活救助</t>
  </si>
  <si>
    <t>20826</t>
  </si>
  <si>
    <t xml:space="preserve">   财政对基本养老保险基金的补助</t>
  </si>
  <si>
    <t>2082601</t>
  </si>
  <si>
    <t xml:space="preserve">     财政对企业职工基本养老保险基金的补助</t>
  </si>
  <si>
    <t>2082602</t>
  </si>
  <si>
    <t xml:space="preserve">     财政对城乡居民基本养老保险基金的补助</t>
  </si>
  <si>
    <t>2082699</t>
  </si>
  <si>
    <t xml:space="preserve">     财政对其他基本养老保险基金的补助</t>
  </si>
  <si>
    <t>20827</t>
  </si>
  <si>
    <t xml:space="preserve">   财政对其他社会保险基金的补助</t>
  </si>
  <si>
    <t>2082701</t>
  </si>
  <si>
    <t xml:space="preserve">     财政对失业保险基金的补助</t>
  </si>
  <si>
    <t>2082702</t>
  </si>
  <si>
    <t xml:space="preserve">     财政对工伤保险基金的补助</t>
  </si>
  <si>
    <t>2082703</t>
  </si>
  <si>
    <t xml:space="preserve">     财政对生育保险基金的补助</t>
  </si>
  <si>
    <t>2082799</t>
  </si>
  <si>
    <t xml:space="preserve">     其他财政对社会保险基金的补助</t>
  </si>
  <si>
    <t>20828</t>
  </si>
  <si>
    <t xml:space="preserve">   退役军人管理事务</t>
  </si>
  <si>
    <t>2082801</t>
  </si>
  <si>
    <t>2082802</t>
  </si>
  <si>
    <t>2082803</t>
  </si>
  <si>
    <t>2082804</t>
  </si>
  <si>
    <t xml:space="preserve">     拥军优属</t>
  </si>
  <si>
    <t>2082805</t>
  </si>
  <si>
    <t xml:space="preserve">     部队供应</t>
  </si>
  <si>
    <t>2082850</t>
  </si>
  <si>
    <t>2082899</t>
  </si>
  <si>
    <t xml:space="preserve">     其他退役军人事务管理支出</t>
  </si>
  <si>
    <t>20830</t>
  </si>
  <si>
    <t xml:space="preserve">     财政代缴社会保险费支出</t>
  </si>
  <si>
    <t>2083001</t>
  </si>
  <si>
    <t xml:space="preserve">     财政代缴城乡居民基本养老保险费支出</t>
  </si>
  <si>
    <t>2083099</t>
  </si>
  <si>
    <t xml:space="preserve">     财政代缴其他社会保险费支出</t>
  </si>
  <si>
    <t>20899</t>
  </si>
  <si>
    <t xml:space="preserve">   其他社会保障和就业支出</t>
  </si>
  <si>
    <t xml:space="preserve">      其他社会保障和就业支出</t>
  </si>
  <si>
    <t>210</t>
  </si>
  <si>
    <t>九、卫生健康支出</t>
  </si>
  <si>
    <t>21001</t>
  </si>
  <si>
    <t xml:space="preserve">   卫生健康管理事务</t>
  </si>
  <si>
    <t>2100101</t>
  </si>
  <si>
    <t>2100102</t>
  </si>
  <si>
    <t>2100103</t>
  </si>
  <si>
    <t>2100199</t>
  </si>
  <si>
    <t xml:space="preserve">     其他卫生健康管理事务支出</t>
  </si>
  <si>
    <t>21002</t>
  </si>
  <si>
    <t xml:space="preserve">   公立医院</t>
  </si>
  <si>
    <t>2100201</t>
  </si>
  <si>
    <t xml:space="preserve">     综合医院</t>
  </si>
  <si>
    <t>2100202</t>
  </si>
  <si>
    <t xml:space="preserve">     中医（民族）医院</t>
  </si>
  <si>
    <t>2100203</t>
  </si>
  <si>
    <t xml:space="preserve">     传染病医院</t>
  </si>
  <si>
    <t>2100204</t>
  </si>
  <si>
    <t xml:space="preserve">     职业病防治医院</t>
  </si>
  <si>
    <t>2100205</t>
  </si>
  <si>
    <t xml:space="preserve">     精神病医院</t>
  </si>
  <si>
    <t>2100206</t>
  </si>
  <si>
    <t xml:space="preserve">     妇幼保健医院</t>
  </si>
  <si>
    <t>2100207</t>
  </si>
  <si>
    <t xml:space="preserve">     儿童医院</t>
  </si>
  <si>
    <t>2100208</t>
  </si>
  <si>
    <t xml:space="preserve">     其他专科医院</t>
  </si>
  <si>
    <t>2100209</t>
  </si>
  <si>
    <t xml:space="preserve">     福利医院</t>
  </si>
  <si>
    <t>2100210</t>
  </si>
  <si>
    <t xml:space="preserve">     行业医院</t>
  </si>
  <si>
    <t>2100211</t>
  </si>
  <si>
    <t xml:space="preserve">     处理医疗欠费</t>
  </si>
  <si>
    <t>2100212</t>
  </si>
  <si>
    <t xml:space="preserve">     康复医院</t>
  </si>
  <si>
    <t>2100299</t>
  </si>
  <si>
    <t xml:space="preserve">     其他公立医院支出</t>
  </si>
  <si>
    <t>21003</t>
  </si>
  <si>
    <t xml:space="preserve">   基层医疗卫生机构</t>
  </si>
  <si>
    <t>2100301</t>
  </si>
  <si>
    <t xml:space="preserve">     城市社区卫生机构</t>
  </si>
  <si>
    <t>2100302</t>
  </si>
  <si>
    <t xml:space="preserve">     乡镇卫生院</t>
  </si>
  <si>
    <t>2100399</t>
  </si>
  <si>
    <t xml:space="preserve">     其他基层医疗卫生机构支出</t>
  </si>
  <si>
    <t>21004</t>
  </si>
  <si>
    <t xml:space="preserve">   公共卫生</t>
  </si>
  <si>
    <t>2100401</t>
  </si>
  <si>
    <t xml:space="preserve">     疾病预防控制机构</t>
  </si>
  <si>
    <t>2100402</t>
  </si>
  <si>
    <t xml:space="preserve">     卫生监督机构</t>
  </si>
  <si>
    <t>2100403</t>
  </si>
  <si>
    <t xml:space="preserve">     妇幼保健机构</t>
  </si>
  <si>
    <t>2100404</t>
  </si>
  <si>
    <t xml:space="preserve">     精神卫生机构</t>
  </si>
  <si>
    <t>2100405</t>
  </si>
  <si>
    <t xml:space="preserve">     应急救治机构</t>
  </si>
  <si>
    <t>2100406</t>
  </si>
  <si>
    <t xml:space="preserve">     采供血机构</t>
  </si>
  <si>
    <t>2100407</t>
  </si>
  <si>
    <t xml:space="preserve">     其他专业公共卫生机构</t>
  </si>
  <si>
    <t>2100408</t>
  </si>
  <si>
    <t xml:space="preserve">     基本公共卫生服务</t>
  </si>
  <si>
    <t>2100409</t>
  </si>
  <si>
    <t xml:space="preserve">     重大公共卫生服务</t>
  </si>
  <si>
    <t>2100410</t>
  </si>
  <si>
    <t xml:space="preserve">     突发公共卫生事件应急处理</t>
  </si>
  <si>
    <t>2100499</t>
  </si>
  <si>
    <t xml:space="preserve">     其他公共卫生支出</t>
  </si>
  <si>
    <t>21006</t>
  </si>
  <si>
    <t xml:space="preserve">   中医药</t>
  </si>
  <si>
    <t>2100601</t>
  </si>
  <si>
    <t xml:space="preserve">     中医（民族医）药专项</t>
  </si>
  <si>
    <t>2100699</t>
  </si>
  <si>
    <t xml:space="preserve">     其他中医药支出</t>
  </si>
  <si>
    <t>21007</t>
  </si>
  <si>
    <t xml:space="preserve">   计划生育事务</t>
  </si>
  <si>
    <t>2100716</t>
  </si>
  <si>
    <t xml:space="preserve">     计划生育机构</t>
  </si>
  <si>
    <t>2100717</t>
  </si>
  <si>
    <t xml:space="preserve">     计划生育服务</t>
  </si>
  <si>
    <t>2100799</t>
  </si>
  <si>
    <t xml:space="preserve">     其他计划生育事务支出</t>
  </si>
  <si>
    <t>21011</t>
  </si>
  <si>
    <t xml:space="preserve">   行政事业单位医疗</t>
  </si>
  <si>
    <t>2101101</t>
  </si>
  <si>
    <t xml:space="preserve">     行政单位医疗</t>
  </si>
  <si>
    <t>2101102</t>
  </si>
  <si>
    <t xml:space="preserve">     事业单位医疗</t>
  </si>
  <si>
    <t>2101103</t>
  </si>
  <si>
    <t xml:space="preserve">     公务员医疗补助</t>
  </si>
  <si>
    <t>2101199</t>
  </si>
  <si>
    <t xml:space="preserve">     其他行政事业单位医疗支出</t>
  </si>
  <si>
    <t>21012</t>
  </si>
  <si>
    <t xml:space="preserve">   财政对基本医疗保险基金的补助</t>
  </si>
  <si>
    <t>2101201</t>
  </si>
  <si>
    <t xml:space="preserve">     财政对职工基本医疗保险基金的补助</t>
  </si>
  <si>
    <t>2101202</t>
  </si>
  <si>
    <t xml:space="preserve">     财政对城乡居民基本医疗保险基金的补助</t>
  </si>
  <si>
    <t>2101299</t>
  </si>
  <si>
    <t xml:space="preserve">     财政对其他基本医疗保险基金的补助</t>
  </si>
  <si>
    <t>21013</t>
  </si>
  <si>
    <t xml:space="preserve">   医疗救助</t>
  </si>
  <si>
    <t>2101301</t>
  </si>
  <si>
    <t xml:space="preserve">     城乡医疗救助</t>
  </si>
  <si>
    <t>2101302</t>
  </si>
  <si>
    <t xml:space="preserve">     疾病应急救助</t>
  </si>
  <si>
    <t>2101399</t>
  </si>
  <si>
    <t xml:space="preserve">     其他医疗救助支出</t>
  </si>
  <si>
    <t>21014</t>
  </si>
  <si>
    <t xml:space="preserve">   优抚对象医疗</t>
  </si>
  <si>
    <t>2101401</t>
  </si>
  <si>
    <t xml:space="preserve">     优抚对象医疗补助</t>
  </si>
  <si>
    <t>2101499</t>
  </si>
  <si>
    <t xml:space="preserve">     其他优抚对象医疗支出</t>
  </si>
  <si>
    <t>21015</t>
  </si>
  <si>
    <t xml:space="preserve">   医疗保障管理事务</t>
  </si>
  <si>
    <t>2101501</t>
  </si>
  <si>
    <t>2101502</t>
  </si>
  <si>
    <t>2101503</t>
  </si>
  <si>
    <t>2101504</t>
  </si>
  <si>
    <t>2101505</t>
  </si>
  <si>
    <t xml:space="preserve">     医疗保障政策管理</t>
  </si>
  <si>
    <t>2101506</t>
  </si>
  <si>
    <t xml:space="preserve">     医疗保障经办事务</t>
  </si>
  <si>
    <t>2101550</t>
  </si>
  <si>
    <t>2101599</t>
  </si>
  <si>
    <t xml:space="preserve">     其他医疗保障管理事务支出</t>
  </si>
  <si>
    <t>21016</t>
  </si>
  <si>
    <t xml:space="preserve">   老龄卫生健康事务</t>
  </si>
  <si>
    <t>2101601</t>
  </si>
  <si>
    <t xml:space="preserve">     老龄卫生健康事务</t>
  </si>
  <si>
    <t>21099</t>
  </si>
  <si>
    <t xml:space="preserve">   其他卫生健康支出</t>
  </si>
  <si>
    <t xml:space="preserve">     其他卫生健康支出</t>
  </si>
  <si>
    <t>211</t>
  </si>
  <si>
    <t>十、节能环保支出</t>
  </si>
  <si>
    <t>21101</t>
  </si>
  <si>
    <t xml:space="preserve">   环境保护管理事务</t>
  </si>
  <si>
    <t>2110101</t>
  </si>
  <si>
    <t>2110102</t>
  </si>
  <si>
    <t>2110103</t>
  </si>
  <si>
    <t>2110104</t>
  </si>
  <si>
    <t xml:space="preserve">     生态环境保护宣传</t>
  </si>
  <si>
    <t>2110105</t>
  </si>
  <si>
    <t xml:space="preserve">     环境保护法规、规划及标准</t>
  </si>
  <si>
    <t>2110106</t>
  </si>
  <si>
    <t xml:space="preserve">     生态环境国际合作及履约</t>
  </si>
  <si>
    <t>2110107</t>
  </si>
  <si>
    <t xml:space="preserve">     生态环境保护行政许可</t>
  </si>
  <si>
    <t>2110108</t>
  </si>
  <si>
    <t xml:space="preserve">     应对气候变化管理事务</t>
  </si>
  <si>
    <t>2110199</t>
  </si>
  <si>
    <t xml:space="preserve">     其他环境保护管理事务支出</t>
  </si>
  <si>
    <t>21102</t>
  </si>
  <si>
    <t xml:space="preserve">   环境监测与监察</t>
  </si>
  <si>
    <t>2110203</t>
  </si>
  <si>
    <t xml:space="preserve">     建设项目环评审查与监督</t>
  </si>
  <si>
    <t>2110204</t>
  </si>
  <si>
    <t xml:space="preserve">     核与辐射安全监督</t>
  </si>
  <si>
    <t>2110299</t>
  </si>
  <si>
    <t xml:space="preserve">     其他环境监测与监察支出</t>
  </si>
  <si>
    <t>21103</t>
  </si>
  <si>
    <t xml:space="preserve">   污染防治</t>
  </si>
  <si>
    <t>2110301</t>
  </si>
  <si>
    <t xml:space="preserve">     大气</t>
  </si>
  <si>
    <t>2110302</t>
  </si>
  <si>
    <t xml:space="preserve">     水体</t>
  </si>
  <si>
    <t>2110303</t>
  </si>
  <si>
    <t xml:space="preserve">     噪声</t>
  </si>
  <si>
    <t>2110304</t>
  </si>
  <si>
    <t xml:space="preserve">     固体废弃物与化学品</t>
  </si>
  <si>
    <t>2110305</t>
  </si>
  <si>
    <t xml:space="preserve">     放射源和放射性废物监管</t>
  </si>
  <si>
    <t>2110306</t>
  </si>
  <si>
    <t xml:space="preserve">     辐射</t>
  </si>
  <si>
    <t>2110307</t>
  </si>
  <si>
    <t xml:space="preserve">     土壤</t>
  </si>
  <si>
    <t>2110399</t>
  </si>
  <si>
    <t xml:space="preserve">     其他污染防治支出</t>
  </si>
  <si>
    <t>21104</t>
  </si>
  <si>
    <t xml:space="preserve">   自然生态保护</t>
  </si>
  <si>
    <t>2110401</t>
  </si>
  <si>
    <t xml:space="preserve">     生态保护</t>
  </si>
  <si>
    <t>2110402</t>
  </si>
  <si>
    <t xml:space="preserve">     农村环境保护</t>
  </si>
  <si>
    <t>2110404</t>
  </si>
  <si>
    <t xml:space="preserve">     生物及物种资源保护</t>
  </si>
  <si>
    <t>2110499</t>
  </si>
  <si>
    <t xml:space="preserve">     其他自然生态保护支出</t>
  </si>
  <si>
    <t>21105</t>
  </si>
  <si>
    <t xml:space="preserve">   天然林保护</t>
  </si>
  <si>
    <t>2110501</t>
  </si>
  <si>
    <t xml:space="preserve">     森林管护</t>
  </si>
  <si>
    <t>2110502</t>
  </si>
  <si>
    <t xml:space="preserve">     社会保险补助</t>
  </si>
  <si>
    <t>2110503</t>
  </si>
  <si>
    <t xml:space="preserve">     政策性社会性支出补助</t>
  </si>
  <si>
    <t>2110506</t>
  </si>
  <si>
    <t xml:space="preserve">     天然林保护工程建设</t>
  </si>
  <si>
    <t>2110507</t>
  </si>
  <si>
    <t xml:space="preserve">     停伐补助</t>
  </si>
  <si>
    <t>2110599</t>
  </si>
  <si>
    <t xml:space="preserve">     其他天然林保护支出</t>
  </si>
  <si>
    <t>21106</t>
  </si>
  <si>
    <t xml:space="preserve">   退耕还林还草</t>
  </si>
  <si>
    <t>2110602</t>
  </si>
  <si>
    <t xml:space="preserve">     退耕现金</t>
  </si>
  <si>
    <t>2110603</t>
  </si>
  <si>
    <t xml:space="preserve">     退耕还林粮食折现补贴</t>
  </si>
  <si>
    <t>2110604</t>
  </si>
  <si>
    <t xml:space="preserve">     退耕还林粮食费用补贴</t>
  </si>
  <si>
    <t>2110605</t>
  </si>
  <si>
    <t xml:space="preserve">     退耕还林工程建设</t>
  </si>
  <si>
    <t>2110699</t>
  </si>
  <si>
    <t xml:space="preserve">     其他退耕还林还草支出</t>
  </si>
  <si>
    <t>21107</t>
  </si>
  <si>
    <t xml:space="preserve">   风沙荒漠治理</t>
  </si>
  <si>
    <t>2110704</t>
  </si>
  <si>
    <t xml:space="preserve">     京津风沙源治理工程建设</t>
  </si>
  <si>
    <t>2110799</t>
  </si>
  <si>
    <t xml:space="preserve">     其他风沙荒漠治理支出</t>
  </si>
  <si>
    <t>21108</t>
  </si>
  <si>
    <t xml:space="preserve">   退牧还草</t>
  </si>
  <si>
    <t>2110804</t>
  </si>
  <si>
    <t xml:space="preserve">     退牧还草工程建设</t>
  </si>
  <si>
    <t>2110899</t>
  </si>
  <si>
    <t xml:space="preserve">     其他退牧还草支出</t>
  </si>
  <si>
    <t>21109</t>
  </si>
  <si>
    <t xml:space="preserve">   已垦草原退耕还草</t>
  </si>
  <si>
    <t xml:space="preserve">     已垦草原退耕还草</t>
  </si>
  <si>
    <t>21110</t>
  </si>
  <si>
    <t xml:space="preserve">   能源节约利用</t>
  </si>
  <si>
    <t xml:space="preserve">     能源节约利用</t>
  </si>
  <si>
    <t>21111</t>
  </si>
  <si>
    <t xml:space="preserve">   污染减排</t>
  </si>
  <si>
    <t>2111101</t>
  </si>
  <si>
    <t xml:space="preserve">     生态环境监测与信息</t>
  </si>
  <si>
    <t>2111102</t>
  </si>
  <si>
    <t xml:space="preserve">     生态环境执法监察</t>
  </si>
  <si>
    <t>2111103</t>
  </si>
  <si>
    <t xml:space="preserve">     减排专项支出</t>
  </si>
  <si>
    <t>2111104</t>
  </si>
  <si>
    <t xml:space="preserve">     清洁生产专项支出</t>
  </si>
  <si>
    <t>2111199</t>
  </si>
  <si>
    <t xml:space="preserve">     其他污染减排支出</t>
  </si>
  <si>
    <t>21112</t>
  </si>
  <si>
    <t xml:space="preserve">   可再生能源</t>
  </si>
  <si>
    <t>2111201</t>
  </si>
  <si>
    <t xml:space="preserve">     可再生能源</t>
  </si>
  <si>
    <t>21113</t>
  </si>
  <si>
    <t xml:space="preserve">   循环经济</t>
  </si>
  <si>
    <t>2111301</t>
  </si>
  <si>
    <t xml:space="preserve">     循环经济</t>
  </si>
  <si>
    <t>21114</t>
  </si>
  <si>
    <t xml:space="preserve">   能源管理事务</t>
  </si>
  <si>
    <t>2111401</t>
  </si>
  <si>
    <t>2111402</t>
  </si>
  <si>
    <t>2111403</t>
  </si>
  <si>
    <t>2111404</t>
  </si>
  <si>
    <t xml:space="preserve">     能源预测预警</t>
  </si>
  <si>
    <t>2111405</t>
  </si>
  <si>
    <t xml:space="preserve">     能源战略规划与实施</t>
  </si>
  <si>
    <t>2111406</t>
  </si>
  <si>
    <t xml:space="preserve">     能源科技装备</t>
  </si>
  <si>
    <t>2111407</t>
  </si>
  <si>
    <t xml:space="preserve">     能源行业管理</t>
  </si>
  <si>
    <t>2111408</t>
  </si>
  <si>
    <t xml:space="preserve">     能源管理</t>
  </si>
  <si>
    <t>2111409</t>
  </si>
  <si>
    <t xml:space="preserve">     石油储备发展管理</t>
  </si>
  <si>
    <t>2111410</t>
  </si>
  <si>
    <t xml:space="preserve">     能源调查</t>
  </si>
  <si>
    <t>2111411</t>
  </si>
  <si>
    <t>2111413</t>
  </si>
  <si>
    <t xml:space="preserve">     农村电网建设</t>
  </si>
  <si>
    <t>2111450</t>
  </si>
  <si>
    <t>2111499</t>
  </si>
  <si>
    <t xml:space="preserve">     其他能源管理事务支出</t>
  </si>
  <si>
    <t>21199</t>
  </si>
  <si>
    <t xml:space="preserve">   其他节能环保支出</t>
  </si>
  <si>
    <t>2119999</t>
  </si>
  <si>
    <t xml:space="preserve">     其他节能环保支出</t>
  </si>
  <si>
    <t>212</t>
  </si>
  <si>
    <t>十一、城乡社区支出</t>
  </si>
  <si>
    <t>21201</t>
  </si>
  <si>
    <t xml:space="preserve">   城乡社区管理事务</t>
  </si>
  <si>
    <t>2120101</t>
  </si>
  <si>
    <t>2120102</t>
  </si>
  <si>
    <t>2120103</t>
  </si>
  <si>
    <t>2120104</t>
  </si>
  <si>
    <t xml:space="preserve">     城管执法</t>
  </si>
  <si>
    <t>2120105</t>
  </si>
  <si>
    <t xml:space="preserve">     工程建设标准规范编制与监管</t>
  </si>
  <si>
    <t>2120106</t>
  </si>
  <si>
    <t xml:space="preserve">     工程建设管理</t>
  </si>
  <si>
    <t>2120107</t>
  </si>
  <si>
    <t xml:space="preserve">     市政公用行业市场监管</t>
  </si>
  <si>
    <t>2120109</t>
  </si>
  <si>
    <t xml:space="preserve">     住宅建设与房地产市场监管</t>
  </si>
  <si>
    <t>2120110</t>
  </si>
  <si>
    <t xml:space="preserve">     执业资格注册、资质审查</t>
  </si>
  <si>
    <t>2120199</t>
  </si>
  <si>
    <t xml:space="preserve">     其他城乡社区管理事务支出</t>
  </si>
  <si>
    <t>21202</t>
  </si>
  <si>
    <t xml:space="preserve">   城乡社区规划与管理</t>
  </si>
  <si>
    <t xml:space="preserve">     城乡社区规划与管理</t>
  </si>
  <si>
    <t>21203</t>
  </si>
  <si>
    <t xml:space="preserve">   城乡社区公共设施</t>
  </si>
  <si>
    <t>2120303</t>
  </si>
  <si>
    <t xml:space="preserve">     小城镇基础设施建设</t>
  </si>
  <si>
    <t>2120399</t>
  </si>
  <si>
    <t xml:space="preserve">     其他城乡社区公共设施支出</t>
  </si>
  <si>
    <t>21205</t>
  </si>
  <si>
    <t xml:space="preserve">   城乡社区环境卫生</t>
  </si>
  <si>
    <t xml:space="preserve">     城乡社区环境卫生</t>
  </si>
  <si>
    <t>21206</t>
  </si>
  <si>
    <t xml:space="preserve">   建设市场管理与监督</t>
  </si>
  <si>
    <t xml:space="preserve">     建设市场管理与监督</t>
  </si>
  <si>
    <t>21299</t>
  </si>
  <si>
    <t xml:space="preserve">   其他城乡社区支出</t>
  </si>
  <si>
    <t xml:space="preserve">     其他城乡社区支出</t>
  </si>
  <si>
    <t>213</t>
  </si>
  <si>
    <t>十二、农林水支出</t>
  </si>
  <si>
    <t>21301</t>
  </si>
  <si>
    <t xml:space="preserve">   农业农村</t>
  </si>
  <si>
    <t>2130101</t>
  </si>
  <si>
    <t>2130102</t>
  </si>
  <si>
    <t>2130103</t>
  </si>
  <si>
    <t>2130104</t>
  </si>
  <si>
    <t>2130105</t>
  </si>
  <si>
    <t xml:space="preserve">     农垦运行</t>
  </si>
  <si>
    <t>2130106</t>
  </si>
  <si>
    <t xml:space="preserve">     科技转化与推广服务</t>
  </si>
  <si>
    <t>2130108</t>
  </si>
  <si>
    <t xml:space="preserve">     病虫害控制</t>
  </si>
  <si>
    <t>2130109</t>
  </si>
  <si>
    <t xml:space="preserve">     农产品质量安全</t>
  </si>
  <si>
    <t>2130110</t>
  </si>
  <si>
    <t xml:space="preserve">     执法监管</t>
  </si>
  <si>
    <t>2130111</t>
  </si>
  <si>
    <t xml:space="preserve">     统计监测与信息服务</t>
  </si>
  <si>
    <t>2130112</t>
  </si>
  <si>
    <t xml:space="preserve">     行业业务管理</t>
  </si>
  <si>
    <t>2130114</t>
  </si>
  <si>
    <t xml:space="preserve">     对外交流与合作</t>
  </si>
  <si>
    <t>2130119</t>
  </si>
  <si>
    <t xml:space="preserve">     防灾救灾</t>
  </si>
  <si>
    <t>2130120</t>
  </si>
  <si>
    <t xml:space="preserve">     稳定农民收入补贴</t>
  </si>
  <si>
    <t>2130121</t>
  </si>
  <si>
    <t xml:space="preserve">     农业结构调整补贴</t>
  </si>
  <si>
    <t>2130122</t>
  </si>
  <si>
    <t xml:space="preserve">     农业生产发展</t>
  </si>
  <si>
    <t>2130124</t>
  </si>
  <si>
    <t xml:space="preserve">     农村合作经济</t>
  </si>
  <si>
    <t>2130125</t>
  </si>
  <si>
    <t xml:space="preserve">     农产品加工与促销</t>
  </si>
  <si>
    <t>2130126</t>
  </si>
  <si>
    <t xml:space="preserve">     农村社会事业</t>
  </si>
  <si>
    <t>2130135</t>
  </si>
  <si>
    <t xml:space="preserve">     农业资源保护修复与利用</t>
  </si>
  <si>
    <t>2130142</t>
  </si>
  <si>
    <t xml:space="preserve">     农村道路建设</t>
  </si>
  <si>
    <t>2130148</t>
  </si>
  <si>
    <t xml:space="preserve">     成品油价格改革对渔业的补贴</t>
  </si>
  <si>
    <t>2130152</t>
  </si>
  <si>
    <t xml:space="preserve">     对高校毕业生到基层任职补助</t>
  </si>
  <si>
    <t>2130153</t>
  </si>
  <si>
    <t xml:space="preserve">     农田建设</t>
  </si>
  <si>
    <t>2130199</t>
  </si>
  <si>
    <t xml:space="preserve">     其他农业农村支出</t>
  </si>
  <si>
    <t>21302</t>
  </si>
  <si>
    <t xml:space="preserve">   林业和草原</t>
  </si>
  <si>
    <t>2130201</t>
  </si>
  <si>
    <t>2130202</t>
  </si>
  <si>
    <t>2130203</t>
  </si>
  <si>
    <t>2130204</t>
  </si>
  <si>
    <t xml:space="preserve">     事业机构</t>
  </si>
  <si>
    <t>2130205</t>
  </si>
  <si>
    <t xml:space="preserve">     森林资源培育</t>
  </si>
  <si>
    <t>2130206</t>
  </si>
  <si>
    <t xml:space="preserve">     技术推广与转化</t>
  </si>
  <si>
    <t>2130207</t>
  </si>
  <si>
    <t xml:space="preserve">     森林资源管理</t>
  </si>
  <si>
    <t>2130209</t>
  </si>
  <si>
    <t xml:space="preserve">     森林生态效益补偿</t>
  </si>
  <si>
    <t>2130210</t>
  </si>
  <si>
    <t xml:space="preserve">     自然保护区等管理</t>
  </si>
  <si>
    <t>2130211</t>
  </si>
  <si>
    <t xml:space="preserve">     动植物保护</t>
  </si>
  <si>
    <t>2130212</t>
  </si>
  <si>
    <t xml:space="preserve">     湿地保护</t>
  </si>
  <si>
    <t>2130213</t>
  </si>
  <si>
    <t xml:space="preserve">     执法与监督</t>
  </si>
  <si>
    <t>2130217</t>
  </si>
  <si>
    <t xml:space="preserve">     防沙治沙</t>
  </si>
  <si>
    <t>2130220</t>
  </si>
  <si>
    <t xml:space="preserve">     对外合作与交流</t>
  </si>
  <si>
    <t>2130221</t>
  </si>
  <si>
    <t xml:space="preserve">     产业化管理</t>
  </si>
  <si>
    <t>2130223</t>
  </si>
  <si>
    <t xml:space="preserve">     信息管理</t>
  </si>
  <si>
    <t>2130226</t>
  </si>
  <si>
    <t xml:space="preserve">     林区公共支出</t>
  </si>
  <si>
    <t>2130227</t>
  </si>
  <si>
    <t xml:space="preserve">     贷款贴息</t>
  </si>
  <si>
    <t>2130232</t>
  </si>
  <si>
    <t xml:space="preserve">     成品油价格改革对林业的补贴</t>
  </si>
  <si>
    <t>2130234</t>
  </si>
  <si>
    <t xml:space="preserve">     林业草原防灾减灾</t>
  </si>
  <si>
    <t>2130235</t>
  </si>
  <si>
    <t xml:space="preserve">     国家公园</t>
  </si>
  <si>
    <t>2130236</t>
  </si>
  <si>
    <t xml:space="preserve">     草原管理</t>
  </si>
  <si>
    <t>2130237</t>
  </si>
  <si>
    <t>2130299</t>
  </si>
  <si>
    <t xml:space="preserve">     其他林业和草原支出</t>
  </si>
  <si>
    <t>21303</t>
  </si>
  <si>
    <t xml:space="preserve">   水利</t>
  </si>
  <si>
    <t>2130301</t>
  </si>
  <si>
    <t>2130302</t>
  </si>
  <si>
    <t>2130303</t>
  </si>
  <si>
    <t>2130304</t>
  </si>
  <si>
    <t xml:space="preserve">     水利行业业务管理</t>
  </si>
  <si>
    <t>2130305</t>
  </si>
  <si>
    <t xml:space="preserve">     水利工程建设</t>
  </si>
  <si>
    <t>2130306</t>
  </si>
  <si>
    <t xml:space="preserve">     水利工程运行与维护</t>
  </si>
  <si>
    <t>2130307</t>
  </si>
  <si>
    <t xml:space="preserve">     长江黄河等流域管理</t>
  </si>
  <si>
    <t>2130308</t>
  </si>
  <si>
    <t xml:space="preserve">     水利前期工作</t>
  </si>
  <si>
    <t>2130309</t>
  </si>
  <si>
    <t xml:space="preserve">     水利执法监督</t>
  </si>
  <si>
    <t>2130310</t>
  </si>
  <si>
    <t xml:space="preserve">     水土保持</t>
  </si>
  <si>
    <t>2130311</t>
  </si>
  <si>
    <t xml:space="preserve">     水资源节约管理与保护</t>
  </si>
  <si>
    <t>2130312</t>
  </si>
  <si>
    <t xml:space="preserve">     水质监测</t>
  </si>
  <si>
    <t>2130313</t>
  </si>
  <si>
    <t xml:space="preserve">     水文测报</t>
  </si>
  <si>
    <t>2130314</t>
  </si>
  <si>
    <t xml:space="preserve">     防汛</t>
  </si>
  <si>
    <t>2130315</t>
  </si>
  <si>
    <t xml:space="preserve">     抗旱</t>
  </si>
  <si>
    <t>2130316</t>
  </si>
  <si>
    <t xml:space="preserve">     农村水利</t>
  </si>
  <si>
    <t>2130317</t>
  </si>
  <si>
    <t xml:space="preserve">     水利技术推广</t>
  </si>
  <si>
    <t>2130318</t>
  </si>
  <si>
    <t xml:space="preserve">     国际河流治理与管理</t>
  </si>
  <si>
    <t>2130319</t>
  </si>
  <si>
    <t xml:space="preserve">     江河湖库水系综合整治</t>
  </si>
  <si>
    <t>2130321</t>
  </si>
  <si>
    <t xml:space="preserve">     大中型水库移民后期扶持专项支出</t>
  </si>
  <si>
    <t>2130322</t>
  </si>
  <si>
    <t xml:space="preserve">     水利安全监督</t>
  </si>
  <si>
    <t>2130333</t>
  </si>
  <si>
    <t>2130334</t>
  </si>
  <si>
    <t xml:space="preserve">     水利建设征地及移民支出</t>
  </si>
  <si>
    <t>2130335</t>
  </si>
  <si>
    <t xml:space="preserve">     农村人畜饮水</t>
  </si>
  <si>
    <t>2130336</t>
  </si>
  <si>
    <t xml:space="preserve">     南水北调工程建设</t>
  </si>
  <si>
    <t>2130337</t>
  </si>
  <si>
    <t xml:space="preserve">     南水北调工程管理</t>
  </si>
  <si>
    <t>2130399</t>
  </si>
  <si>
    <t xml:space="preserve">     其他水利支出</t>
  </si>
  <si>
    <t>21305</t>
  </si>
  <si>
    <t xml:space="preserve">   扶贫</t>
  </si>
  <si>
    <t>2130501</t>
  </si>
  <si>
    <t>2130502</t>
  </si>
  <si>
    <t>2130503</t>
  </si>
  <si>
    <t>2130504</t>
  </si>
  <si>
    <t xml:space="preserve">     农村基础设施建设</t>
  </si>
  <si>
    <t>2130505</t>
  </si>
  <si>
    <t xml:space="preserve">     生产发展</t>
  </si>
  <si>
    <t>2130506</t>
  </si>
  <si>
    <t xml:space="preserve">     社会发展</t>
  </si>
  <si>
    <t>2130507</t>
  </si>
  <si>
    <t xml:space="preserve">     扶贫贷款奖补和贴息</t>
  </si>
  <si>
    <t>2130508</t>
  </si>
  <si>
    <t xml:space="preserve">     “三西”农业建设专项补助</t>
  </si>
  <si>
    <t>2130550</t>
  </si>
  <si>
    <t xml:space="preserve">     扶贫事业机构</t>
  </si>
  <si>
    <t>2130599</t>
  </si>
  <si>
    <t xml:space="preserve">     其他扶贫支出</t>
  </si>
  <si>
    <t>21307</t>
  </si>
  <si>
    <t xml:space="preserve">   农村综合改革</t>
  </si>
  <si>
    <t>2130701</t>
  </si>
  <si>
    <t xml:space="preserve">     对村级公益事业建设的补助</t>
  </si>
  <si>
    <t>2130704</t>
  </si>
  <si>
    <t xml:space="preserve">     国有农场办社会职能改革补助</t>
  </si>
  <si>
    <t>2130705</t>
  </si>
  <si>
    <t xml:space="preserve">     对村民委员会和村党支部的补助</t>
  </si>
  <si>
    <t>2130706</t>
  </si>
  <si>
    <t xml:space="preserve">     对村集体经济组织的补助</t>
  </si>
  <si>
    <t>2130707</t>
  </si>
  <si>
    <t xml:space="preserve">     农村综合改革示范试点补助</t>
  </si>
  <si>
    <t>2130799</t>
  </si>
  <si>
    <t xml:space="preserve">     其他农村综合改革支出</t>
  </si>
  <si>
    <t>21308</t>
  </si>
  <si>
    <t xml:space="preserve">   普惠金融发展支出</t>
  </si>
  <si>
    <t>2130801</t>
  </si>
  <si>
    <t xml:space="preserve">     支持农村金融机构</t>
  </si>
  <si>
    <t>2130802</t>
  </si>
  <si>
    <t xml:space="preserve">     涉农贷款增量奖励</t>
  </si>
  <si>
    <t>2130803</t>
  </si>
  <si>
    <t xml:space="preserve">     农业保险保费补贴</t>
  </si>
  <si>
    <t>2130804</t>
  </si>
  <si>
    <t xml:space="preserve">     创业担保贷款贴息</t>
  </si>
  <si>
    <t>2130805</t>
  </si>
  <si>
    <t xml:space="preserve">     补充创业担保贷款基金</t>
  </si>
  <si>
    <t>2130899</t>
  </si>
  <si>
    <t xml:space="preserve">     其他普惠金融发展支出</t>
  </si>
  <si>
    <t>21309</t>
  </si>
  <si>
    <t xml:space="preserve">   目标价格补贴</t>
  </si>
  <si>
    <t>2130901</t>
  </si>
  <si>
    <t xml:space="preserve">     棉花目标价格补贴</t>
  </si>
  <si>
    <t>2130999</t>
  </si>
  <si>
    <t xml:space="preserve">     其他目标价格补贴</t>
  </si>
  <si>
    <t>21399</t>
  </si>
  <si>
    <t xml:space="preserve">   其他农林水支出</t>
  </si>
  <si>
    <t>2139901</t>
  </si>
  <si>
    <t xml:space="preserve">     化解其他公益性乡村债务支出</t>
  </si>
  <si>
    <t>2139999</t>
  </si>
  <si>
    <t xml:space="preserve">     其他农林水支出</t>
  </si>
  <si>
    <t>214</t>
  </si>
  <si>
    <t>十三、交通运输支出</t>
  </si>
  <si>
    <t>21401</t>
  </si>
  <si>
    <t xml:space="preserve">   公路水路运输</t>
  </si>
  <si>
    <t>2140101</t>
  </si>
  <si>
    <t>2140102</t>
  </si>
  <si>
    <t>2140103</t>
  </si>
  <si>
    <t>2140104</t>
  </si>
  <si>
    <t xml:space="preserve">     公路建设</t>
  </si>
  <si>
    <t>2140106</t>
  </si>
  <si>
    <t xml:space="preserve">     公路养护</t>
  </si>
  <si>
    <t>2140109</t>
  </si>
  <si>
    <t xml:space="preserve">     交通运输信息化建设</t>
  </si>
  <si>
    <t>2140110</t>
  </si>
  <si>
    <t xml:space="preserve">     公路和运输安全</t>
  </si>
  <si>
    <t>2140111</t>
  </si>
  <si>
    <t xml:space="preserve">     公路还贷专项</t>
  </si>
  <si>
    <t>2140112</t>
  </si>
  <si>
    <t xml:space="preserve">     公路运输管理</t>
  </si>
  <si>
    <t>2140114</t>
  </si>
  <si>
    <t xml:space="preserve">     公路和运输技术标准化建设</t>
  </si>
  <si>
    <t>2140122</t>
  </si>
  <si>
    <t xml:space="preserve">     港口设施</t>
  </si>
  <si>
    <t>2140123</t>
  </si>
  <si>
    <t xml:space="preserve">     航道维护</t>
  </si>
  <si>
    <t>2140127</t>
  </si>
  <si>
    <t xml:space="preserve">     船舶检验</t>
  </si>
  <si>
    <t>2140128</t>
  </si>
  <si>
    <t xml:space="preserve">     救助打捞</t>
  </si>
  <si>
    <t>2140129</t>
  </si>
  <si>
    <t xml:space="preserve">     内河运输</t>
  </si>
  <si>
    <t>2140130</t>
  </si>
  <si>
    <t xml:space="preserve">     远洋运输</t>
  </si>
  <si>
    <t>2140131</t>
  </si>
  <si>
    <t xml:space="preserve">     海事管理</t>
  </si>
  <si>
    <t>2140133</t>
  </si>
  <si>
    <t xml:space="preserve">     航标事业发展支出</t>
  </si>
  <si>
    <t>2140136</t>
  </si>
  <si>
    <t xml:space="preserve">     水路运输管理支出</t>
  </si>
  <si>
    <t>2140138</t>
  </si>
  <si>
    <t xml:space="preserve">     口岸建设</t>
  </si>
  <si>
    <t>2140139</t>
  </si>
  <si>
    <t xml:space="preserve">     取消政府还贷二级公路收费专项支出</t>
  </si>
  <si>
    <t>2140199</t>
  </si>
  <si>
    <t xml:space="preserve">     其他公路水路运输支出</t>
  </si>
  <si>
    <t>21402</t>
  </si>
  <si>
    <t xml:space="preserve">   铁路运输</t>
  </si>
  <si>
    <t>2140201</t>
  </si>
  <si>
    <t>2140202</t>
  </si>
  <si>
    <t>2140203</t>
  </si>
  <si>
    <t>2140204</t>
  </si>
  <si>
    <t xml:space="preserve">     铁路路网建设</t>
  </si>
  <si>
    <t>2140205</t>
  </si>
  <si>
    <t xml:space="preserve">     铁路还贷专项</t>
  </si>
  <si>
    <t>2140206</t>
  </si>
  <si>
    <t xml:space="preserve">     铁路安全</t>
  </si>
  <si>
    <t>2140207</t>
  </si>
  <si>
    <t xml:space="preserve">     铁路专项运输</t>
  </si>
  <si>
    <t>2140208</t>
  </si>
  <si>
    <t xml:space="preserve">     行业监管</t>
  </si>
  <si>
    <t>2140299</t>
  </si>
  <si>
    <t xml:space="preserve">     其他铁路运输支出</t>
  </si>
  <si>
    <t>21403</t>
  </si>
  <si>
    <t xml:space="preserve">   民用航空运输</t>
  </si>
  <si>
    <t>2140301</t>
  </si>
  <si>
    <t>2140302</t>
  </si>
  <si>
    <t>2140303</t>
  </si>
  <si>
    <t>2140304</t>
  </si>
  <si>
    <t xml:space="preserve">     机场建设</t>
  </si>
  <si>
    <t>2140305</t>
  </si>
  <si>
    <t xml:space="preserve">     空管系统建设</t>
  </si>
  <si>
    <t>2140306</t>
  </si>
  <si>
    <t xml:space="preserve">     民航还贷专项支出</t>
  </si>
  <si>
    <t>2140307</t>
  </si>
  <si>
    <t xml:space="preserve">     民用航空安全</t>
  </si>
  <si>
    <t>2140308</t>
  </si>
  <si>
    <t xml:space="preserve">     民航专项运输</t>
  </si>
  <si>
    <t>2140399</t>
  </si>
  <si>
    <t xml:space="preserve">     其他民用航空运输支出</t>
  </si>
  <si>
    <t>21404</t>
  </si>
  <si>
    <t xml:space="preserve">   成品油价格改革对交通运输的补贴</t>
  </si>
  <si>
    <t>2140401</t>
  </si>
  <si>
    <t xml:space="preserve">     对城市公交的补贴</t>
  </si>
  <si>
    <t>2140402</t>
  </si>
  <si>
    <t xml:space="preserve">     对农村道路客运的补贴</t>
  </si>
  <si>
    <t>2140403</t>
  </si>
  <si>
    <t xml:space="preserve">     对出租车的补贴</t>
  </si>
  <si>
    <t>2140499</t>
  </si>
  <si>
    <t xml:space="preserve">     成品油价格改革补贴其他支出</t>
  </si>
  <si>
    <t>21405</t>
  </si>
  <si>
    <t xml:space="preserve">   邮政业支出</t>
  </si>
  <si>
    <t>2140501</t>
  </si>
  <si>
    <t>2140502</t>
  </si>
  <si>
    <t>2140503</t>
  </si>
  <si>
    <t>2140504</t>
  </si>
  <si>
    <t>2140505</t>
  </si>
  <si>
    <t xml:space="preserve">     邮政普遍服务与特殊服务</t>
  </si>
  <si>
    <t>2140599</t>
  </si>
  <si>
    <t xml:space="preserve">     其他邮政业支出</t>
  </si>
  <si>
    <t>21406</t>
  </si>
  <si>
    <t xml:space="preserve">   车辆购置税支出</t>
  </si>
  <si>
    <t>2140601</t>
  </si>
  <si>
    <t xml:space="preserve">     车辆购置税用于公路等基础设施建设支出</t>
  </si>
  <si>
    <t>2140602</t>
  </si>
  <si>
    <t xml:space="preserve">     车辆购置税用于农村公路建设支出</t>
  </si>
  <si>
    <t>2140603</t>
  </si>
  <si>
    <t xml:space="preserve">     车辆购置税用于老旧汽车报废更新补贴</t>
  </si>
  <si>
    <t>2140699</t>
  </si>
  <si>
    <t xml:space="preserve">     车辆购置税其他支出</t>
  </si>
  <si>
    <t>21499</t>
  </si>
  <si>
    <t xml:space="preserve">   其他交通运输支出</t>
  </si>
  <si>
    <t>2149901</t>
  </si>
  <si>
    <t xml:space="preserve">     公共交通运营补助</t>
  </si>
  <si>
    <t>2149999</t>
  </si>
  <si>
    <t xml:space="preserve">     其他交通运输支出</t>
  </si>
  <si>
    <t>215</t>
  </si>
  <si>
    <t>十四、资源勘探工业信息等支出</t>
  </si>
  <si>
    <t>21501</t>
  </si>
  <si>
    <t xml:space="preserve">   资源勘探开发</t>
  </si>
  <si>
    <t>2150101</t>
  </si>
  <si>
    <t>2150102</t>
  </si>
  <si>
    <t>2150103</t>
  </si>
  <si>
    <t>2150104</t>
  </si>
  <si>
    <t xml:space="preserve">     煤炭勘探开采和洗选</t>
  </si>
  <si>
    <t>2150105</t>
  </si>
  <si>
    <t xml:space="preserve">     石油和天然气勘探开采</t>
  </si>
  <si>
    <t>2150106</t>
  </si>
  <si>
    <t xml:space="preserve">     黑色金属矿勘探和采选</t>
  </si>
  <si>
    <t>2150107</t>
  </si>
  <si>
    <t xml:space="preserve">     有色金属矿勘探和采选</t>
  </si>
  <si>
    <t>2150108</t>
  </si>
  <si>
    <t xml:space="preserve">     非金属矿勘探和采选</t>
  </si>
  <si>
    <t>2150199</t>
  </si>
  <si>
    <t xml:space="preserve">     其他资源勘探业支出</t>
  </si>
  <si>
    <t>21502</t>
  </si>
  <si>
    <t xml:space="preserve">   制造业</t>
  </si>
  <si>
    <t>2150201</t>
  </si>
  <si>
    <t>2150202</t>
  </si>
  <si>
    <t>2150203</t>
  </si>
  <si>
    <t>2150204</t>
  </si>
  <si>
    <t xml:space="preserve">     纺织业</t>
  </si>
  <si>
    <t>2150205</t>
  </si>
  <si>
    <t xml:space="preserve">     医药制造业</t>
  </si>
  <si>
    <t>2150206</t>
  </si>
  <si>
    <t xml:space="preserve">     非金属矿物制品业</t>
  </si>
  <si>
    <t>2150207</t>
  </si>
  <si>
    <t xml:space="preserve">     通信设备、计算机及其他电子设备制造业</t>
  </si>
  <si>
    <t>2150208</t>
  </si>
  <si>
    <t xml:space="preserve">     交通运输设备制造业</t>
  </si>
  <si>
    <t>2150209</t>
  </si>
  <si>
    <t xml:space="preserve">     电气机械及器材制造业</t>
  </si>
  <si>
    <t>2150210</t>
  </si>
  <si>
    <t xml:space="preserve">     工艺品及其他制造业</t>
  </si>
  <si>
    <t>2150212</t>
  </si>
  <si>
    <t xml:space="preserve">     石油加工、炼焦及核燃料加工业</t>
  </si>
  <si>
    <t>2150213</t>
  </si>
  <si>
    <t xml:space="preserve">     化学原料及化学制品制造业</t>
  </si>
  <si>
    <t>2150214</t>
  </si>
  <si>
    <t xml:space="preserve">     黑色金属冶炼及压延加工业</t>
  </si>
  <si>
    <t>2150215</t>
  </si>
  <si>
    <t xml:space="preserve">     有色金属冶炼及压延加工业</t>
  </si>
  <si>
    <t>2150299</t>
  </si>
  <si>
    <t xml:space="preserve">     其他制造业支出</t>
  </si>
  <si>
    <t>21503</t>
  </si>
  <si>
    <t xml:space="preserve">   建筑业</t>
  </si>
  <si>
    <t>2150301</t>
  </si>
  <si>
    <t>2150302</t>
  </si>
  <si>
    <t>2150303</t>
  </si>
  <si>
    <t>2150399</t>
  </si>
  <si>
    <t xml:space="preserve">     其他建筑业支出</t>
  </si>
  <si>
    <t>21505</t>
  </si>
  <si>
    <t xml:space="preserve">   工业和信息产业监管</t>
  </si>
  <si>
    <t>2150501</t>
  </si>
  <si>
    <t>2150502</t>
  </si>
  <si>
    <t>2150503</t>
  </si>
  <si>
    <t>2150505</t>
  </si>
  <si>
    <t xml:space="preserve">     战备应急</t>
  </si>
  <si>
    <t>2150506</t>
  </si>
  <si>
    <t xml:space="preserve">     信息安全建设</t>
  </si>
  <si>
    <t>2150507</t>
  </si>
  <si>
    <t xml:space="preserve">     专用通信</t>
  </si>
  <si>
    <t>2150508</t>
  </si>
  <si>
    <t xml:space="preserve">     无线电及信息通信监管</t>
  </si>
  <si>
    <t>2150509</t>
  </si>
  <si>
    <t xml:space="preserve">     工业和信息产业战略研究与标准制定</t>
  </si>
  <si>
    <t>2150510</t>
  </si>
  <si>
    <t xml:space="preserve">     工业和信息产业支持</t>
  </si>
  <si>
    <t>2150511</t>
  </si>
  <si>
    <t xml:space="preserve">     电子专项工程</t>
  </si>
  <si>
    <t>2150513</t>
  </si>
  <si>
    <t>2150515</t>
  </si>
  <si>
    <t xml:space="preserve">     技术基础研究</t>
  </si>
  <si>
    <t xml:space="preserve">     工程建设及运行维护</t>
  </si>
  <si>
    <t xml:space="preserve">     产业发展</t>
  </si>
  <si>
    <t>2150599</t>
  </si>
  <si>
    <t xml:space="preserve">     其他工业和信息产业监管支出</t>
  </si>
  <si>
    <t>21507</t>
  </si>
  <si>
    <t xml:space="preserve">   国有资产监管</t>
  </si>
  <si>
    <t>2150701</t>
  </si>
  <si>
    <t>2150702</t>
  </si>
  <si>
    <t>2150703</t>
  </si>
  <si>
    <t>2150704</t>
  </si>
  <si>
    <t xml:space="preserve">     国有企业监事会专项</t>
  </si>
  <si>
    <t>2150705</t>
  </si>
  <si>
    <t xml:space="preserve">     中央企业专项管理</t>
  </si>
  <si>
    <t>2150799</t>
  </si>
  <si>
    <t xml:space="preserve">     其他国有资产监管支出</t>
  </si>
  <si>
    <t>21508</t>
  </si>
  <si>
    <t xml:space="preserve">   支持中小企业发展和管理支出</t>
  </si>
  <si>
    <t>2150801</t>
  </si>
  <si>
    <t>2150802</t>
  </si>
  <si>
    <t>2150803</t>
  </si>
  <si>
    <t>2150804</t>
  </si>
  <si>
    <t xml:space="preserve">     科技型中小企业技术创新基金</t>
  </si>
  <si>
    <t>2150805</t>
  </si>
  <si>
    <t xml:space="preserve">     中小企业发展专项</t>
  </si>
  <si>
    <t xml:space="preserve">     减免房租补贴</t>
  </si>
  <si>
    <t>2150899</t>
  </si>
  <si>
    <t xml:space="preserve">     其他支持中小企业发展和管理支出</t>
  </si>
  <si>
    <t>21599</t>
  </si>
  <si>
    <t xml:space="preserve">   其他资源勘探工业信息等支出</t>
  </si>
  <si>
    <t>2159901</t>
  </si>
  <si>
    <t xml:space="preserve">     黄金事务</t>
  </si>
  <si>
    <t>2159904</t>
  </si>
  <si>
    <t xml:space="preserve">     技术改造支出</t>
  </si>
  <si>
    <t>2159905</t>
  </si>
  <si>
    <t xml:space="preserve">     中药材扶持资金支出</t>
  </si>
  <si>
    <t>2159906</t>
  </si>
  <si>
    <t xml:space="preserve">     重点产业振兴和技术改造项目贷款贴息</t>
  </si>
  <si>
    <t>2159999</t>
  </si>
  <si>
    <t xml:space="preserve">     其他资源勘探工业信息等支出</t>
  </si>
  <si>
    <t>216</t>
  </si>
  <si>
    <t>十五、商业服务业等支出</t>
  </si>
  <si>
    <t>21602</t>
  </si>
  <si>
    <t xml:space="preserve">   商业流通事务</t>
  </si>
  <si>
    <t>2160201</t>
  </si>
  <si>
    <t>2160202</t>
  </si>
  <si>
    <t>2160203</t>
  </si>
  <si>
    <t>2160216</t>
  </si>
  <si>
    <t xml:space="preserve">     食品流通安全补贴</t>
  </si>
  <si>
    <t>2160217</t>
  </si>
  <si>
    <t xml:space="preserve">     市场监测及信息管理</t>
  </si>
  <si>
    <t>2160218</t>
  </si>
  <si>
    <t xml:space="preserve">     民贸企业补贴</t>
  </si>
  <si>
    <t>2160219</t>
  </si>
  <si>
    <t xml:space="preserve">     民贸民品贷款贴息</t>
  </si>
  <si>
    <t>2160250</t>
  </si>
  <si>
    <t>2160299</t>
  </si>
  <si>
    <t xml:space="preserve">     其他商业流通事务支出</t>
  </si>
  <si>
    <t>21606</t>
  </si>
  <si>
    <t xml:space="preserve">   涉外发展服务支出</t>
  </si>
  <si>
    <t>2160601</t>
  </si>
  <si>
    <t>2160602</t>
  </si>
  <si>
    <t>2160603</t>
  </si>
  <si>
    <t>2160607</t>
  </si>
  <si>
    <t xml:space="preserve">     外商投资环境建设补助资金</t>
  </si>
  <si>
    <t>2160699</t>
  </si>
  <si>
    <t xml:space="preserve">     其他涉外发展服务支出</t>
  </si>
  <si>
    <t>21699</t>
  </si>
  <si>
    <t xml:space="preserve">   其他商业服务业等支出</t>
  </si>
  <si>
    <t>2169901</t>
  </si>
  <si>
    <t xml:space="preserve">     服务业基础设施建设</t>
  </si>
  <si>
    <t>2169999</t>
  </si>
  <si>
    <t xml:space="preserve">     其他商业服务业等支出</t>
  </si>
  <si>
    <t>216A</t>
  </si>
  <si>
    <t>省对下专项转移支付补助</t>
  </si>
  <si>
    <t>217</t>
  </si>
  <si>
    <t>十六、金融支出</t>
  </si>
  <si>
    <t>21701</t>
  </si>
  <si>
    <t xml:space="preserve">   金融部门行政支出</t>
  </si>
  <si>
    <t>2170101</t>
  </si>
  <si>
    <t>2170102</t>
  </si>
  <si>
    <t>2170103</t>
  </si>
  <si>
    <t>2170104</t>
  </si>
  <si>
    <t xml:space="preserve">     安全防卫</t>
  </si>
  <si>
    <t>2170150</t>
  </si>
  <si>
    <t>2170199</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</si>
  <si>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</si>
  <si>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</si>
  <si>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</si>
  <si>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</si>
  <si>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</si>
  <si>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</si>
  <si>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</si>
  <si>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</si>
  <si>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</si>
  <si>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</si>
  <si>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</si>
  <si>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21703</t>
  </si>
  <si>
    <t xml:space="preserve">   金融发展支出</t>
  </si>
  <si>
    <t>2170301</t>
  </si>
  <si>
    <t xml:space="preserve">     政策性银行亏损补贴</t>
  </si>
  <si>
    <t>2170302</t>
  </si>
  <si>
    <t xml:space="preserve">     利息费用补贴支出</t>
  </si>
  <si>
    <t>2170303</t>
  </si>
  <si>
    <t xml:space="preserve">     补充资本金</t>
  </si>
  <si>
    <t>2170304</t>
  </si>
  <si>
    <t xml:space="preserve">     风险基金补助</t>
  </si>
  <si>
    <t>2170399</t>
  </si>
  <si>
    <t xml:space="preserve">     其他金融发展支出</t>
  </si>
  <si>
    <t>21799</t>
  </si>
  <si>
    <t xml:space="preserve">   其他金融支出</t>
  </si>
  <si>
    <t xml:space="preserve">     重点企业贷款贴息</t>
  </si>
  <si>
    <t>219</t>
  </si>
  <si>
    <t>十七、援助其他地区支出</t>
  </si>
  <si>
    <t>21901</t>
  </si>
  <si>
    <t xml:space="preserve">   一般公共服务</t>
  </si>
  <si>
    <t>21902</t>
  </si>
  <si>
    <t xml:space="preserve">   教育</t>
  </si>
  <si>
    <t>21903</t>
  </si>
  <si>
    <t xml:space="preserve">   文化体育与传媒</t>
  </si>
  <si>
    <t>21904</t>
  </si>
  <si>
    <t xml:space="preserve">   医疗卫生</t>
  </si>
  <si>
    <t>21905</t>
  </si>
  <si>
    <t xml:space="preserve">   节能环保</t>
  </si>
  <si>
    <t>21906</t>
  </si>
  <si>
    <t xml:space="preserve">   农业</t>
  </si>
  <si>
    <t>21907</t>
  </si>
  <si>
    <t xml:space="preserve">   交通运输</t>
  </si>
  <si>
    <t>21908</t>
  </si>
  <si>
    <t xml:space="preserve">   住房保障</t>
  </si>
  <si>
    <t>21999</t>
  </si>
  <si>
    <t xml:space="preserve">   其他支出</t>
  </si>
  <si>
    <t>220</t>
  </si>
  <si>
    <t>十八、自然资源海洋气象等支出</t>
  </si>
  <si>
    <t>22001</t>
  </si>
  <si>
    <t xml:space="preserve">   自然资源事务</t>
  </si>
  <si>
    <t>2200101</t>
  </si>
  <si>
    <t>2200102</t>
  </si>
  <si>
    <t>2200103</t>
  </si>
  <si>
    <t>2200104</t>
  </si>
  <si>
    <t xml:space="preserve">     自然资源规划及管理</t>
  </si>
  <si>
    <t>2200106</t>
  </si>
  <si>
    <t xml:space="preserve">     自然资源利用与保护</t>
  </si>
  <si>
    <t>2200107</t>
  </si>
  <si>
    <t xml:space="preserve">     自然资源社会公益服务</t>
  </si>
  <si>
    <t>2200108</t>
  </si>
  <si>
    <t xml:space="preserve">     自然资源行业业务管理</t>
  </si>
  <si>
    <t>2200109</t>
  </si>
  <si>
    <t xml:space="preserve">     自然资源调查与确权登记</t>
  </si>
  <si>
    <t>2200112</t>
  </si>
  <si>
    <t xml:space="preserve">     土地资源储备支出</t>
  </si>
  <si>
    <t>2200113</t>
  </si>
  <si>
    <t xml:space="preserve">     地质矿产资源与环境调查</t>
  </si>
  <si>
    <t>2200114</t>
  </si>
  <si>
    <t xml:space="preserve">     地质勘查与矿产资源管理</t>
  </si>
  <si>
    <t>2200115</t>
  </si>
  <si>
    <t xml:space="preserve">     地质转产项目财政贴息</t>
  </si>
  <si>
    <t>2200116</t>
  </si>
  <si>
    <t xml:space="preserve">     国外风险勘查</t>
  </si>
  <si>
    <t>2200119</t>
  </si>
  <si>
    <t xml:space="preserve">     地质勘查基金（周转金）支出</t>
  </si>
  <si>
    <t>2200120</t>
  </si>
  <si>
    <t xml:space="preserve">     海域与海岛管理</t>
  </si>
  <si>
    <t>2200121</t>
  </si>
  <si>
    <t xml:space="preserve">     自然资源国际合作与海洋权益维护</t>
  </si>
  <si>
    <t>2200122</t>
  </si>
  <si>
    <t xml:space="preserve">     自然资源卫星</t>
  </si>
  <si>
    <t>2200123</t>
  </si>
  <si>
    <t xml:space="preserve">     极地考察</t>
  </si>
  <si>
    <t>2200124</t>
  </si>
  <si>
    <t xml:space="preserve">     深海调查与资源开发</t>
  </si>
  <si>
    <t>2200125</t>
  </si>
  <si>
    <t xml:space="preserve">     海港航标维护</t>
  </si>
  <si>
    <t>2200126</t>
  </si>
  <si>
    <t xml:space="preserve">     海水淡化</t>
  </si>
  <si>
    <t>2200127</t>
  </si>
  <si>
    <t xml:space="preserve">     无居民海岛使用金支出</t>
  </si>
  <si>
    <t>2200128</t>
  </si>
  <si>
    <t xml:space="preserve">     海洋战略规划与预警监测</t>
  </si>
  <si>
    <t>2200129</t>
  </si>
  <si>
    <t xml:space="preserve">     基础测绘与地理信息监管</t>
  </si>
  <si>
    <t>2200150</t>
  </si>
  <si>
    <t>2200199</t>
  </si>
  <si>
    <t xml:space="preserve">     其他自然资源事务支出</t>
  </si>
  <si>
    <t>22005</t>
  </si>
  <si>
    <t xml:space="preserve">   气象事务</t>
  </si>
  <si>
    <t>2200501</t>
  </si>
  <si>
    <t>2200502</t>
  </si>
  <si>
    <t>2200503</t>
  </si>
  <si>
    <t>2200504</t>
  </si>
  <si>
    <t xml:space="preserve">     气象事业机构</t>
  </si>
  <si>
    <t>2200506</t>
  </si>
  <si>
    <t xml:space="preserve">     气象探测</t>
  </si>
  <si>
    <t>2200507</t>
  </si>
  <si>
    <t xml:space="preserve">     气象信息传输及管理</t>
  </si>
  <si>
    <t>2200508</t>
  </si>
  <si>
    <t xml:space="preserve">     气象预报预测</t>
  </si>
  <si>
    <t>2200509</t>
  </si>
  <si>
    <t xml:space="preserve">     气象服务</t>
  </si>
  <si>
    <t>2200510</t>
  </si>
  <si>
    <t xml:space="preserve">     气象装备保障维护</t>
  </si>
  <si>
    <t>2200511</t>
  </si>
  <si>
    <t xml:space="preserve">     气象基础设施建设与维修</t>
  </si>
  <si>
    <t>2200512</t>
  </si>
  <si>
    <t xml:space="preserve">     气象卫星</t>
  </si>
  <si>
    <t>2200513</t>
  </si>
  <si>
    <t xml:space="preserve">     气象法规与标准</t>
  </si>
  <si>
    <t>2200514</t>
  </si>
  <si>
    <t xml:space="preserve">     气象资金审计稽查</t>
  </si>
  <si>
    <t>2200599</t>
  </si>
  <si>
    <t xml:space="preserve">     其他气象事务支出</t>
  </si>
  <si>
    <t>22099</t>
  </si>
  <si>
    <t xml:space="preserve">   其他自然资源海洋气象等支出</t>
  </si>
  <si>
    <t xml:space="preserve">     其他自然资源海洋气象等支出</t>
  </si>
  <si>
    <t>221</t>
  </si>
  <si>
    <t>十九、住房保障支出</t>
  </si>
  <si>
    <t>22101</t>
  </si>
  <si>
    <t xml:space="preserve">   保障性安居工程支出</t>
  </si>
  <si>
    <t>2210101</t>
  </si>
  <si>
    <t xml:space="preserve">     廉租住房</t>
  </si>
  <si>
    <t>2210102</t>
  </si>
  <si>
    <t xml:space="preserve">     沉陷区治理</t>
  </si>
  <si>
    <t>2210103</t>
  </si>
  <si>
    <t xml:space="preserve">     棚户区改造</t>
  </si>
  <si>
    <t>2210104</t>
  </si>
  <si>
    <t xml:space="preserve">     少数民族地区游牧民定居工程</t>
  </si>
  <si>
    <t>2210105</t>
  </si>
  <si>
    <t xml:space="preserve">     农村危房改造</t>
  </si>
  <si>
    <t>2210106</t>
  </si>
  <si>
    <t xml:space="preserve">     公共租赁住房</t>
  </si>
  <si>
    <t>2210107</t>
  </si>
  <si>
    <t xml:space="preserve">     保障性住房租金补贴</t>
  </si>
  <si>
    <t>2210108</t>
  </si>
  <si>
    <t xml:space="preserve">     老旧小区改造</t>
  </si>
  <si>
    <t>2210109</t>
  </si>
  <si>
    <t xml:space="preserve">     住房租赁市场发展</t>
  </si>
  <si>
    <t>2210199</t>
  </si>
  <si>
    <t xml:space="preserve">     其他保障性安居工程支出</t>
  </si>
  <si>
    <t>22102</t>
  </si>
  <si>
    <t xml:space="preserve">   住房改革支出</t>
  </si>
  <si>
    <t>2210201</t>
  </si>
  <si>
    <t xml:space="preserve">     住房公积金</t>
  </si>
  <si>
    <t>2210202</t>
  </si>
  <si>
    <t xml:space="preserve">     提租补贴</t>
  </si>
  <si>
    <t>2210203</t>
  </si>
  <si>
    <t xml:space="preserve">     购房补贴</t>
  </si>
  <si>
    <t>22103</t>
  </si>
  <si>
    <t xml:space="preserve">   城乡社区住宅</t>
  </si>
  <si>
    <t>2210301</t>
  </si>
  <si>
    <t xml:space="preserve">     公有住房建设和维修改造支出</t>
  </si>
  <si>
    <t>2210302</t>
  </si>
  <si>
    <t xml:space="preserve">     住房公积金管理</t>
  </si>
  <si>
    <t>2210399</t>
  </si>
  <si>
    <t xml:space="preserve">     其他城乡社区住宅支出</t>
  </si>
  <si>
    <t>222</t>
  </si>
  <si>
    <t>二十、粮油物资储备支出</t>
  </si>
  <si>
    <t>22201</t>
  </si>
  <si>
    <t xml:space="preserve">   粮油事务</t>
  </si>
  <si>
    <t>2220101</t>
  </si>
  <si>
    <t>2220102</t>
  </si>
  <si>
    <t>2220103</t>
  </si>
  <si>
    <t>2220104</t>
  </si>
  <si>
    <t xml:space="preserve">     财务与审计支出</t>
  </si>
  <si>
    <t>2220105</t>
  </si>
  <si>
    <t xml:space="preserve">     信息统计</t>
  </si>
  <si>
    <t>2220106</t>
  </si>
  <si>
    <t xml:space="preserve">     专项业务活动</t>
  </si>
  <si>
    <t>2220107</t>
  </si>
  <si>
    <t xml:space="preserve">     国家粮油差价补贴</t>
  </si>
  <si>
    <t>2220112</t>
  </si>
  <si>
    <t xml:space="preserve">     粮食财务挂账利息补贴</t>
  </si>
  <si>
    <t>2220113</t>
  </si>
  <si>
    <t xml:space="preserve">     粮食财务挂账消化款</t>
  </si>
  <si>
    <t>2220114</t>
  </si>
  <si>
    <t xml:space="preserve">     处理陈化粮补贴</t>
  </si>
  <si>
    <t>2220115</t>
  </si>
  <si>
    <t xml:space="preserve">     粮食风险基金</t>
  </si>
  <si>
    <t>2220118</t>
  </si>
  <si>
    <t xml:space="preserve">     粮油市场调控专项资金</t>
  </si>
  <si>
    <t xml:space="preserve">     设施建设</t>
  </si>
  <si>
    <t xml:space="preserve">     设施安全</t>
  </si>
  <si>
    <t xml:space="preserve">     物资保管体系</t>
  </si>
  <si>
    <t>2220150</t>
  </si>
  <si>
    <t>2220199</t>
  </si>
  <si>
    <t xml:space="preserve">     其他粮油事务支出</t>
  </si>
  <si>
    <t>22202</t>
  </si>
  <si>
    <t xml:space="preserve">   物资事务</t>
  </si>
  <si>
    <t>2220201</t>
  </si>
  <si>
    <t>2220202</t>
  </si>
  <si>
    <t>2220203</t>
  </si>
  <si>
    <t>2220204</t>
  </si>
  <si>
    <t xml:space="preserve">     铁路专用线</t>
  </si>
  <si>
    <t>2220205</t>
  </si>
  <si>
    <t xml:space="preserve">     护库武警和民兵支出</t>
  </si>
  <si>
    <t>2220206</t>
  </si>
  <si>
    <t xml:space="preserve">     物资保管与保养</t>
  </si>
  <si>
    <t>2220207</t>
  </si>
  <si>
    <t xml:space="preserve">     专项贷款利息</t>
  </si>
  <si>
    <t>2220209</t>
  </si>
  <si>
    <t xml:space="preserve">     物资转移</t>
  </si>
  <si>
    <t>2220210</t>
  </si>
  <si>
    <t xml:space="preserve">     物资轮换</t>
  </si>
  <si>
    <t>2220211</t>
  </si>
  <si>
    <t xml:space="preserve">     仓库建设</t>
  </si>
  <si>
    <t>2220212</t>
  </si>
  <si>
    <t xml:space="preserve">     仓库安防</t>
  </si>
  <si>
    <t>2220250</t>
  </si>
  <si>
    <t>2220299</t>
  </si>
  <si>
    <t xml:space="preserve">     其他物资事务支出</t>
  </si>
  <si>
    <t>22203</t>
  </si>
  <si>
    <t xml:space="preserve">   能源储备</t>
  </si>
  <si>
    <t>2220301</t>
  </si>
  <si>
    <t xml:space="preserve">     石油储备</t>
  </si>
  <si>
    <t>2220303</t>
  </si>
  <si>
    <t xml:space="preserve">     天然铀能源储备</t>
  </si>
  <si>
    <t>2220304</t>
  </si>
  <si>
    <t xml:space="preserve">     煤炭储备</t>
  </si>
  <si>
    <t xml:space="preserve">     成品油储备</t>
  </si>
  <si>
    <t>2220399</t>
  </si>
  <si>
    <t xml:space="preserve">     其他能源储备支出</t>
  </si>
  <si>
    <t>22204</t>
  </si>
  <si>
    <t xml:space="preserve">   粮油储备</t>
  </si>
  <si>
    <t>2220401</t>
  </si>
  <si>
    <t xml:space="preserve">     储备粮油补贴</t>
  </si>
  <si>
    <t>2220402</t>
  </si>
  <si>
    <t xml:space="preserve">     储备粮油差价补贴</t>
  </si>
  <si>
    <t>2220403</t>
  </si>
  <si>
    <t xml:space="preserve">     储备粮（油）库建设</t>
  </si>
  <si>
    <t>2220404</t>
  </si>
  <si>
    <t xml:space="preserve">     最低收购价政策支出</t>
  </si>
  <si>
    <t>2220499</t>
  </si>
  <si>
    <t xml:space="preserve">     其他粮油储备支出</t>
  </si>
  <si>
    <t>22205</t>
  </si>
  <si>
    <t xml:space="preserve">   重要商品储备</t>
  </si>
  <si>
    <t>2220501</t>
  </si>
  <si>
    <t xml:space="preserve">     棉花储备</t>
  </si>
  <si>
    <t>2220502</t>
  </si>
  <si>
    <t xml:space="preserve">     食糖储备</t>
  </si>
  <si>
    <t>2220503</t>
  </si>
  <si>
    <t xml:space="preserve">     肉类储备</t>
  </si>
  <si>
    <t>2220504</t>
  </si>
  <si>
    <t xml:space="preserve">     化肥储备</t>
  </si>
  <si>
    <t>2220505</t>
  </si>
  <si>
    <t xml:space="preserve">     农药储备</t>
  </si>
  <si>
    <t>2220506</t>
  </si>
  <si>
    <t xml:space="preserve">     边销茶储备</t>
  </si>
  <si>
    <t>2220507</t>
  </si>
  <si>
    <t xml:space="preserve">     羊毛储备</t>
  </si>
  <si>
    <t>2220508</t>
  </si>
  <si>
    <t xml:space="preserve">     医药储备</t>
  </si>
  <si>
    <t>2220509</t>
  </si>
  <si>
    <t xml:space="preserve">     食盐储备</t>
  </si>
  <si>
    <t>2220510</t>
  </si>
  <si>
    <t xml:space="preserve">     战略物资储备</t>
  </si>
  <si>
    <t xml:space="preserve">     应急物资储备</t>
  </si>
  <si>
    <t>2220599</t>
  </si>
  <si>
    <t xml:space="preserve">     其他重要商品储备支出</t>
  </si>
  <si>
    <t>224</t>
  </si>
  <si>
    <t>二十一、灾害防治及应急管理支出</t>
  </si>
  <si>
    <t>22401</t>
  </si>
  <si>
    <t xml:space="preserve">   应急管理事务</t>
  </si>
  <si>
    <t>2240101</t>
  </si>
  <si>
    <t>2240102</t>
  </si>
  <si>
    <t>2240103</t>
  </si>
  <si>
    <t>2240104</t>
  </si>
  <si>
    <t xml:space="preserve">     灾害风险防治</t>
  </si>
  <si>
    <t>2240105</t>
  </si>
  <si>
    <t xml:space="preserve">     国务院安委会专项</t>
  </si>
  <si>
    <t>2240106</t>
  </si>
  <si>
    <t xml:space="preserve">     安全监管</t>
  </si>
  <si>
    <t>2240107</t>
  </si>
  <si>
    <t xml:space="preserve">     安全生产基础</t>
  </si>
  <si>
    <t>2240108</t>
  </si>
  <si>
    <t xml:space="preserve">     应急救援</t>
  </si>
  <si>
    <t>2240109</t>
  </si>
  <si>
    <t xml:space="preserve">     应急管理</t>
  </si>
  <si>
    <t>2240150</t>
  </si>
  <si>
    <t>2240199</t>
  </si>
  <si>
    <t xml:space="preserve">     其他应急管理支出</t>
  </si>
  <si>
    <t>22402</t>
  </si>
  <si>
    <t xml:space="preserve">   消防事务</t>
  </si>
  <si>
    <t>2240201</t>
  </si>
  <si>
    <t>2240202</t>
  </si>
  <si>
    <t>2240203</t>
  </si>
  <si>
    <t>2240204</t>
  </si>
  <si>
    <t xml:space="preserve">     消防应急救援</t>
  </si>
  <si>
    <t>2240299</t>
  </si>
  <si>
    <t xml:space="preserve">     其他消防事务支出</t>
  </si>
  <si>
    <t>22403</t>
  </si>
  <si>
    <t xml:space="preserve">   森林消防事务</t>
  </si>
  <si>
    <t>2240301</t>
  </si>
  <si>
    <t>2240302</t>
  </si>
  <si>
    <t>2240303</t>
  </si>
  <si>
    <t>2240304</t>
  </si>
  <si>
    <t xml:space="preserve">     森林消防应急救援</t>
  </si>
  <si>
    <t>2240399</t>
  </si>
  <si>
    <t xml:space="preserve">     其他森林消防事务支出</t>
  </si>
  <si>
    <t>22404</t>
  </si>
  <si>
    <t xml:space="preserve">   煤矿安全</t>
  </si>
  <si>
    <t>2240401</t>
  </si>
  <si>
    <t>2240402</t>
  </si>
  <si>
    <t>2240403</t>
  </si>
  <si>
    <t>2240404</t>
  </si>
  <si>
    <t xml:space="preserve">     煤矿安全监察事务</t>
  </si>
  <si>
    <t>2240405</t>
  </si>
  <si>
    <t xml:space="preserve">     煤矿应急救援事务</t>
  </si>
  <si>
    <t>2240450</t>
  </si>
  <si>
    <t>2240499</t>
  </si>
  <si>
    <t xml:space="preserve">     其他煤矿安全支出</t>
  </si>
  <si>
    <t>22405</t>
  </si>
  <si>
    <t xml:space="preserve">   地震事务</t>
  </si>
  <si>
    <t>2240501</t>
  </si>
  <si>
    <t>2240502</t>
  </si>
  <si>
    <t>2240503</t>
  </si>
  <si>
    <t>2240504</t>
  </si>
  <si>
    <t xml:space="preserve">     地震监测</t>
  </si>
  <si>
    <t>2240505</t>
  </si>
  <si>
    <t xml:space="preserve">     地震预测预报</t>
  </si>
  <si>
    <t>2240506</t>
  </si>
  <si>
    <t xml:space="preserve">     地震灾害预防</t>
  </si>
  <si>
    <t>2240507</t>
  </si>
  <si>
    <t xml:space="preserve">     地震应急救援</t>
  </si>
  <si>
    <t>2240508</t>
  </si>
  <si>
    <t xml:space="preserve">     地震环境探察</t>
  </si>
  <si>
    <t>2240509</t>
  </si>
  <si>
    <t xml:space="preserve">     防震减灾信息管理</t>
  </si>
  <si>
    <t>2240510</t>
  </si>
  <si>
    <t xml:space="preserve">     防震减灾基础管理</t>
  </si>
  <si>
    <t>2240550</t>
  </si>
  <si>
    <t xml:space="preserve">     地震事业机构</t>
  </si>
  <si>
    <t>2240599</t>
  </si>
  <si>
    <t xml:space="preserve">     其他地震事务支出</t>
  </si>
  <si>
    <t>22406</t>
  </si>
  <si>
    <t xml:space="preserve">   自然灾害防治</t>
  </si>
  <si>
    <t>2240601</t>
  </si>
  <si>
    <t xml:space="preserve">     地质灾害防治</t>
  </si>
  <si>
    <t>2240602</t>
  </si>
  <si>
    <t xml:space="preserve">     森林草原防灾减灾</t>
  </si>
  <si>
    <t>2240699</t>
  </si>
  <si>
    <t xml:space="preserve">     其他自然灾害防治支出</t>
  </si>
  <si>
    <t>22407</t>
  </si>
  <si>
    <t xml:space="preserve">   自然灾害救灾及恢复重建支出</t>
  </si>
  <si>
    <t>2240701</t>
  </si>
  <si>
    <t xml:space="preserve">     中央自然灾害生活补助</t>
  </si>
  <si>
    <t>2240702</t>
  </si>
  <si>
    <t xml:space="preserve">     地方自然灾害生活补助</t>
  </si>
  <si>
    <t>2240703</t>
  </si>
  <si>
    <t xml:space="preserve">     自然灾害救灾补助</t>
  </si>
  <si>
    <t>2240704</t>
  </si>
  <si>
    <t xml:space="preserve">     自然灾害灾后重建补助</t>
  </si>
  <si>
    <t>2240799</t>
  </si>
  <si>
    <t xml:space="preserve">     其他自然灾害救灾及恢复重建支出</t>
  </si>
  <si>
    <t>22499</t>
  </si>
  <si>
    <t xml:space="preserve">   其他灾害防治及应急管理支出</t>
  </si>
  <si>
    <t>2249999</t>
  </si>
  <si>
    <t xml:space="preserve">     其他灾害防治及应急管理支出</t>
  </si>
  <si>
    <t>227</t>
  </si>
  <si>
    <t>二十二、预备费</t>
  </si>
  <si>
    <t>232</t>
  </si>
  <si>
    <t>二十三、债务付息支出</t>
  </si>
  <si>
    <t>23203</t>
  </si>
  <si>
    <t xml:space="preserve">   地方政府一般债务付息支出</t>
  </si>
  <si>
    <t>2320301</t>
  </si>
  <si>
    <t xml:space="preserve">     地方政府一般债券付息支出</t>
  </si>
  <si>
    <t>2320302</t>
  </si>
  <si>
    <t xml:space="preserve">     地方政府向外国政府借款付息支出</t>
  </si>
  <si>
    <t>2320303</t>
  </si>
  <si>
    <t xml:space="preserve">     地方政府向国际组织借款付息支出</t>
  </si>
  <si>
    <t xml:space="preserve">     地方政府其他一般债务付息支出</t>
  </si>
  <si>
    <t>233</t>
  </si>
  <si>
    <t>二十四、债务发行费用支出</t>
  </si>
  <si>
    <t>23303</t>
  </si>
  <si>
    <t xml:space="preserve">   地方政府一般债务发行费用支出</t>
  </si>
  <si>
    <t>229</t>
  </si>
  <si>
    <t>二十五、其他支出</t>
  </si>
  <si>
    <t>22902</t>
  </si>
  <si>
    <t xml:space="preserve">   年初预留</t>
  </si>
  <si>
    <t>22999</t>
  </si>
  <si>
    <t>芒市本级一般公共预算支出</t>
  </si>
  <si>
    <t>1-3  2022年 芒市本级一般公共预算基本支出情况表（基本支出）</t>
  </si>
  <si>
    <t>经济科目名称</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</si>
  <si>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</si>
  <si>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</si>
  <si>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</si>
  <si>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</si>
  <si>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</si>
  <si>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</si>
  <si>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</si>
  <si>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</si>
  <si>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</si>
  <si>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</si>
  <si>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  </t>
  </si>
  <si>
    <t xml:space="preserve">  公务接待费</t>
  </si>
  <si>
    <t xml:space="preserve">  因公出国（境）费用</t>
  </si>
  <si>
    <t xml:space="preserve">  公务用车运行维护费</t>
  </si>
  <si>
    <t xml:space="preserve">  维修(护)费</t>
  </si>
  <si>
    <t xml:space="preserve">  其他商品和服务支出</t>
  </si>
  <si>
    <t>机关资本性支出</t>
  </si>
  <si>
    <t xml:space="preserve">  设备购置</t>
  </si>
  <si>
    <t>对事业单位经常性补助</t>
  </si>
  <si>
    <t xml:space="preserve">  工资福利支出</t>
  </si>
  <si>
    <t xml:space="preserve">  商品和服务支出</t>
  </si>
  <si>
    <t>对事业单位资本性补助</t>
  </si>
  <si>
    <t xml:space="preserve">  资本性支出(一)</t>
  </si>
  <si>
    <t>对个人和家庭的补助</t>
  </si>
  <si>
    <t xml:space="preserve">  社会福利和救助</t>
  </si>
  <si>
    <t xml:space="preserve">  离退休费</t>
  </si>
  <si>
    <t xml:space="preserve">  其他对个人和家庭的补助</t>
  </si>
  <si>
    <t>支  出  合  计</t>
  </si>
  <si>
    <t>1-4  2022年芒市本级一般公共预算支出表(州、市对下转移支付项目)</t>
  </si>
  <si>
    <t>项       目</t>
  </si>
  <si>
    <t>其中：延续项目</t>
  </si>
  <si>
    <t>其中：新增项目</t>
  </si>
  <si>
    <t>一般公共服务支出</t>
  </si>
  <si>
    <t>国防支出</t>
  </si>
  <si>
    <t>公共安全支出</t>
  </si>
  <si>
    <t>教育支出</t>
  </si>
  <si>
    <t>科学技术支出</t>
  </si>
  <si>
    <t>文化旅游教育与传媒支出</t>
  </si>
  <si>
    <t>社会保障和就业支出</t>
  </si>
  <si>
    <t>卫生健康支出</t>
  </si>
  <si>
    <t>节能环保支出</t>
  </si>
  <si>
    <t>城乡社区</t>
  </si>
  <si>
    <t>农林水支出</t>
  </si>
  <si>
    <t>交通运输支出</t>
  </si>
  <si>
    <t>资源勘探工业信息等支出</t>
  </si>
  <si>
    <t>商业服务业等支出</t>
  </si>
  <si>
    <t>金融支出</t>
  </si>
  <si>
    <t>自然资源海洋气象等支出</t>
  </si>
  <si>
    <t>住房保障支出</t>
  </si>
  <si>
    <t>粮油物资储备支出</t>
  </si>
  <si>
    <t>灾害防治及应急管理支出</t>
  </si>
  <si>
    <t>债务付息支出</t>
  </si>
  <si>
    <t>其他收入</t>
  </si>
  <si>
    <t>合计</t>
  </si>
  <si>
    <t>1-5  2022年芒市分地区税收返还和转移支付预算表</t>
  </si>
  <si>
    <t>州（市）</t>
  </si>
  <si>
    <t>税收返还</t>
  </si>
  <si>
    <t>转移支付</t>
  </si>
  <si>
    <t>一、提前下达数</t>
  </si>
  <si>
    <t>芒市芒市镇</t>
  </si>
  <si>
    <t xml:space="preserve"> </t>
  </si>
  <si>
    <t>芒市风平镇</t>
  </si>
  <si>
    <t>芒市轩岗乡</t>
  </si>
  <si>
    <t>芒市遮放镇</t>
  </si>
  <si>
    <t>芒市勐戛镇</t>
  </si>
  <si>
    <t>芒市江东乡</t>
  </si>
  <si>
    <t xml:space="preserve">  芒市五岔路乡</t>
  </si>
  <si>
    <t>芒市中山乡</t>
  </si>
  <si>
    <t xml:space="preserve">  芒市三台山乡</t>
  </si>
  <si>
    <t>芒市西山乡</t>
  </si>
  <si>
    <t>芒市芒海镇</t>
  </si>
  <si>
    <t xml:space="preserve">       芒市勐焕街道办事处</t>
  </si>
  <si>
    <t>二、预算数</t>
  </si>
  <si>
    <t>1-6  2022年芒市本级“三公”经费预算财政拨款情况统计表</t>
  </si>
  <si>
    <t>比上年增、减情况</t>
  </si>
  <si>
    <t>增、减金额</t>
  </si>
  <si>
    <t>增、减幅度</t>
  </si>
  <si>
    <t>1.因公出国（境）费</t>
  </si>
  <si>
    <t>2.公务接待费</t>
  </si>
  <si>
    <t>3.公务用车购置及运行费</t>
  </si>
  <si>
    <t>其中：（1）公务用车购置费</t>
  </si>
  <si>
    <t xml:space="preserve">      （2）公务用车运行费</t>
  </si>
  <si>
    <t>注：                                                                                                                               一、按照党中央、国务院有关文件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括领导干部专车、一般公务用车和执法执勤用车。（3）公务接待费，指单位按规定开支的各类公务接待（含外宾接待）支出。                                
二、“三公”经费增减变化原因说明:2022年芒市“三公”经费预算安排数2463万元。其中，因公出国（境）费19万元，公务接待费403万元，公务用车购置和运行维护费2041万元（其中：公务用车运行费983万元，公务用车购置1058万元）。与2021年“三公”经费预算数2143万元相比，增加320万元，增长14.9%。其中，因公出国（境）费与上年持平；公务接待费减少29万元,降低6.6%；减少原因主要是各单位严格执行中央八项规定，结合本单位实际，完善相关制度，厉行节约，严控支出，有效地控制行政成本，根据目标控制数，减少不必要的开支；公务用车购置及运行费增加349万元，增长20.6%（其中，公务用车购置费增加217万元，增长28.3%；公务用车运行费增加132万元，增长14.3%）。公务用车购置及运行费增加原因为芒市住房和城乡建设局、芒市政协委员会、芒市民政局、芒市统计局、芒市外事办、芒市机关事务管理局、芒市林业和草原局等单位增加了购车预算；芒市大部分单位公务用车已老化，车辆维修费预算相比增加，故公务用车运行费呈现增长趋执。</t>
  </si>
  <si>
    <t>2-1  2022年芒市政府性基金预算收入情况表</t>
  </si>
  <si>
    <t>1030102</t>
  </si>
  <si>
    <t>一、农网还贷资金收入</t>
  </si>
  <si>
    <t>1030112</t>
  </si>
  <si>
    <t>二、海南省高等级公路车辆通行附加费收入</t>
  </si>
  <si>
    <t>1030115</t>
  </si>
  <si>
    <t>三、港口建设费收入</t>
  </si>
  <si>
    <t>1030129</t>
  </si>
  <si>
    <t>四、国家电影事业发展专项资金收入</t>
  </si>
  <si>
    <t>1030146</t>
  </si>
  <si>
    <t>五、国有土地收益基金收入</t>
  </si>
  <si>
    <t>1030147</t>
  </si>
  <si>
    <t>六、农业土地开发资金收入</t>
  </si>
  <si>
    <t>1030148</t>
  </si>
  <si>
    <t>七、国有土地使用权出让收入</t>
  </si>
  <si>
    <t>103014801</t>
  </si>
  <si>
    <t xml:space="preserve">  土地出让价款收入</t>
  </si>
  <si>
    <t>103014802</t>
  </si>
  <si>
    <t xml:space="preserve">  补缴的土地价款</t>
  </si>
  <si>
    <t>103014803</t>
  </si>
  <si>
    <t xml:space="preserve">  划拨土地收入</t>
  </si>
  <si>
    <t>103014898</t>
  </si>
  <si>
    <t xml:space="preserve">  缴纳新增建设用地土地有偿使用费</t>
  </si>
  <si>
    <t>103014899</t>
  </si>
  <si>
    <t xml:space="preserve">  其他土地出让收入</t>
  </si>
  <si>
    <t>1030150</t>
  </si>
  <si>
    <t>八、大中型水库库区基金收入</t>
  </si>
  <si>
    <t>1030155</t>
  </si>
  <si>
    <t>九、彩票公益金收入</t>
  </si>
  <si>
    <t>103015501</t>
  </si>
  <si>
    <t xml:space="preserve">  福利彩票公益金收入</t>
  </si>
  <si>
    <t>103015502</t>
  </si>
  <si>
    <t xml:space="preserve">  体育彩票公益金收入</t>
  </si>
  <si>
    <t>1030156</t>
  </si>
  <si>
    <t>十、城市基础设施配套费收入</t>
  </si>
  <si>
    <t>1030157</t>
  </si>
  <si>
    <t>十一、小型水库移民扶助基金收入</t>
  </si>
  <si>
    <t>1030158</t>
  </si>
  <si>
    <t>十二、国家重大水利工程建设基金收入</t>
  </si>
  <si>
    <t>1030159</t>
  </si>
  <si>
    <t>十三、车辆通行费</t>
  </si>
  <si>
    <t>1030178</t>
  </si>
  <si>
    <t>十四、污水处理费收入</t>
  </si>
  <si>
    <t>1030180</t>
  </si>
  <si>
    <t>十五、彩票发行机构和彩票销售机构的业务费用</t>
  </si>
  <si>
    <t>1030199</t>
  </si>
  <si>
    <t>十六、其他政府性基金收入</t>
  </si>
  <si>
    <t>10310</t>
  </si>
  <si>
    <t>十七、专项债券对应项目专项收入</t>
  </si>
  <si>
    <t>芒市本级政府性基金预算收入</t>
  </si>
  <si>
    <t>地方政府专项债务收入</t>
  </si>
  <si>
    <t xml:space="preserve">  政府性基金转移收入</t>
  </si>
  <si>
    <t xml:space="preserve">     政府性基金补助收入</t>
  </si>
  <si>
    <t xml:space="preserve">     抗疫特别国债转移支付收入</t>
  </si>
  <si>
    <t>2022年芒市本级政府性基金预算支出情况表</t>
  </si>
  <si>
    <t>表十三</t>
  </si>
  <si>
    <t>预算数比上年预算数增长%</t>
  </si>
  <si>
    <t>类</t>
  </si>
  <si>
    <t>一、文化旅游体育与传媒支出</t>
  </si>
  <si>
    <t>20707</t>
  </si>
  <si>
    <t xml:space="preserve">   国家电影事业发展专项资金安排的支出</t>
  </si>
  <si>
    <t>2070701</t>
  </si>
  <si>
    <t xml:space="preserve">     资助国产影片放映</t>
  </si>
  <si>
    <t>2070702</t>
  </si>
  <si>
    <t xml:space="preserve">     资助影院建设</t>
  </si>
  <si>
    <t>2070703</t>
  </si>
  <si>
    <t xml:space="preserve">     资助少数民族语电影译制</t>
  </si>
  <si>
    <t>2070704</t>
  </si>
  <si>
    <t xml:space="preserve">     购买农村电影公益性放映版权服务</t>
  </si>
  <si>
    <t>2070799</t>
  </si>
  <si>
    <t xml:space="preserve">     其他国家电影事业发展专项资金支出</t>
  </si>
  <si>
    <t>20709</t>
  </si>
  <si>
    <t xml:space="preserve">   旅游发展基金支出</t>
  </si>
  <si>
    <t>2070901</t>
  </si>
  <si>
    <t xml:space="preserve">     宣传促销</t>
  </si>
  <si>
    <t>2070902</t>
  </si>
  <si>
    <t xml:space="preserve">     行业规划</t>
  </si>
  <si>
    <t>2070903</t>
  </si>
  <si>
    <t xml:space="preserve">     旅游事业补助</t>
  </si>
  <si>
    <t>2070904</t>
  </si>
  <si>
    <t>地方旅游开发项目补助</t>
  </si>
  <si>
    <t>2070999</t>
  </si>
  <si>
    <t>其他旅游发展基金支出</t>
  </si>
  <si>
    <t>20710</t>
  </si>
  <si>
    <t xml:space="preserve">   国家电影事业发展专项资金对应专项债务收入安排的支出</t>
  </si>
  <si>
    <t>2071001</t>
  </si>
  <si>
    <t xml:space="preserve">     资助城市影院</t>
  </si>
  <si>
    <t>2071099</t>
  </si>
  <si>
    <t xml:space="preserve">     其他国家电影事业发展专项资金对应专项债务收入支出</t>
  </si>
  <si>
    <t>二、社会保障和就业支出</t>
  </si>
  <si>
    <t>20822</t>
  </si>
  <si>
    <t xml:space="preserve">   大中型水库移民后期扶持基金支出</t>
  </si>
  <si>
    <t>2082201</t>
  </si>
  <si>
    <t xml:space="preserve">     移民补助</t>
  </si>
  <si>
    <t>2082202</t>
  </si>
  <si>
    <t xml:space="preserve">     基础设施建设和经济发展</t>
  </si>
  <si>
    <t>2082299</t>
  </si>
  <si>
    <t xml:space="preserve">     其他大中型水库移民后期扶持基金支出</t>
  </si>
  <si>
    <t>20823</t>
  </si>
  <si>
    <t xml:space="preserve">   小型水库移民扶助基金安排的支出</t>
  </si>
  <si>
    <t>2082301</t>
  </si>
  <si>
    <t>2082302</t>
  </si>
  <si>
    <t>2082399</t>
  </si>
  <si>
    <t xml:space="preserve">     其他小型水库移民扶助基金支出</t>
  </si>
  <si>
    <t>20829</t>
  </si>
  <si>
    <t xml:space="preserve">   小型水库移民扶助基金对应专项债务收入安排的支出</t>
  </si>
  <si>
    <t>2082901</t>
  </si>
  <si>
    <t>2082999</t>
  </si>
  <si>
    <t xml:space="preserve">     其他小型水库移民扶助基金对应专项债务收入安排的支出</t>
  </si>
  <si>
    <t>三、节能环保支出</t>
  </si>
  <si>
    <t>21160</t>
  </si>
  <si>
    <t xml:space="preserve">   可再生能源电价附加收入安排的支出</t>
  </si>
  <si>
    <t>21161</t>
  </si>
  <si>
    <t xml:space="preserve">   废弃电器电子产品处理基金支出</t>
  </si>
  <si>
    <t>2116101</t>
  </si>
  <si>
    <t xml:space="preserve">     回收处理费用补贴</t>
  </si>
  <si>
    <t>2116102</t>
  </si>
  <si>
    <t xml:space="preserve">     信息系统建设</t>
  </si>
  <si>
    <t>2116103</t>
  </si>
  <si>
    <t xml:space="preserve">     基金征管经费</t>
  </si>
  <si>
    <t>2116104</t>
  </si>
  <si>
    <t xml:space="preserve">     其他废弃电器电子产品处理基金支出</t>
  </si>
  <si>
    <t>四、城乡社区支出</t>
  </si>
  <si>
    <t>21208</t>
  </si>
  <si>
    <t xml:space="preserve">   国有土地使用权出让收入及对应专项债务收入安排的支出</t>
  </si>
  <si>
    <t>2120801</t>
  </si>
  <si>
    <t xml:space="preserve">     征地和拆迁补偿支出</t>
  </si>
  <si>
    <t>2120802</t>
  </si>
  <si>
    <t xml:space="preserve">     土地开发支出</t>
  </si>
  <si>
    <t>2120803</t>
  </si>
  <si>
    <t xml:space="preserve">     城市建设支出</t>
  </si>
  <si>
    <t>2120804</t>
  </si>
  <si>
    <t xml:space="preserve">     农村基础设施建设支出</t>
  </si>
  <si>
    <t>2120805</t>
  </si>
  <si>
    <t xml:space="preserve">     补助被征地农民支出</t>
  </si>
  <si>
    <t>2120806</t>
  </si>
  <si>
    <t xml:space="preserve">     土地出让业务支出</t>
  </si>
  <si>
    <t>2120807</t>
  </si>
  <si>
    <t xml:space="preserve">     廉租住房支出</t>
  </si>
  <si>
    <t>2120809</t>
  </si>
  <si>
    <t xml:space="preserve">     支付破产或改制企业职工安置费</t>
  </si>
  <si>
    <t>2120810</t>
  </si>
  <si>
    <t xml:space="preserve">     棚户区改造支出</t>
  </si>
  <si>
    <t>2120811</t>
  </si>
  <si>
    <t xml:space="preserve">     公共租赁住房支出</t>
  </si>
  <si>
    <t>2120813</t>
  </si>
  <si>
    <t>2120899</t>
  </si>
  <si>
    <t xml:space="preserve">     其他国有土地使用权出让收入安排的支出</t>
  </si>
  <si>
    <t>21210</t>
  </si>
  <si>
    <t xml:space="preserve">   国有土地收益基金及对应专项债务收入安排的支出</t>
  </si>
  <si>
    <t>2121001</t>
  </si>
  <si>
    <t>2121002</t>
  </si>
  <si>
    <t>2121099</t>
  </si>
  <si>
    <t xml:space="preserve">     其他国有土地收益基金支出</t>
  </si>
  <si>
    <t>21211</t>
  </si>
  <si>
    <t xml:space="preserve">   农业土地开发资金安排的支出</t>
  </si>
  <si>
    <t>21213</t>
  </si>
  <si>
    <t xml:space="preserve">   城市基础设施配套费安排的支出</t>
  </si>
  <si>
    <t>2121301</t>
  </si>
  <si>
    <t xml:space="preserve">     城市公共设施</t>
  </si>
  <si>
    <t>2121302</t>
  </si>
  <si>
    <t xml:space="preserve">     城市环境卫生</t>
  </si>
  <si>
    <t>2121303</t>
  </si>
  <si>
    <t xml:space="preserve">     公有房屋</t>
  </si>
  <si>
    <t>2121304</t>
  </si>
  <si>
    <t xml:space="preserve">     城市防洪</t>
  </si>
  <si>
    <t>2121399</t>
  </si>
  <si>
    <t xml:space="preserve">     其他城市基础设施配套费安排的支出</t>
  </si>
  <si>
    <t>21214</t>
  </si>
  <si>
    <t xml:space="preserve">   污水处理费收入安排的支出</t>
  </si>
  <si>
    <t>2121401</t>
  </si>
  <si>
    <t xml:space="preserve">     污水处理设施建设和运营</t>
  </si>
  <si>
    <t>2121402</t>
  </si>
  <si>
    <t xml:space="preserve">     代征手续费</t>
  </si>
  <si>
    <t>2121499</t>
  </si>
  <si>
    <t xml:space="preserve">     其他污水处理费安排的支出</t>
  </si>
  <si>
    <t>21215</t>
  </si>
  <si>
    <t xml:space="preserve">   土地储备专项债券收入安排的支出</t>
  </si>
  <si>
    <t>2121501</t>
  </si>
  <si>
    <t>2121502</t>
  </si>
  <si>
    <t>2121599</t>
  </si>
  <si>
    <t xml:space="preserve">     其他土地储备专项债券收入安排的支出</t>
  </si>
  <si>
    <t>21216</t>
  </si>
  <si>
    <t xml:space="preserve">   棚户区改造专项债券收入安排的支出</t>
  </si>
  <si>
    <t>2121601</t>
  </si>
  <si>
    <t>2121602</t>
  </si>
  <si>
    <t>2121699</t>
  </si>
  <si>
    <t xml:space="preserve">     其他棚户区改造专项债券收入安排的支出</t>
  </si>
  <si>
    <t>21217</t>
  </si>
  <si>
    <t xml:space="preserve">   城市基础设施配套费对应专项债务收入安排的支出</t>
  </si>
  <si>
    <t>2121701</t>
  </si>
  <si>
    <t>2121702</t>
  </si>
  <si>
    <t>2121703</t>
  </si>
  <si>
    <t>2121704</t>
  </si>
  <si>
    <t>2121799</t>
  </si>
  <si>
    <t xml:space="preserve">     其他城市基础设施配套费对应专项债务收入安排的支出</t>
  </si>
  <si>
    <t>21218</t>
  </si>
  <si>
    <t xml:space="preserve">   污水处理费对应专项债务收入安排的支出</t>
  </si>
  <si>
    <t>2121801</t>
  </si>
  <si>
    <t>2121899</t>
  </si>
  <si>
    <t xml:space="preserve">     其他污水处理费对应专项债务收入安排的支出</t>
  </si>
  <si>
    <t>21219</t>
  </si>
  <si>
    <t xml:space="preserve">   国有土地使用权出让收入对应专项债务收入安排的支出</t>
  </si>
  <si>
    <t>2121901</t>
  </si>
  <si>
    <t>2121902</t>
  </si>
  <si>
    <t>2121903</t>
  </si>
  <si>
    <t>2121904</t>
  </si>
  <si>
    <t>2121905</t>
  </si>
  <si>
    <t>2121906</t>
  </si>
  <si>
    <t>2121907</t>
  </si>
  <si>
    <t>2121999</t>
  </si>
  <si>
    <t xml:space="preserve">     其他国有土地使用权出让收入对应专项债务收入安排的支出</t>
  </si>
  <si>
    <t>五、农林水支出</t>
  </si>
  <si>
    <t>21366</t>
  </si>
  <si>
    <t xml:space="preserve">   大中型水库库区基金安排的支出</t>
  </si>
  <si>
    <t>2136601</t>
  </si>
  <si>
    <t>2136602</t>
  </si>
  <si>
    <t xml:space="preserve">     解决移民遗留问题</t>
  </si>
  <si>
    <t>2136603</t>
  </si>
  <si>
    <t xml:space="preserve">     库区防护工程维护</t>
  </si>
  <si>
    <t>2136699</t>
  </si>
  <si>
    <t xml:space="preserve">     其他大中型水库库区基金支出</t>
  </si>
  <si>
    <t>21367</t>
  </si>
  <si>
    <t xml:space="preserve">   三峡水库库区基金支出</t>
  </si>
  <si>
    <t>2136701</t>
  </si>
  <si>
    <t>2136702</t>
  </si>
  <si>
    <t>2136703</t>
  </si>
  <si>
    <t xml:space="preserve">     库区维护和管理</t>
  </si>
  <si>
    <t>2136799</t>
  </si>
  <si>
    <t xml:space="preserve">     其他三峡水库库区基金支出</t>
  </si>
  <si>
    <t>21369</t>
  </si>
  <si>
    <t xml:space="preserve">   国家重大水利工程建设基金安排的支出</t>
  </si>
  <si>
    <t>2136901</t>
  </si>
  <si>
    <t>2136902</t>
  </si>
  <si>
    <t xml:space="preserve">     三峡工程后续工作</t>
  </si>
  <si>
    <t>2136903</t>
  </si>
  <si>
    <t xml:space="preserve">     地方重大水利工程建设</t>
  </si>
  <si>
    <t>2136999</t>
  </si>
  <si>
    <t xml:space="preserve">     其他重大水利工程建设基金支出</t>
  </si>
  <si>
    <t>21370</t>
  </si>
  <si>
    <t xml:space="preserve">   大中型水库库区基金对应专项债务收入安排的支出</t>
  </si>
  <si>
    <t>2137001</t>
  </si>
  <si>
    <t>2137099</t>
  </si>
  <si>
    <t xml:space="preserve">     其他大中型水库库区基金对应专项债务收入支出</t>
  </si>
  <si>
    <t>21371</t>
  </si>
  <si>
    <t xml:space="preserve">   国家重大水利工程建设基金对应专项债务收入安排的支出</t>
  </si>
  <si>
    <t>2137101</t>
  </si>
  <si>
    <t>2137102</t>
  </si>
  <si>
    <t>2137103</t>
  </si>
  <si>
    <t>2137199</t>
  </si>
  <si>
    <t xml:space="preserve">     其他重大水利工程建设基金对应专项债务收入支出</t>
  </si>
  <si>
    <t>六、交通运输支出</t>
  </si>
  <si>
    <t>21460</t>
  </si>
  <si>
    <t xml:space="preserve">   海南省高等级公路车辆通行附加费安排的支出</t>
  </si>
  <si>
    <t>2146001</t>
  </si>
  <si>
    <t>2146002</t>
  </si>
  <si>
    <t>2146003</t>
  </si>
  <si>
    <t xml:space="preserve">     公路还贷</t>
  </si>
  <si>
    <t>2146099</t>
  </si>
  <si>
    <t xml:space="preserve">     其他海南省高等级公路车辆通行附加费安排的支出</t>
  </si>
  <si>
    <t>21462</t>
  </si>
  <si>
    <t xml:space="preserve">   车辆通行费安排的支出</t>
  </si>
  <si>
    <t>2146201</t>
  </si>
  <si>
    <t>2146202</t>
  </si>
  <si>
    <t xml:space="preserve">     政府还贷公路养护</t>
  </si>
  <si>
    <t>2146203</t>
  </si>
  <si>
    <t xml:space="preserve">     政府还贷公路管理</t>
  </si>
  <si>
    <t>2146299</t>
  </si>
  <si>
    <t xml:space="preserve">     其他车辆通行费安排的支出</t>
  </si>
  <si>
    <t>21463</t>
  </si>
  <si>
    <t xml:space="preserve">   港口建设费安排的支出</t>
  </si>
  <si>
    <t>2146301</t>
  </si>
  <si>
    <t>2146302</t>
  </si>
  <si>
    <t xml:space="preserve">     航道建设和维护</t>
  </si>
  <si>
    <t>2146303</t>
  </si>
  <si>
    <t xml:space="preserve">     航运保障系统建设</t>
  </si>
  <si>
    <t>2146399</t>
  </si>
  <si>
    <t xml:space="preserve">     其他港口建设费安排的支出</t>
  </si>
  <si>
    <t>21464</t>
  </si>
  <si>
    <t xml:space="preserve">   铁路建设基金支出</t>
  </si>
  <si>
    <t>2146401</t>
  </si>
  <si>
    <t xml:space="preserve">     铁路建设投资</t>
  </si>
  <si>
    <t>2146402</t>
  </si>
  <si>
    <t xml:space="preserve">     购置铁路机车车辆</t>
  </si>
  <si>
    <t>2146403</t>
  </si>
  <si>
    <t xml:space="preserve">     铁路还贷</t>
  </si>
  <si>
    <t>2146404</t>
  </si>
  <si>
    <t xml:space="preserve">     建设项目铺底资金</t>
  </si>
  <si>
    <t>2146405</t>
  </si>
  <si>
    <t xml:space="preserve">     勘测设计</t>
  </si>
  <si>
    <t>2146406</t>
  </si>
  <si>
    <t xml:space="preserve">     注册资本金</t>
  </si>
  <si>
    <t>2146407</t>
  </si>
  <si>
    <t xml:space="preserve">     周转资金</t>
  </si>
  <si>
    <t>2146499</t>
  </si>
  <si>
    <t xml:space="preserve">     其他铁路建设基金支出</t>
  </si>
  <si>
    <t>21468</t>
  </si>
  <si>
    <t xml:space="preserve">   船舶油污损害赔偿基金支出</t>
  </si>
  <si>
    <t>2146801</t>
  </si>
  <si>
    <t xml:space="preserve">     应急处置费用</t>
  </si>
  <si>
    <t>2146802</t>
  </si>
  <si>
    <t xml:space="preserve">     控制清除污染</t>
  </si>
  <si>
    <t>2146803</t>
  </si>
  <si>
    <t xml:space="preserve">     损失补偿</t>
  </si>
  <si>
    <t>2146804</t>
  </si>
  <si>
    <t xml:space="preserve">     生态恢复</t>
  </si>
  <si>
    <t>2146805</t>
  </si>
  <si>
    <t xml:space="preserve">     监视监测</t>
  </si>
  <si>
    <t>2146899</t>
  </si>
  <si>
    <t xml:space="preserve">     其他船舶油污损害赔偿基金支出</t>
  </si>
  <si>
    <t>21469</t>
  </si>
  <si>
    <t xml:space="preserve">   民航发展基金支出</t>
  </si>
  <si>
    <t>2146901</t>
  </si>
  <si>
    <t xml:space="preserve">     民航机场建设</t>
  </si>
  <si>
    <t>2146902</t>
  </si>
  <si>
    <t>2146903</t>
  </si>
  <si>
    <t xml:space="preserve">     民航安全</t>
  </si>
  <si>
    <t>2146904</t>
  </si>
  <si>
    <t xml:space="preserve">     航线和机场补贴</t>
  </si>
  <si>
    <t>2146906</t>
  </si>
  <si>
    <t xml:space="preserve">     民航节能减排</t>
  </si>
  <si>
    <t>2146907</t>
  </si>
  <si>
    <t xml:space="preserve">     通用航空发展</t>
  </si>
  <si>
    <t>2146908</t>
  </si>
  <si>
    <t xml:space="preserve">     征管经费</t>
  </si>
  <si>
    <t>2146999</t>
  </si>
  <si>
    <t xml:space="preserve">     其他民航发展基金支出</t>
  </si>
  <si>
    <t>21470</t>
  </si>
  <si>
    <t xml:space="preserve">   海南省高等级公路车辆通行附加费对应专项债务收入安排的支出</t>
  </si>
  <si>
    <t>2147001</t>
  </si>
  <si>
    <t>2147099</t>
  </si>
  <si>
    <t xml:space="preserve">     其他海南省高等级公路车辆通行附加费对应专项债务收入安排的支出</t>
  </si>
  <si>
    <t>21471</t>
  </si>
  <si>
    <t xml:space="preserve">   政府收费公路专项债券收入安排的支出</t>
  </si>
  <si>
    <t>2147101</t>
  </si>
  <si>
    <t>2147199</t>
  </si>
  <si>
    <t xml:space="preserve">     其他政府收费公路专项债券收入安排的支出</t>
  </si>
  <si>
    <t>21472</t>
  </si>
  <si>
    <t xml:space="preserve">   车辆通行费对应专项债务收入安排的支出</t>
  </si>
  <si>
    <t>21473</t>
  </si>
  <si>
    <t xml:space="preserve">   港口建设费对应专项债务收入安排的支出</t>
  </si>
  <si>
    <t>2147301</t>
  </si>
  <si>
    <t>2147303</t>
  </si>
  <si>
    <t>2147399</t>
  </si>
  <si>
    <t xml:space="preserve">     其他港口建设费对应专项债务收入安排的支出</t>
  </si>
  <si>
    <t>七、资源勘探信息等支出</t>
  </si>
  <si>
    <t>21562</t>
  </si>
  <si>
    <t xml:space="preserve">   农网还贷资金支出</t>
  </si>
  <si>
    <t>2156202</t>
  </si>
  <si>
    <t xml:space="preserve">     地方农网还贷资金支出</t>
  </si>
  <si>
    <t>2156299</t>
  </si>
  <si>
    <t xml:space="preserve">     其他农网还贷资金支出</t>
  </si>
  <si>
    <t>八、其他支出</t>
  </si>
  <si>
    <t>22904</t>
  </si>
  <si>
    <t xml:space="preserve">    其他政府性基金及对应专项债务收入安排的支出</t>
  </si>
  <si>
    <t>2290401</t>
  </si>
  <si>
    <t xml:space="preserve">      其他政府性基金安排的支出</t>
  </si>
  <si>
    <t>2290402</t>
  </si>
  <si>
    <t xml:space="preserve">      其他地方自行试点项目收益专项债券收入安排的支出</t>
  </si>
  <si>
    <t>2290403</t>
  </si>
  <si>
    <t xml:space="preserve">      其他政府性基金债务收入安排的支出</t>
  </si>
  <si>
    <t>22908</t>
  </si>
  <si>
    <t xml:space="preserve">   彩票发行销售机构业务费安排的支出</t>
  </si>
  <si>
    <t>2290802</t>
  </si>
  <si>
    <t xml:space="preserve">     福利彩票发行机构的业务费支出</t>
  </si>
  <si>
    <t>2290803</t>
  </si>
  <si>
    <t xml:space="preserve">     体育彩票发行机构的业务费支出</t>
  </si>
  <si>
    <t>2290804</t>
  </si>
  <si>
    <t xml:space="preserve">     福利彩票销售机构的业务费支出</t>
  </si>
  <si>
    <t>2290805</t>
  </si>
  <si>
    <t xml:space="preserve">     体育彩票销售机构的业务费支出</t>
  </si>
  <si>
    <t>2290806</t>
  </si>
  <si>
    <t xml:space="preserve">     彩票兑奖周转金支出</t>
  </si>
  <si>
    <t>2290807</t>
  </si>
  <si>
    <t xml:space="preserve">     彩票发行销售风险基金支出</t>
  </si>
  <si>
    <t>2290808</t>
  </si>
  <si>
    <t xml:space="preserve">     彩票市场调控资金支出</t>
  </si>
  <si>
    <t>2290899</t>
  </si>
  <si>
    <t xml:space="preserve">     其他彩票发行销售机构业务费安排的支出</t>
  </si>
  <si>
    <t>22960</t>
  </si>
  <si>
    <t xml:space="preserve">   彩票公益金安排的支出</t>
  </si>
  <si>
    <t>2296001</t>
  </si>
  <si>
    <t xml:space="preserve">     用于补充全国社会保障基金的彩票公益金支出</t>
  </si>
  <si>
    <t>2296002</t>
  </si>
  <si>
    <t xml:space="preserve">     用于社会福利的彩票公益金支出</t>
  </si>
  <si>
    <t>2296003</t>
  </si>
  <si>
    <t xml:space="preserve">     用于体育事业的彩票公益金支出</t>
  </si>
  <si>
    <t>2296004</t>
  </si>
  <si>
    <t xml:space="preserve">     用于教育事业的彩票公益金支出</t>
  </si>
  <si>
    <t>2296005</t>
  </si>
  <si>
    <t xml:space="preserve">     用于红十字事业的彩票公益金支出</t>
  </si>
  <si>
    <t>2296006</t>
  </si>
  <si>
    <t xml:space="preserve">     用于残疾人事业的彩票公益金支出</t>
  </si>
  <si>
    <t>2296010</t>
  </si>
  <si>
    <t xml:space="preserve">     用于文化事业的彩票公益金支出</t>
  </si>
  <si>
    <t>2296011</t>
  </si>
  <si>
    <t xml:space="preserve">     用于扶贫的彩票公益金支出</t>
  </si>
  <si>
    <t>2296012</t>
  </si>
  <si>
    <t xml:space="preserve">     用于法律援助的彩票公益金支出</t>
  </si>
  <si>
    <t>2296013</t>
  </si>
  <si>
    <t>2296099</t>
  </si>
  <si>
    <t xml:space="preserve">     用于其他社会公益事业的彩票公益金支出</t>
  </si>
  <si>
    <t>九、债务付息支出</t>
  </si>
  <si>
    <t>23204</t>
  </si>
  <si>
    <t xml:space="preserve">   地方政府专项债务付息支出</t>
  </si>
  <si>
    <t>2320401</t>
  </si>
  <si>
    <t xml:space="preserve">     海南省高等级公路车辆通行附加费债务付息费用支出</t>
  </si>
  <si>
    <t>2320402</t>
  </si>
  <si>
    <t xml:space="preserve">     港口建设费债务付息支出</t>
  </si>
  <si>
    <t>2320405</t>
  </si>
  <si>
    <t xml:space="preserve">     国家电影事业发展专项资金债务付息支出</t>
  </si>
  <si>
    <t>2320411</t>
  </si>
  <si>
    <t xml:space="preserve">     国有土地使用权出让金债务付息支出</t>
  </si>
  <si>
    <t>2320413</t>
  </si>
  <si>
    <t xml:space="preserve">     农业土地开发资金债务付息支出</t>
  </si>
  <si>
    <t>2320414</t>
  </si>
  <si>
    <t xml:space="preserve">     大中型水库库区基金债务付息支出</t>
  </si>
  <si>
    <t>2320416</t>
  </si>
  <si>
    <t xml:space="preserve">     城市基础设施配套费债务付息支出</t>
  </si>
  <si>
    <t>2320417</t>
  </si>
  <si>
    <t xml:space="preserve">     小型水库移民扶助基金债务付息支出</t>
  </si>
  <si>
    <t>2320418</t>
  </si>
  <si>
    <t xml:space="preserve">     国家重大水利工程建设基金债务付息支出</t>
  </si>
  <si>
    <t>2320419</t>
  </si>
  <si>
    <t xml:space="preserve">     车辆通行费债务付息支出</t>
  </si>
  <si>
    <t>2320420</t>
  </si>
  <si>
    <t xml:space="preserve">     污水处理费债务付息支出</t>
  </si>
  <si>
    <t>2320431</t>
  </si>
  <si>
    <t xml:space="preserve">     土地储备专项债券付息支出</t>
  </si>
  <si>
    <t>2320432</t>
  </si>
  <si>
    <t xml:space="preserve">     政府收费公路专项债券付息支出</t>
  </si>
  <si>
    <t>2320433</t>
  </si>
  <si>
    <t xml:space="preserve">     棚户区改造专项债券付息支出</t>
  </si>
  <si>
    <t>2320498</t>
  </si>
  <si>
    <t xml:space="preserve">     其他地方自行试点项目收益专项债券付息支出</t>
  </si>
  <si>
    <t>2320499</t>
  </si>
  <si>
    <t xml:space="preserve">     其他政府性基金债务付息支出</t>
  </si>
  <si>
    <t>十、债务发行费用支出</t>
  </si>
  <si>
    <t>23304</t>
  </si>
  <si>
    <t xml:space="preserve">   地方政府专项债务发行费用支出</t>
  </si>
  <si>
    <t>2330401</t>
  </si>
  <si>
    <t xml:space="preserve">     海南省高等级公路车辆通行附加费债务发行费用支出</t>
  </si>
  <si>
    <t>2330402</t>
  </si>
  <si>
    <t xml:space="preserve">     港口建设费债务发行费用支出</t>
  </si>
  <si>
    <t>2330405</t>
  </si>
  <si>
    <t xml:space="preserve">     国家电影事业发展专项资金债务发行费用支出</t>
  </si>
  <si>
    <t>2330411</t>
  </si>
  <si>
    <t xml:space="preserve">     国有土地使用权出让金债务发行费用支出</t>
  </si>
  <si>
    <t>2330413</t>
  </si>
  <si>
    <t xml:space="preserve">     农业土地开发资金债务发行费用支出</t>
  </si>
  <si>
    <t>2330414</t>
  </si>
  <si>
    <t xml:space="preserve">     大中型水库库区基金债务发行费用支出</t>
  </si>
  <si>
    <t>2330416</t>
  </si>
  <si>
    <t xml:space="preserve">     城市基础设施配套费债务发行费用支出</t>
  </si>
  <si>
    <t>2330417</t>
  </si>
  <si>
    <t xml:space="preserve">     小型水库移民扶助基金债务发行费用支出</t>
  </si>
  <si>
    <t>2330418</t>
  </si>
  <si>
    <t xml:space="preserve">     国家重大水利工程建设基金债务发行费用支出</t>
  </si>
  <si>
    <t>2330419</t>
  </si>
  <si>
    <t xml:space="preserve">     车辆通行费债务发行费用支出</t>
  </si>
  <si>
    <t>2330420</t>
  </si>
  <si>
    <t xml:space="preserve">     污水处理费债务发行费用支出</t>
  </si>
  <si>
    <t>2330431</t>
  </si>
  <si>
    <t xml:space="preserve">     土地储备专项债券发行费用支出</t>
  </si>
  <si>
    <t>2330432</t>
  </si>
  <si>
    <t xml:space="preserve">     政府收费公路专项债券发行费用支出</t>
  </si>
  <si>
    <t>2330433</t>
  </si>
  <si>
    <t xml:space="preserve">     棚户区改造专项债券发行费用支出</t>
  </si>
  <si>
    <t>2330498</t>
  </si>
  <si>
    <t xml:space="preserve">     其他地方自行试点项目收益专项债券发行费用支出</t>
  </si>
  <si>
    <t>2330499</t>
  </si>
  <si>
    <t xml:space="preserve">     其他政府性基金债务发行费用支出</t>
  </si>
  <si>
    <t>234</t>
  </si>
  <si>
    <t>十一、抗疫特别国债安排的支出</t>
  </si>
  <si>
    <t>23401</t>
  </si>
  <si>
    <t xml:space="preserve">    基础设施建设</t>
  </si>
  <si>
    <t>2340101</t>
  </si>
  <si>
    <t xml:space="preserve">      公共卫生体系建设</t>
  </si>
  <si>
    <t>2340102</t>
  </si>
  <si>
    <t xml:space="preserve">      重大疫情防控救治体系建设</t>
  </si>
  <si>
    <t>2340103</t>
  </si>
  <si>
    <t xml:space="preserve">      粮食安全</t>
  </si>
  <si>
    <t>2340104</t>
  </si>
  <si>
    <t xml:space="preserve">      能源安全</t>
  </si>
  <si>
    <t>2340105</t>
  </si>
  <si>
    <t xml:space="preserve">      应急物资保障</t>
  </si>
  <si>
    <t>2340106</t>
  </si>
  <si>
    <t xml:space="preserve">      产业链改造升级</t>
  </si>
  <si>
    <t>2340107</t>
  </si>
  <si>
    <t xml:space="preserve">      城镇老旧小区改造</t>
  </si>
  <si>
    <t>2340108</t>
  </si>
  <si>
    <t xml:space="preserve">      生态环境治理</t>
  </si>
  <si>
    <t>2340109</t>
  </si>
  <si>
    <t xml:space="preserve">      交通基础设施建设</t>
  </si>
  <si>
    <t>2340110</t>
  </si>
  <si>
    <t xml:space="preserve">      市政设施建设</t>
  </si>
  <si>
    <t>2340111</t>
  </si>
  <si>
    <t xml:space="preserve">      重大区域规划基础设施建设</t>
  </si>
  <si>
    <t>2340199</t>
  </si>
  <si>
    <t xml:space="preserve">      其他基础设施建设</t>
  </si>
  <si>
    <t>23402</t>
  </si>
  <si>
    <t xml:space="preserve">    抗疫相关支出</t>
  </si>
  <si>
    <t>2340201</t>
  </si>
  <si>
    <t xml:space="preserve">      减免房租补贴</t>
  </si>
  <si>
    <t>2340202</t>
  </si>
  <si>
    <t xml:space="preserve">      重点企业贷款贴息</t>
  </si>
  <si>
    <t>2340203</t>
  </si>
  <si>
    <t xml:space="preserve">      创业担保贷款贴息</t>
  </si>
  <si>
    <t>2340204</t>
  </si>
  <si>
    <t xml:space="preserve">      援企稳岗补贴</t>
  </si>
  <si>
    <t>2340205</t>
  </si>
  <si>
    <t xml:space="preserve">      困难群众基本生活补助</t>
  </si>
  <si>
    <t>2340299</t>
  </si>
  <si>
    <t xml:space="preserve">      其他抗疫相关支出</t>
  </si>
  <si>
    <t>芒市本级政府性基金支出</t>
  </si>
  <si>
    <t>230</t>
  </si>
  <si>
    <t>转移性支出</t>
  </si>
  <si>
    <t>2300402</t>
  </si>
  <si>
    <t xml:space="preserve">   政府性基金上解支出</t>
  </si>
  <si>
    <t>23008</t>
  </si>
  <si>
    <t xml:space="preserve">   调出资金</t>
  </si>
  <si>
    <t>23009</t>
  </si>
  <si>
    <t xml:space="preserve">   年终结余</t>
  </si>
  <si>
    <t>231</t>
  </si>
  <si>
    <t>债务还本支出</t>
  </si>
  <si>
    <t>2310411</t>
  </si>
  <si>
    <t xml:space="preserve">   国有土地使用权出让金债务还本支出</t>
  </si>
  <si>
    <t xml:space="preserve">    利用再融资债券还到期债券本金</t>
  </si>
  <si>
    <t xml:space="preserve">    利用财政资金还到期债券本金</t>
  </si>
  <si>
    <t>各项支出合计</t>
  </si>
  <si>
    <t>2-3 2022年芒市本级政府性基金支出表(州、市对下转移支付)</t>
  </si>
  <si>
    <t>七、资源勘探工业信息等支出</t>
  </si>
  <si>
    <t>本年支出小计</t>
  </si>
  <si>
    <t>3-1  2022年芒市国有资本经营收入预算情况表</t>
  </si>
  <si>
    <r>
      <rPr>
        <sz val="14"/>
        <rFont val="MS Serif"/>
        <charset val="134"/>
      </rPr>
      <t xml:space="preserve">    </t>
    </r>
    <r>
      <rPr>
        <sz val="14"/>
        <color indexed="8"/>
        <rFont val="宋体"/>
        <charset val="134"/>
      </rPr>
      <t>单位：万元</t>
    </r>
  </si>
  <si>
    <t>项        目</t>
  </si>
  <si>
    <t xml:space="preserve">  利润收入</t>
  </si>
  <si>
    <t xml:space="preserve">     电力企业利润收入</t>
  </si>
  <si>
    <t xml:space="preserve">     运输企业利润收入</t>
  </si>
  <si>
    <t xml:space="preserve">     投资服务企业利润收入</t>
  </si>
  <si>
    <t xml:space="preserve">     贸易企业利润收入</t>
  </si>
  <si>
    <t xml:space="preserve">     建筑施工企业利润收入</t>
  </si>
  <si>
    <t xml:space="preserve">     房地产企业利润收入</t>
  </si>
  <si>
    <t xml:space="preserve">     医药企业利润收入</t>
  </si>
  <si>
    <t xml:space="preserve">     农林牧渔企业利润收入</t>
  </si>
  <si>
    <t xml:space="preserve">     军工企业利润收入</t>
  </si>
  <si>
    <t xml:space="preserve">     转制科研院所利润收入</t>
  </si>
  <si>
    <t xml:space="preserve">     地质勘查企业利润收入</t>
  </si>
  <si>
    <r>
      <rPr>
        <sz val="14"/>
        <rFont val="宋体"/>
        <charset val="134"/>
      </rPr>
      <t xml:space="preserve">  </t>
    </r>
    <r>
      <rPr>
        <sz val="14"/>
        <rFont val="宋体"/>
        <charset val="134"/>
      </rPr>
      <t xml:space="preserve"> </t>
    </r>
    <r>
      <rPr>
        <sz val="14"/>
        <rFont val="宋体"/>
        <charset val="134"/>
      </rPr>
      <t xml:space="preserve">  卫生体育福利企业利润收入</t>
    </r>
  </si>
  <si>
    <t xml:space="preserve">     教育文化广播企业利润收入</t>
  </si>
  <si>
    <t xml:space="preserve">     科学研究企业利润收入</t>
  </si>
  <si>
    <t xml:space="preserve">     机关社团所属企业利润收入</t>
  </si>
  <si>
    <t xml:space="preserve">     化工企业利润收入</t>
  </si>
  <si>
    <t xml:space="preserve">     金融企业利润收入（国资预算）</t>
  </si>
  <si>
    <t xml:space="preserve">     其他国有资本经营预算企业利润收入</t>
  </si>
  <si>
    <t xml:space="preserve">  股利、股息收入</t>
  </si>
  <si>
    <t xml:space="preserve">     国有控股公司股利、股息收入</t>
  </si>
  <si>
    <t xml:space="preserve">     国有参股公司股利、股息收入</t>
  </si>
  <si>
    <t xml:space="preserve">     金融企业股利、股息收入（国资预算）</t>
  </si>
  <si>
    <t xml:space="preserve">     其他国有资本经营预算企业股利、股息收入</t>
  </si>
  <si>
    <t xml:space="preserve">  产权转让收入</t>
  </si>
  <si>
    <t xml:space="preserve">     国有股权、股份转让收入</t>
  </si>
  <si>
    <t xml:space="preserve">     国有独资企业产权转让收入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</si>
  <si>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</si>
  <si>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</si>
  <si>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</si>
  <si>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</si>
  <si>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</si>
  <si>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</si>
  <si>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芒市本级国有资本经营收入</t>
  </si>
  <si>
    <t>上年结转</t>
  </si>
  <si>
    <t>账务调整收入</t>
  </si>
  <si>
    <t>3-2  2022年芒市国有资本经营支出预算情况表</t>
  </si>
  <si>
    <t xml:space="preserve">  解决历史遗留问题及改革成本支出</t>
  </si>
  <si>
    <t xml:space="preserve">    “三供一业”移交补助支出</t>
  </si>
  <si>
    <t xml:space="preserve">    国有企业办职教幼教补助支出</t>
  </si>
  <si>
    <t xml:space="preserve">    国有企业退休人员社会化管理补助支出</t>
  </si>
  <si>
    <t xml:space="preserve">    国有企业改革成本支出</t>
  </si>
  <si>
    <t xml:space="preserve">    离休干部医药费补助支出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</si>
  <si>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</si>
  <si>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</si>
  <si>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</si>
  <si>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</si>
  <si>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</si>
  <si>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</si>
  <si>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其他国有企业资本金注入</t>
  </si>
  <si>
    <t xml:space="preserve">  国有企业政策性补贴</t>
  </si>
  <si>
    <t xml:space="preserve">    国有企业政策性补贴（项）</t>
  </si>
  <si>
    <t xml:space="preserve">  金融国有资本经营预算支出</t>
  </si>
  <si>
    <t xml:space="preserve">  其他金融国有资本经营预算支出</t>
  </si>
  <si>
    <t xml:space="preserve">  其他国有资本经营预算支出</t>
  </si>
  <si>
    <t xml:space="preserve">    其他国有资本经营预算支出（项）</t>
  </si>
  <si>
    <t>全省国有资本经营支出</t>
  </si>
  <si>
    <t>国有资本经营预算转移支付</t>
  </si>
  <si>
    <t>调出资金</t>
  </si>
  <si>
    <t>结转下年</t>
  </si>
  <si>
    <t>3-3  2022年芒市本级国有资本经营预算转移支付表（分地区）</t>
  </si>
  <si>
    <t>地  区</t>
  </si>
  <si>
    <t>预算数</t>
  </si>
  <si>
    <t>芒市</t>
  </si>
  <si>
    <t>合  计</t>
  </si>
  <si>
    <t>3-4  2022年芒市本级国有资本经营预算转移支付表（分项目）</t>
  </si>
  <si>
    <t>项目名称</t>
  </si>
  <si>
    <t>4-1  2022年芒市社会保险基金收入预算情况表</t>
  </si>
  <si>
    <t>项     目</t>
  </si>
  <si>
    <t>一、企业职工基本养老保险基金收入</t>
  </si>
  <si>
    <t xml:space="preserve">    其中：保险费收入</t>
  </si>
  <si>
    <t xml:space="preserve">          利息收入</t>
  </si>
  <si>
    <t xml:space="preserve">          财政补贴收入</t>
  </si>
  <si>
    <t xml:space="preserve">          其他收入</t>
  </si>
  <si>
    <t>二、机关事业单位基本养老保险基金收入</t>
  </si>
  <si>
    <t>三、失业保险基金收入</t>
  </si>
  <si>
    <t>四、城镇职工基本医疗保险基金收入</t>
  </si>
  <si>
    <t>五、工伤保险基金收入</t>
  </si>
  <si>
    <t>六、城乡居民基本养老保险基金收入</t>
  </si>
  <si>
    <t xml:space="preserve">          委托投资收益</t>
  </si>
  <si>
    <t>七、居民基本医疗保险基金收入</t>
  </si>
  <si>
    <t>收入小计</t>
  </si>
  <si>
    <t xml:space="preserve">  其中：保险费收入</t>
  </si>
  <si>
    <t xml:space="preserve">        利息收入</t>
  </si>
  <si>
    <t xml:space="preserve">        财政补贴收入</t>
  </si>
  <si>
    <t xml:space="preserve">        委托投资收益</t>
  </si>
  <si>
    <t xml:space="preserve">        其他收入</t>
  </si>
  <si>
    <t xml:space="preserve">  上年结余收入</t>
  </si>
  <si>
    <t>　社会保险基金预算上年结余收入</t>
  </si>
  <si>
    <t>上级补助收入</t>
  </si>
  <si>
    <t>下级上解收入</t>
  </si>
  <si>
    <t>收入合计</t>
  </si>
  <si>
    <t>2022年芒市本级社会保险基金支出预算情况表</t>
  </si>
  <si>
    <t>表十七</t>
  </si>
  <si>
    <t>一、企业职工基本养老保险基金支出</t>
  </si>
  <si>
    <t>　　　基本养老金</t>
  </si>
  <si>
    <t>　　　医疗补助金</t>
  </si>
  <si>
    <t>　　　丧葬抚恤补助</t>
  </si>
  <si>
    <t>　　　其他企业职工基本养老保险基金支出</t>
  </si>
  <si>
    <t>二、机关事业单位基本养老保险基金支出</t>
  </si>
  <si>
    <t>　　　基本养老金支出</t>
  </si>
  <si>
    <t>　　　其他机关事业单位基本养老保险基金支出</t>
  </si>
  <si>
    <t>三、失业保险基金支出</t>
  </si>
  <si>
    <t>　　　失业保险金</t>
  </si>
  <si>
    <t>　　　医疗保险费</t>
  </si>
  <si>
    <t>　　　职业培训和职业介绍补贴</t>
  </si>
  <si>
    <t>　　　技能提升补贴支出</t>
  </si>
  <si>
    <t>　　　其他失业保险基金支出</t>
  </si>
  <si>
    <t>四、城镇职工基本医疗保险基金支出</t>
  </si>
  <si>
    <t>　　　职工基本医疗保险统筹基金</t>
  </si>
  <si>
    <t>　　　职工医疗保险个人账户基金</t>
  </si>
  <si>
    <t>　　　其他职工基本医疗保险基金支出</t>
  </si>
  <si>
    <t>五、工伤保险基金支出</t>
  </si>
  <si>
    <t>　　　工伤保险待遇</t>
  </si>
  <si>
    <t>　　　劳动能力鉴定支出</t>
  </si>
  <si>
    <t>　　　工伤预防费用支出</t>
  </si>
  <si>
    <t>　　　其他工伤保险基金支出</t>
  </si>
  <si>
    <t>六、生育保险基金支出</t>
  </si>
  <si>
    <t>　　　生育医疗费用支出</t>
  </si>
  <si>
    <t>　　　生育津贴支出</t>
  </si>
  <si>
    <t>　　　其他生育保险基金支出</t>
  </si>
  <si>
    <t>七、城乡居民基本养老保险基金支出</t>
  </si>
  <si>
    <t>　　　基础养老金支出</t>
  </si>
  <si>
    <t>　　　个人账户养老金支出</t>
  </si>
  <si>
    <t>　　　丧葬抚恤补助支出</t>
  </si>
  <si>
    <t>　　　其他城乡居民基本养老保险基金支出</t>
  </si>
  <si>
    <t>八、居民基本医疗保险基金支出</t>
  </si>
  <si>
    <t>　　　城乡居民基本医疗保险基金医疗待遇支出</t>
  </si>
  <si>
    <t>　　　大病医疗保险支出</t>
  </si>
  <si>
    <t>　　　其他城乡居民基本医疗保险基金支出</t>
  </si>
  <si>
    <t>支出小计</t>
  </si>
  <si>
    <t>　转移性支出</t>
  </si>
  <si>
    <t>　　年终结余</t>
  </si>
  <si>
    <t>　　　社会保险基金预算年终结余</t>
  </si>
  <si>
    <t>　　社会保险基金上解下拨支出</t>
  </si>
  <si>
    <t>　　　社会保险基金补助下级支出</t>
  </si>
  <si>
    <t>　　　社会保险基金上解上级支出</t>
  </si>
  <si>
    <t>支出合计</t>
  </si>
  <si>
    <t>5-1  芒市2021年地方政府专项债务限额及余额情况表</t>
  </si>
  <si>
    <t>单位：亿元</t>
  </si>
  <si>
    <t>地   区</t>
  </si>
  <si>
    <t>2021年债务限额</t>
  </si>
  <si>
    <t>2021年债务余额预计执行数</t>
  </si>
  <si>
    <t>一般债务</t>
  </si>
  <si>
    <t>专项债务</t>
  </si>
  <si>
    <t>公  式</t>
  </si>
  <si>
    <t>A=B+C</t>
  </si>
  <si>
    <t>B</t>
  </si>
  <si>
    <t>C</t>
  </si>
  <si>
    <t>D=E+F</t>
  </si>
  <si>
    <t>E</t>
  </si>
  <si>
    <t>F</t>
  </si>
  <si>
    <t>注：1.本表反映上一年度本地区、本级及分地区地方政府债务限额及余额预计执行数。</t>
  </si>
  <si>
    <t xml:space="preserve">    2.本表由县级以上地方各级财政部门在本级人民代表大会批准预算后二十日内公开。</t>
  </si>
  <si>
    <t>5-1  芒市2021年地方政府一般债务限额及余额情况表</t>
  </si>
  <si>
    <t>2021年一般债务限额</t>
  </si>
  <si>
    <t>2021年一般债务余额预计执行数</t>
  </si>
  <si>
    <t>5-2  芒市2021年地方政府专项债务限额及余额情况表</t>
  </si>
  <si>
    <t>2021年专项债务限额</t>
  </si>
  <si>
    <t>2021年专项债务余额预计执行数</t>
  </si>
  <si>
    <t>5-3  芒市本级2021年地方政府一般债务余额情况表</t>
  </si>
  <si>
    <t>项    目</t>
  </si>
  <si>
    <t>执行数</t>
  </si>
  <si>
    <t>一、2020年末地方政府一般债务余额实际数</t>
  </si>
  <si>
    <t>二、2021年末地方政府一般债务余额限额</t>
  </si>
  <si>
    <t>三、2021年地方政府一般债务发行额</t>
  </si>
  <si>
    <t xml:space="preserve">    中央转贷地方的国际金融组织和外国政府贷款</t>
  </si>
  <si>
    <t xml:space="preserve">    2021年地方政府一般债券发行额</t>
  </si>
  <si>
    <t>四、2021年地方政府一般债务还本额</t>
  </si>
  <si>
    <t>五、2021年末地方政府一般债务余额预计执行数</t>
  </si>
  <si>
    <t>六、2022年地方财政赤字</t>
  </si>
  <si>
    <t>七、2022年地方政府一般债务余额限额</t>
  </si>
  <si>
    <t>注：1.本表反映本地区上两年度一般债务余额，上一年度一般债务限额、发行额、还本支出及余额，本年度财政赤
      字及一般债务限额。  
    2.本表由县级以上地方各级财政部门在本级人民代表大会批准预算后二十日内公开。</t>
  </si>
  <si>
    <t>5-4  芒市本级2021年地方政府专项债务余额情况表</t>
  </si>
  <si>
    <t>一、2020年末地方政府专项债务余额实际数</t>
  </si>
  <si>
    <t>二、2021年末地方政府专项债务余额限额</t>
  </si>
  <si>
    <t>三、2021年地方政府专项债务发行额</t>
  </si>
  <si>
    <t>四、2021年地方政府专项债务还本额</t>
  </si>
  <si>
    <t>五、2021年末地方政府专项债务余额预计执行数</t>
  </si>
  <si>
    <t>六、2021年地方政府专项债务新增限额</t>
  </si>
  <si>
    <t>七、2022年末地方政府专项债务余额限额</t>
  </si>
  <si>
    <t>注：1.本表反映本地区上两年度专项债务余额，上一年度专项债务限额、发行额、还本额及余额，本年度专项债务
      新增限额及限额。
    2.本表由县级以上地方各级财政部门在本级人民代表大会批准预算后二十日内公开。</t>
  </si>
  <si>
    <t>5-5 芒市地方政府债券发行及还本
付息情况表</t>
  </si>
  <si>
    <t>公式</t>
  </si>
  <si>
    <t>本地区</t>
  </si>
  <si>
    <t>本级</t>
  </si>
  <si>
    <t>一、2021年发行预计执行数</t>
  </si>
  <si>
    <t>A=B+D</t>
  </si>
  <si>
    <t>（一）一般债券</t>
  </si>
  <si>
    <t xml:space="preserve">   其中：再融资债券</t>
  </si>
  <si>
    <t>（二）专项债券</t>
  </si>
  <si>
    <t>D</t>
  </si>
  <si>
    <t>二、2021年还本预计执行数</t>
  </si>
  <si>
    <t>F=G+H</t>
  </si>
  <si>
    <t>G</t>
  </si>
  <si>
    <t>H</t>
  </si>
  <si>
    <t>三、2021年付息预计执行数</t>
  </si>
  <si>
    <t>I=J+K</t>
  </si>
  <si>
    <t>J</t>
  </si>
  <si>
    <t>K</t>
  </si>
  <si>
    <t>四、2022年还本预算数</t>
  </si>
  <si>
    <t>L=M+O</t>
  </si>
  <si>
    <t>M</t>
  </si>
  <si>
    <t xml:space="preserve">   其中：再融资</t>
  </si>
  <si>
    <t xml:space="preserve">      财政预算安排 </t>
  </si>
  <si>
    <t>N</t>
  </si>
  <si>
    <t>O</t>
  </si>
  <si>
    <t xml:space="preserve">      财政预算安排</t>
  </si>
  <si>
    <t>P</t>
  </si>
  <si>
    <t>五、2022年付息预算数</t>
  </si>
  <si>
    <t>Q=R+S</t>
  </si>
  <si>
    <t>R</t>
  </si>
  <si>
    <t>S</t>
  </si>
  <si>
    <t>注：1.本表反映本地区上一年度地方政府债券（含再融资债券）发行及还本付息支出
      预计执行数、本年度地方政府债券还本付息支出预算数等。
    2.本表由县级以上地方各级财政部门在本级人民代表大会批准预算后二十日内公
      开。</t>
  </si>
  <si>
    <t>5-6  芒市2022年地方政府债务限额提前下达情况表</t>
  </si>
  <si>
    <t>下级</t>
  </si>
  <si>
    <t>一、2021年地方政府债务限额</t>
  </si>
  <si>
    <t>其中： 一般债务限额</t>
  </si>
  <si>
    <t xml:space="preserve">       专项债务限额</t>
  </si>
  <si>
    <t>二、提前下达的2022年新增地方政府债务限额</t>
  </si>
  <si>
    <t>注：本表反映本地区及本级年初预算中列示提前下达的新增地方政府债务限额情况，由县级以上地方各级财政部门在本级人民代表大会批准预算后二十日内公开。</t>
  </si>
  <si>
    <t>5-7 芒市2022年年初新增地方政府债券资金安排表</t>
  </si>
  <si>
    <t>序号</t>
  </si>
  <si>
    <t>项目类型</t>
  </si>
  <si>
    <t>项目主管部门</t>
  </si>
  <si>
    <t>债券性质</t>
  </si>
  <si>
    <t>债券规模</t>
  </si>
  <si>
    <t>如：农村公路、市政道路等
如：土地储备、政府收费公路、棚改等</t>
  </si>
  <si>
    <t>一般债券
专项债券</t>
  </si>
  <si>
    <t>...</t>
  </si>
  <si>
    <t>注：本表反映本级当年提前下达的新增地方政府债券资金使用安排，由县级以上地方各级财政部门在本级人民代表大会批准预算后二十日内公开。</t>
  </si>
  <si>
    <t>6-1   2022年芒市重大政策和重点项目绩效目标表</t>
  </si>
  <si>
    <t>单位名称、项目名称</t>
  </si>
  <si>
    <t>项目代码</t>
  </si>
  <si>
    <t>项目年度绩效目标</t>
  </si>
  <si>
    <t>一级指标</t>
  </si>
  <si>
    <t>二级指标</t>
  </si>
  <si>
    <t>三级指标</t>
  </si>
  <si>
    <t>指标性质</t>
  </si>
  <si>
    <t>指标值</t>
  </si>
  <si>
    <t>度量单位</t>
  </si>
  <si>
    <t>指标属性</t>
  </si>
  <si>
    <t>指标内容</t>
  </si>
  <si>
    <t>预算股</t>
  </si>
  <si>
    <t xml:space="preserve">  勐焕街道办事处</t>
  </si>
  <si>
    <t xml:space="preserve">    勐焕街道办事处党政综合办公室</t>
  </si>
  <si>
    <t xml:space="preserve">      福安陵园管理费专项资金</t>
  </si>
  <si>
    <t>533103210000000017586</t>
  </si>
  <si>
    <t>目标1:建设成文明、和谐的平安陵园
目标2:建设成为生态森林陵园
目标3:清明节等重要节点的祭扫活动安全有序</t>
  </si>
  <si>
    <t xml:space="preserve">        产出指标</t>
  </si>
  <si>
    <t>数量指标</t>
  </si>
  <si>
    <t>陵园数量</t>
  </si>
  <si>
    <t>=</t>
  </si>
  <si>
    <t>1</t>
  </si>
  <si>
    <t>个</t>
  </si>
  <si>
    <t>定量指标</t>
  </si>
  <si>
    <t>陵园的数量</t>
  </si>
  <si>
    <t>质量指标</t>
  </si>
  <si>
    <t>陵园管护、卫生保洁管理、
设施维护合格率</t>
  </si>
  <si>
    <t>100%</t>
  </si>
  <si>
    <t>%</t>
  </si>
  <si>
    <t>工作的完成情况</t>
  </si>
  <si>
    <t>清明节值班任务完成合格率</t>
  </si>
  <si>
    <t>时效指标</t>
  </si>
  <si>
    <t>任务完成及时率</t>
  </si>
  <si>
    <t>&gt;=</t>
  </si>
  <si>
    <t>98%</t>
  </si>
  <si>
    <t>工作完成时效</t>
  </si>
  <si>
    <t>成本指标</t>
  </si>
  <si>
    <t>陵园管护、卫生保洁管理费、设施维护费、清明节值班支出费用</t>
  </si>
  <si>
    <t>10</t>
  </si>
  <si>
    <t>万元</t>
  </si>
  <si>
    <t>开展工作成本</t>
  </si>
  <si>
    <t xml:space="preserve">        效益指标</t>
  </si>
  <si>
    <t>社会效益指标</t>
  </si>
  <si>
    <t>建设成文明、和谐的平安陵园</t>
  </si>
  <si>
    <t>稳步建设完成</t>
  </si>
  <si>
    <t/>
  </si>
  <si>
    <t>定性指标</t>
  </si>
  <si>
    <t>工作的目的</t>
  </si>
  <si>
    <t>生态效益指标</t>
  </si>
  <si>
    <t>生态环境改善率，建设成为生态森
林陵园</t>
  </si>
  <si>
    <t>90%</t>
  </si>
  <si>
    <t>工作的效果</t>
  </si>
  <si>
    <t>可持续影响指标</t>
  </si>
  <si>
    <t>保障清明节等重要节点的祭扫活动安全长期有序</t>
  </si>
  <si>
    <t>长期</t>
  </si>
  <si>
    <t>工作的影响</t>
  </si>
  <si>
    <t xml:space="preserve">        满意度指标</t>
  </si>
  <si>
    <t>服务对象满意度指标</t>
  </si>
  <si>
    <t>受益群众满意度</t>
  </si>
  <si>
    <t>95%</t>
  </si>
  <si>
    <t>群众的满意程度</t>
  </si>
  <si>
    <t xml:space="preserve">      7个被征地小组集体预留地租金补助资金</t>
  </si>
  <si>
    <t>533103210000000017552</t>
  </si>
  <si>
    <t>目标1：加快推进芒市重大项目建设土地征收工作
 目标2：促进芒市招商引资和城市建设</t>
  </si>
  <si>
    <t>7个被征地小组集体预留用地面积</t>
  </si>
  <si>
    <t>170.879</t>
  </si>
  <si>
    <t>平方米</t>
  </si>
  <si>
    <t>集体预留用地面积</t>
  </si>
  <si>
    <t>7个被征地小组集体预留用地年租金兑付完成率</t>
  </si>
  <si>
    <t>100%完成</t>
  </si>
  <si>
    <t>7个被征地小组集体预留用地年租金兑付及时率</t>
  </si>
  <si>
    <t>兑付时间</t>
  </si>
  <si>
    <t>7个被征地小组集体预留用地年租金补助标准</t>
  </si>
  <si>
    <t>10000元/亩</t>
  </si>
  <si>
    <t>元/亩</t>
  </si>
  <si>
    <t>每亩10000元</t>
  </si>
  <si>
    <t>经济效益指标</t>
  </si>
  <si>
    <t>促进土地征收和招商引资项目建设</t>
  </si>
  <si>
    <t>土地征收目的</t>
  </si>
  <si>
    <t>促进土地资源合理、高效利用率</t>
  </si>
  <si>
    <t>不能有闲置土地</t>
  </si>
  <si>
    <t>保护生态效益，达到环保指标</t>
  </si>
  <si>
    <t>开发的同时注意生态</t>
  </si>
  <si>
    <t>7个被征地小组集体预留用地使用期限</t>
  </si>
  <si>
    <t>年</t>
  </si>
  <si>
    <t>长期兑付</t>
  </si>
  <si>
    <t>被征地小组居民满意度</t>
  </si>
  <si>
    <t>≥99%</t>
  </si>
  <si>
    <t>居民满意程度</t>
  </si>
  <si>
    <t xml:space="preserve">  芒市镇</t>
  </si>
  <si>
    <t xml:space="preserve">    芒市镇党政办公室</t>
  </si>
  <si>
    <t xml:space="preserve">      芒市镇征地工作专项经费</t>
  </si>
  <si>
    <t>533103221100000686195</t>
  </si>
  <si>
    <t>芒市镇征地工作专项经费</t>
  </si>
  <si>
    <t>征地工作经费</t>
  </si>
  <si>
    <t>4,136,480.43</t>
  </si>
  <si>
    <t>元</t>
  </si>
  <si>
    <t>资金兑付及时率</t>
  </si>
  <si>
    <t>100</t>
  </si>
  <si>
    <t>服务对象满意度</t>
  </si>
  <si>
    <t>85</t>
  </si>
  <si>
    <t xml:space="preserve">      芒市大河卫生综合治理专项资金</t>
  </si>
  <si>
    <t>533103221100000686213</t>
  </si>
  <si>
    <t>芒市大河卫生综合治理经费421300元</t>
  </si>
  <si>
    <t>芒市大河卫生综合治理经费</t>
  </si>
  <si>
    <t>42.13</t>
  </si>
  <si>
    <t>90</t>
  </si>
  <si>
    <t xml:space="preserve">      下东村委会红木园村民小组产业振兴示范基地配套设施建设项目专项资金</t>
  </si>
  <si>
    <t>533103221100000673899</t>
  </si>
  <si>
    <t>根据芒市财政局下发文件安排下东村委会红木园村民小组产业振兴示范基地配套设施建设项目资金</t>
  </si>
  <si>
    <t>下东村委会红木园村民小组产业振兴示范基地配套设施建设项目资金</t>
  </si>
  <si>
    <t>63</t>
  </si>
  <si>
    <t>绩效表</t>
  </si>
  <si>
    <t>资金支付率</t>
  </si>
  <si>
    <t xml:space="preserve">      芒市镇耕地地力补贴专项资金</t>
  </si>
  <si>
    <t>533103221100000686132</t>
  </si>
  <si>
    <t>发放2022年耕地地力补贴</t>
  </si>
  <si>
    <t>350</t>
  </si>
  <si>
    <t>资金发放率</t>
  </si>
  <si>
    <t>80</t>
  </si>
  <si>
    <t>经济建设股</t>
  </si>
  <si>
    <t xml:space="preserve">  芒市计划发展和改革局</t>
  </si>
  <si>
    <t xml:space="preserve">    芒市计划发展和改革局机关</t>
  </si>
  <si>
    <t xml:space="preserve">      2017年以工代赈管理补助资金</t>
  </si>
  <si>
    <t>533103221100000688055</t>
  </si>
  <si>
    <t>以工代赈管理费</t>
  </si>
  <si>
    <t>完成以工代赈实施任务</t>
  </si>
  <si>
    <t>给群众带来便利</t>
  </si>
  <si>
    <t>是</t>
  </si>
  <si>
    <t>95</t>
  </si>
  <si>
    <t xml:space="preserve">      项目前期经费</t>
  </si>
  <si>
    <t>533103221100000692682</t>
  </si>
  <si>
    <t>重大项目前期经费</t>
  </si>
  <si>
    <t>项目落地</t>
  </si>
  <si>
    <t>项目成功落地</t>
  </si>
  <si>
    <t>经济指标增长</t>
  </si>
  <si>
    <t>5</t>
  </si>
  <si>
    <t xml:space="preserve">      省级救灾物资储备管理及调运经费</t>
  </si>
  <si>
    <t>533103221100000688084</t>
  </si>
  <si>
    <t>为认真贯彻落实省委省政府“主动防灾、充分备灾、科学救灾、有效减灾”的重要指示精神，切实增强灾害救助快速放映能力，有效保障受灾群众基本生活，建立和完善救灾应急物资储备体系。形成以省级储备库为中心，省属分库和州、市级储备库为基础，县级储备库为支撑，乡镇储备点为补充的救灾物资储备网络。确保受灾发生后，受灾群众在12小时内得到切实、有效的生活救助。</t>
  </si>
  <si>
    <t>物资调运误差率</t>
  </si>
  <si>
    <t>&lt;</t>
  </si>
  <si>
    <t>调运物资总量的1‰</t>
  </si>
  <si>
    <t>根据《云南省省级救灾物资管理办法》第三章，对省级救灾物资的调运管理作出的明确规定设置。</t>
  </si>
  <si>
    <t>质量良好率</t>
  </si>
  <si>
    <t>根据《云南省省级救灾物资管理办法》第二章，对省级救灾物资储备管理作出的明确规定设置。值班人员以“查、控、防”为切入点，强化监督检查，做到24小时应急值守，确保仓安全运行。</t>
  </si>
  <si>
    <t>自然灾害救助受灾群众能力</t>
  </si>
  <si>
    <t>3000</t>
  </si>
  <si>
    <t>人次（个）</t>
  </si>
  <si>
    <t>《云南省人民政府办公厅关于印发云南省进一步加强地震灾害防范应对准备工作实施方案的通知》云政办函〔2020〕73号明确：加强应急物资储备，进一步提高受灾群众基本生活保障能力。建立健全省、州市、县、乡四级救灾物资储备体系，优先在19个重点县所辖乡镇以及位置偏远、交通不便的乡镇建立物资储备点，确保就近存储、保障有力。</t>
  </si>
  <si>
    <t>物资接收满意度</t>
  </si>
  <si>
    <t>&gt;</t>
  </si>
  <si>
    <t xml:space="preserve">      粮油供需平衡调查专项资金</t>
  </si>
  <si>
    <t>533103221100000688060</t>
  </si>
  <si>
    <t>数据收集</t>
  </si>
  <si>
    <t>数据收集的完成量</t>
  </si>
  <si>
    <t>数据上报</t>
  </si>
  <si>
    <t>数据上报及时性</t>
  </si>
  <si>
    <t>调查对象满意度</t>
  </si>
  <si>
    <t xml:space="preserve">      芒市边境疫情防控低压电力保障项目专项资金</t>
  </si>
  <si>
    <t>533103221100000678357</t>
  </si>
  <si>
    <t>沿芒市边境抵边拦阻网底新建一条电缆线最为主干线，同时对抵边拦阻网继续优化整改使用。</t>
  </si>
  <si>
    <t>一条电缆线</t>
  </si>
  <si>
    <t>82</t>
  </si>
  <si>
    <t>公里</t>
  </si>
  <si>
    <t>完成一条82公路电缆线建设</t>
  </si>
  <si>
    <t>保障边境线的用电需求</t>
  </si>
  <si>
    <t>是与否</t>
  </si>
  <si>
    <t>是否保障边境线的用电需求</t>
  </si>
  <si>
    <t>群众的满意度</t>
  </si>
  <si>
    <t xml:space="preserve">      副食品成本调查补助资金</t>
  </si>
  <si>
    <t>533103221100000687869</t>
  </si>
  <si>
    <t>做好副食品成本调查工作</t>
  </si>
  <si>
    <t xml:space="preserve">      2022年芒市项目前期工作经费</t>
  </si>
  <si>
    <t>533103221100000695960</t>
  </si>
  <si>
    <t>该笔资金为项目的前期费用，用于支付项目的可行性研究报告等费用</t>
  </si>
  <si>
    <t>争取上级项目</t>
  </si>
  <si>
    <t>20</t>
  </si>
  <si>
    <t>带动经济增长</t>
  </si>
  <si>
    <t xml:space="preserve">      农产品成本调查补助资金</t>
  </si>
  <si>
    <t>533103221100000687881</t>
  </si>
  <si>
    <t>做好农产品成本调查工作</t>
  </si>
  <si>
    <t>专项调查基础数据</t>
  </si>
  <si>
    <t>3</t>
  </si>
  <si>
    <t>支撑农业政策制定和宏观调控能力</t>
  </si>
  <si>
    <t>提升</t>
  </si>
  <si>
    <t>农调户满意度</t>
  </si>
  <si>
    <t xml:space="preserve">  芒市住房和城乡建设局</t>
  </si>
  <si>
    <t xml:space="preserve">    芒市住房和城乡建设局</t>
  </si>
  <si>
    <t xml:space="preserve">      配套管网补助资金</t>
  </si>
  <si>
    <t>533103221100000691988</t>
  </si>
  <si>
    <t>配套管网补助资金</t>
  </si>
  <si>
    <t>50</t>
  </si>
  <si>
    <t>30</t>
  </si>
  <si>
    <t xml:space="preserve">      历年工程欠款市级预算专项资金</t>
  </si>
  <si>
    <t>533103221100000686678</t>
  </si>
  <si>
    <t>完成付款</t>
  </si>
  <si>
    <t>工程总量</t>
  </si>
  <si>
    <t>平方米/公里/立方/亩等</t>
  </si>
  <si>
    <t>反映新建、改造、修缮工程量完成情况。</t>
  </si>
  <si>
    <t>主体工程完成率</t>
  </si>
  <si>
    <t>反映主体工程完成情况。
主体工程完成率=（按计划完成主体工程的工程量/计划完成主体工程量）*100%。</t>
  </si>
  <si>
    <t>工程数量</t>
  </si>
  <si>
    <t>个/标段</t>
  </si>
  <si>
    <t>反映工程设计实现的功能数量或工程的相对独立单元的数量。</t>
  </si>
  <si>
    <t>配套设施完成率</t>
  </si>
  <si>
    <t>反映配套设施完成情况。
配套设施完成率=（按计划完成配套设施的工程量/计划完成配套设施工程量）*100%。</t>
  </si>
  <si>
    <t>安全事故发生率</t>
  </si>
  <si>
    <t>&lt;=</t>
  </si>
  <si>
    <t>反映工程实施期间的安全目标。</t>
  </si>
  <si>
    <t>竣工验收合格率</t>
  </si>
  <si>
    <t>反映项目验收情况。
竣工验收合格率=（验收合格单元工程数量/完工单元工程总数）×100%。</t>
  </si>
  <si>
    <t>设计变更率</t>
  </si>
  <si>
    <t>反映项目设计变更情况。
设计变更率=（项目变更金额/项目总预算金额）*00%。</t>
  </si>
  <si>
    <t>计划完工率</t>
  </si>
  <si>
    <t>反映工程按计划完工情况。
计划完工率=实际完成工程项目个数/按计划应完成项目个数。</t>
  </si>
  <si>
    <t>计划开工率</t>
  </si>
  <si>
    <t>反映工程按计划开工情况。
项目按计划开工率=实际开工项目个数/按计划应开工项目个数×100%。</t>
  </si>
  <si>
    <t>工期控制率</t>
  </si>
  <si>
    <t>反映工期控制情况。
工期控制率=实际工期/计划工期×100%。</t>
  </si>
  <si>
    <t>工程单位建设成本</t>
  </si>
  <si>
    <t>反映单位平米数、公里数、个数、亩数等的平均成本。</t>
  </si>
  <si>
    <t>超概算（预算）项目比例</t>
  </si>
  <si>
    <t>反映超概算（预算）项目占比情况。</t>
  </si>
  <si>
    <t>综合使用率</t>
  </si>
  <si>
    <t>反映设施建成后的利用、使用的情况。
综合使用率=（投入使用的基础建设工程建设内容/完成建设内容）*100%</t>
  </si>
  <si>
    <t>设计功能实现率</t>
  </si>
  <si>
    <t>反映建设项目设施设计功能的实现情况。
设计功能实现率=（实际实现设计功能数/计划实现设计功能数）*100%</t>
  </si>
  <si>
    <t>受益人群覆盖率</t>
  </si>
  <si>
    <t>反映项目设计受益人群或地区的实现情况。
受益人群覆盖率=（实际实现受益人群数/计划实现受益人群数）*100%</t>
  </si>
  <si>
    <t>使用年限</t>
  </si>
  <si>
    <t>2022</t>
  </si>
  <si>
    <t>通过工程设计使用年限反映可持续的效果。</t>
  </si>
  <si>
    <t>受益人群满意度</t>
  </si>
  <si>
    <t>调查人群中对设施建设或设施运行的满意度。
受益人群覆盖率=（调查人群中对设施建设或设施运行的人数/问卷调查人数）*100%</t>
  </si>
  <si>
    <t xml:space="preserve">  芒市交通局</t>
  </si>
  <si>
    <t xml:space="preserve">    芒市交通局机关</t>
  </si>
  <si>
    <t xml:space="preserve">      其他收入用于芒梁高速公路建设项目芒市协调办公室购买采购服务补助资金</t>
  </si>
  <si>
    <t>533103221100000685759</t>
  </si>
  <si>
    <t>用于采购服务</t>
  </si>
  <si>
    <t>用于采购服务金额</t>
  </si>
  <si>
    <t>8</t>
  </si>
  <si>
    <t>其他收入用于芒梁高速公路建设项目芒市协调办公室购买采购服务补助资金</t>
  </si>
  <si>
    <t>对经济促进作用</t>
  </si>
  <si>
    <t xml:space="preserve">      其他收入用于大瑞铁路办公室购买采购服务补助资金</t>
  </si>
  <si>
    <t>533103221100000685798</t>
  </si>
  <si>
    <t>其他收入用于大瑞铁路办公室购买采购服务补助资金</t>
  </si>
  <si>
    <t xml:space="preserve">      农村公路应急抢险工程专项资金</t>
  </si>
  <si>
    <t>533103221100000686133</t>
  </si>
  <si>
    <t>农村公路应急抢险工程专项资金</t>
  </si>
  <si>
    <t xml:space="preserve">      2022年芒市农村公路前期工作经费</t>
  </si>
  <si>
    <t>533103221100000686057</t>
  </si>
  <si>
    <t>2022年芒市农村公路前期工作经费</t>
  </si>
  <si>
    <t>304</t>
  </si>
  <si>
    <t xml:space="preserve">      其他收入用于瑞孟高速公路建设项目芒市协调办公室购买采购服务补助资金</t>
  </si>
  <si>
    <t>533103221100000685789</t>
  </si>
  <si>
    <t>购买采购服务金额</t>
  </si>
  <si>
    <t>其他收入用于瑞孟高速公路建设项目芒市协调办公室购买采购服务补助资金</t>
  </si>
  <si>
    <t xml:space="preserve">      农村公路养护地方配套专项资金</t>
  </si>
  <si>
    <t>533103221100000686152</t>
  </si>
  <si>
    <t>农村公路养护地方配套专项资金</t>
  </si>
  <si>
    <t>676</t>
  </si>
  <si>
    <t xml:space="preserve">      2021年老年人、残疾人公交车补贴专项资金</t>
  </si>
  <si>
    <t>533103221100000686009</t>
  </si>
  <si>
    <t>2021年老年人、残疾人公交车补贴专项资金</t>
  </si>
  <si>
    <t>35</t>
  </si>
  <si>
    <t xml:space="preserve">  芒市工业和商务科技局</t>
  </si>
  <si>
    <t xml:space="preserve">    芒市工业和商务科技局机关</t>
  </si>
  <si>
    <t xml:space="preserve">      本年度结余畹町边防检查站拨入中山底边检查室建设项目专项资金</t>
  </si>
  <si>
    <t>533103221100000686874</t>
  </si>
  <si>
    <t>建设中山抵边检查室</t>
  </si>
  <si>
    <t>中山抵边检查室</t>
  </si>
  <si>
    <t>有效取缔非法贸易</t>
  </si>
  <si>
    <t>群众满意度</t>
  </si>
  <si>
    <t xml:space="preserve">      以前年度结余上级拨付边民互市及内外贸工作专项补助资金</t>
  </si>
  <si>
    <t>533103221100000686709</t>
  </si>
  <si>
    <t>购买办公设备</t>
  </si>
  <si>
    <t>批次</t>
  </si>
  <si>
    <t>提高办公配置</t>
  </si>
  <si>
    <t>提高办公效率</t>
  </si>
  <si>
    <t>群众反馈</t>
  </si>
  <si>
    <t xml:space="preserve">  芒市应急管理局</t>
  </si>
  <si>
    <t xml:space="preserve">    芒市应急管理局机关</t>
  </si>
  <si>
    <t xml:space="preserve">      自然灾害各指挥部经费</t>
  </si>
  <si>
    <t>533103221100000681768</t>
  </si>
  <si>
    <t>根据《芒市人民政府办公室关于调整充实芒市自然灾害应急管理委员会的通知》（NO.283）文件要求和精神，防汛抗旱、抗震救灾、森林草原防灭火、地质灾害四个专项指挥部调整至市应急管理局，并明确了各项工作职能职责。为确保机构划转后职能职责得到充分发挥，</t>
  </si>
  <si>
    <t>公务经费控制率</t>
  </si>
  <si>
    <t>公用经费控制程度</t>
  </si>
  <si>
    <t>实际完成率</t>
  </si>
  <si>
    <t>实际资金支付是否完成</t>
  </si>
  <si>
    <t>通过加强工作带动经济发展</t>
  </si>
  <si>
    <t>履行职责对社会发展带来的影响</t>
  </si>
  <si>
    <t>是否对社会发展产生负面影响</t>
  </si>
  <si>
    <t>开展工作促进生态发展</t>
  </si>
  <si>
    <t>对生态发展生产良性影响</t>
  </si>
  <si>
    <t>群众对部门履行职责的满意度</t>
  </si>
  <si>
    <t>98</t>
  </si>
  <si>
    <t xml:space="preserve">      自然灾害综合风险普查专项资金</t>
  </si>
  <si>
    <t>533103221100000681729</t>
  </si>
  <si>
    <t>芒市应急管理局2022年绩效目标：芒市安全生产形势持续稳定好转，规范执法，提升执法效能，完善监管机制和推进依法治安上取得新突破。强化资金使用，提高资金使用效益。预算管理制度建设完善。社会公众或服务对象满意度提高了。</t>
  </si>
  <si>
    <t>通过普查带动经济发展</t>
  </si>
  <si>
    <t>通过普查对社会发展带来的影响</t>
  </si>
  <si>
    <t>开展工作促进生态发展空</t>
  </si>
  <si>
    <t>全市企业</t>
  </si>
  <si>
    <t xml:space="preserve">      矿山监控设备专项资金</t>
  </si>
  <si>
    <t>533103210000000019600</t>
  </si>
  <si>
    <t>信息化综合管理平台系统建设项目。主要为综合管理平台（监管中心、指挥中心）的软件功能模块安装、数据中心平台的设备安装、指挥中心的装修工程。综合管理服务平台设置在残联大楼10楼会议室。第一期信息化建设安装企业终端系统17座矿山，后期14座矿山的信息化建设视转型升级工作情况而定。企业终端系统建设项目。主要为企业端的视频监测监控、风险管控的业务功能模块，过磅税收征管系统、逃逸报警系统、超重超载报警数据功能模块、矿产资源和林地占用监管等设施设备的安装工程。传输光缆建设项目。主要为企业端传输光缆建设工程、企业终端至监管中心的数据传输线路建设工程</t>
  </si>
  <si>
    <t>全市矿山企业完成</t>
  </si>
  <si>
    <t>矿山企业</t>
  </si>
  <si>
    <t>对矿山现状的安全监管、风险管控</t>
  </si>
  <si>
    <t>全市矿山企业</t>
  </si>
  <si>
    <t>税收增加</t>
  </si>
  <si>
    <t>减少事故</t>
  </si>
  <si>
    <t>减少生产安全事故</t>
  </si>
  <si>
    <t>事故下降5%</t>
  </si>
  <si>
    <t>对矿山扬尘、噪音及环境保护的监测监管</t>
  </si>
  <si>
    <t>改善生态环境</t>
  </si>
  <si>
    <t>改善生态环境、增加税收</t>
  </si>
  <si>
    <t>社会满意度</t>
  </si>
  <si>
    <t>全市满意95%</t>
  </si>
  <si>
    <t xml:space="preserve">      农房火灾保险专项资金</t>
  </si>
  <si>
    <t>533103221100000680338</t>
  </si>
  <si>
    <t>芒市应急管理局2021年绩效目标：芒市安全生产形势持续稳定好转，规范执法，提升执法效能，完善监管机制和推进依法治安上取得新突破。强化资金使用，提高资金使用效益。预算管理制度建设完善。生态效益是对矿山扬尘、噪音及环境保护的监测监管；社会公众或服务对象满意度提高了</t>
  </si>
  <si>
    <t>获补对象数</t>
  </si>
  <si>
    <t>全市农房</t>
  </si>
  <si>
    <t>人(人次、家)</t>
  </si>
  <si>
    <t>反映获补助人员、企业的数量情况，也适用补贴、资助等形式的补助。</t>
  </si>
  <si>
    <t>政策宣传次数</t>
  </si>
  <si>
    <t>12</t>
  </si>
  <si>
    <t>次</t>
  </si>
  <si>
    <t>反映补助政策的宣传力度情况。即通过门户网站、报刊、通信、电视、户外广告等对补助政策进行宣传的次数。</t>
  </si>
  <si>
    <t>获补对象准确率</t>
  </si>
  <si>
    <t>反映获补助对象认定的准确性情况。
获补对象准确率=抽检符合标准的补助对象数/抽检实际补助对象数*100%</t>
  </si>
  <si>
    <t>兑现准确率</t>
  </si>
  <si>
    <t>反映补助准确发放的情况。
补助兑现准确率=补助兑付额/应付额*100%</t>
  </si>
  <si>
    <t>补助社会化发放率</t>
  </si>
  <si>
    <t>反映补助资金社会化发放的比例情况。
补助社会化发放率=采用社会化发放的补助资金数/发放补助资金总额*100%</t>
  </si>
  <si>
    <t>获补覆盖率</t>
  </si>
  <si>
    <t>获补覆盖率=实际获得补助人数（企业数）/申请符合标准人数（企业数）*100%</t>
  </si>
  <si>
    <t>补助事项公示度</t>
  </si>
  <si>
    <t>反映补助事项在特定办事大厅、官网、媒体或其他渠道按规定进行公示的情况。
补助事项公示度=按规定公布事项/按规定应公布事项*100%</t>
  </si>
  <si>
    <t>发放及时率</t>
  </si>
  <si>
    <t>反映发放单位及时发放补助资金的情况。
发放及时率=在时限内发放资金/应发放资金*100%</t>
  </si>
  <si>
    <t>带动人均增收</t>
  </si>
  <si>
    <t>增收</t>
  </si>
  <si>
    <t>反映补助带动人均增收的情况。</t>
  </si>
  <si>
    <t>降低企业成本</t>
  </si>
  <si>
    <t>反映补助有效降低受助企业平均成本的情况。</t>
  </si>
  <si>
    <t>政策知晓率</t>
  </si>
  <si>
    <t>反映补助政策的宣传效果情况。
政策知晓率=调查中补助政策知晓人数/调查总人数*100%</t>
  </si>
  <si>
    <t>生活状况改善</t>
  </si>
  <si>
    <t>反映补助促进受助对象生活状况改善的情况。</t>
  </si>
  <si>
    <t>经营状况改善</t>
  </si>
  <si>
    <t>反映补助促进受助企业经营状况改善的情况。</t>
  </si>
  <si>
    <t>生产生活能力提高</t>
  </si>
  <si>
    <t>反映补助促进受助对象生产生活能力提高的情况。</t>
  </si>
  <si>
    <t>受益对象满意度</t>
  </si>
  <si>
    <t>反映获补助受益对象的满意程度。</t>
  </si>
  <si>
    <t xml:space="preserve">  芒市搬迁安置办公室</t>
  </si>
  <si>
    <t xml:space="preserve">    芒市搬迁安置办公室机关</t>
  </si>
  <si>
    <t xml:space="preserve">      大中型水库移民扶持专项资金</t>
  </si>
  <si>
    <t>533103221100000687626</t>
  </si>
  <si>
    <t>大中型水库移民扶持专项资金</t>
  </si>
  <si>
    <t>国家质量标准</t>
  </si>
  <si>
    <t>实施方案</t>
  </si>
  <si>
    <t>提高生产生活水平</t>
  </si>
  <si>
    <t xml:space="preserve">  芒市防震减灾局</t>
  </si>
  <si>
    <t xml:space="preserve">    芒市防震减灾局机关</t>
  </si>
  <si>
    <t xml:space="preserve">      强震动台和预警台站运维专项资金</t>
  </si>
  <si>
    <t>533103221100000691171</t>
  </si>
  <si>
    <t>州防震减灾局拨入地震预警台站运维专项经费</t>
  </si>
  <si>
    <t>预警台站维护1次</t>
  </si>
  <si>
    <t>反映维护预警站台次数</t>
  </si>
  <si>
    <t>提升地震灾害防治能力</t>
  </si>
  <si>
    <t>反映地震灾害防治能力是否提升</t>
  </si>
  <si>
    <t>预警台站工作人员</t>
  </si>
  <si>
    <t>反映预警站台工作人员满意度</t>
  </si>
  <si>
    <t xml:space="preserve">      坟地搬迁专项资金</t>
  </si>
  <si>
    <t>533103221100000689423</t>
  </si>
  <si>
    <t>防震减灾局办公用房建设用地坟墓搬迁专项资金</t>
  </si>
  <si>
    <t>17座坟墓搬迁</t>
  </si>
  <si>
    <t>17</t>
  </si>
  <si>
    <t>户</t>
  </si>
  <si>
    <t>反映实际搬迁数量</t>
  </si>
  <si>
    <t>部门办公场所正常运转</t>
  </si>
  <si>
    <t>正常运转</t>
  </si>
  <si>
    <t>反映部门（单位）正常运转情况。</t>
  </si>
  <si>
    <t>搬迁对象家属</t>
  </si>
  <si>
    <t>反映搬迁对象家属满意情况</t>
  </si>
  <si>
    <t xml:space="preserve">      全国自然灾害综合风险普查工作专项资金</t>
  </si>
  <si>
    <t>533103221100000690746</t>
  </si>
  <si>
    <t>贯彻落实《国务院办公厅关于开展第一次全国自然灾害综合风险普查的通知》（国办发）[2020]12号精神，切实做好我省第一次全国自然灾害综合风险普查工作</t>
  </si>
  <si>
    <t>至少出具风险评估报告1份</t>
  </si>
  <si>
    <t>份</t>
  </si>
  <si>
    <t>提升自然灾害防治能力</t>
  </si>
  <si>
    <t>与自然灾害有关的自然和人文地理要素，各级部门及社会群众</t>
  </si>
  <si>
    <t>行政文教股</t>
  </si>
  <si>
    <t xml:space="preserve">  芒市教育体育局</t>
  </si>
  <si>
    <t xml:space="preserve">    芒市教育体育局</t>
  </si>
  <si>
    <t xml:space="preserve">      芒市中山小街小学食堂补助经费</t>
  </si>
  <si>
    <t>533103221100000687742</t>
  </si>
  <si>
    <t>年内完成项目支付工作</t>
  </si>
  <si>
    <t xml:space="preserve">      其他项目补助资金</t>
  </si>
  <si>
    <t>533103210000000028162</t>
  </si>
  <si>
    <t>其他项目资金</t>
  </si>
  <si>
    <t>提高全社会对教育的支持和关注度</t>
  </si>
  <si>
    <t>提升群众对教育的满意度</t>
  </si>
  <si>
    <t xml:space="preserve">      各类考试收费预算非税专项资金</t>
  </si>
  <si>
    <t>533103221100000404361</t>
  </si>
  <si>
    <t>用于2022年各项考试考务费支出</t>
  </si>
  <si>
    <t>考务经费保障人数</t>
  </si>
  <si>
    <t>500</t>
  </si>
  <si>
    <t>人</t>
  </si>
  <si>
    <t>反映考务经费保障部门（单位）正常运转的考务人数情况。</t>
  </si>
  <si>
    <t>部门运转</t>
  </si>
  <si>
    <t>社会公众满意度</t>
  </si>
  <si>
    <t>反映社会公众对部门（单位）履职情况的满意程度。</t>
  </si>
  <si>
    <t xml:space="preserve">      芒市教育体育局项目前期费专项资金</t>
  </si>
  <si>
    <t>533103210000000019322</t>
  </si>
  <si>
    <t>为边疆少数民族地区教育提供基本保障</t>
  </si>
  <si>
    <t xml:space="preserve">      芒市勐戛镇三角岩小学项目前期费补助资金</t>
  </si>
  <si>
    <t>533103221100000687690</t>
  </si>
  <si>
    <t>2022年完成整改工作</t>
  </si>
  <si>
    <t>100
100%</t>
  </si>
  <si>
    <t xml:space="preserve">      建档立卡贫困户学生教育帮扶补助</t>
  </si>
  <si>
    <t>533103210000000019337</t>
  </si>
  <si>
    <t>做好本部门人员、公用经费保障，按规定落实干部职工各项待遇，支持部门正常履职。</t>
  </si>
  <si>
    <t>工资福利发放行政人数</t>
  </si>
  <si>
    <t>22</t>
  </si>
  <si>
    <t>反映部门（单位）实际发放工资人员数量。工资福利包括：行政人员工资、社会保险、住房公积金、职业年金等。</t>
  </si>
  <si>
    <t>工资福利发放事业人数</t>
  </si>
  <si>
    <t>21</t>
  </si>
  <si>
    <t>反映部门（单位）实际发放事业编制人员数量。工资福利包括：事业人员工资、社会保险、住房公积金、职业年金等。</t>
  </si>
  <si>
    <t>供养离（退）休人员数</t>
  </si>
  <si>
    <t>57</t>
  </si>
  <si>
    <t>反映财政供养部门（单位）离（退）休人员数量。</t>
  </si>
  <si>
    <t>反映部门（单位）运转情况。</t>
  </si>
  <si>
    <t>单位人员满意度</t>
  </si>
  <si>
    <t>反映部门（单位）人员对工资福利发放的满意程度。</t>
  </si>
  <si>
    <t xml:space="preserve">    芒市第一中学</t>
  </si>
  <si>
    <t xml:space="preserve">      高考过程管理补助奖励专项资金</t>
  </si>
  <si>
    <t>533103210000000017463</t>
  </si>
  <si>
    <t>为全面提高教育教学质量，调动教师工作积极性，加大教育投入，化解教育经费困难，努力打造我校“体艺见长，多元发展”的理念。全校教师在寒暑假及周末对学生进行辅导，以弥补学生知识短板，从而轻松应对高考。</t>
  </si>
  <si>
    <t>高一、二、三教师</t>
  </si>
  <si>
    <t>200</t>
  </si>
  <si>
    <t>全校教师参与激励教师积极性</t>
  </si>
  <si>
    <t>实际行课率</t>
  </si>
  <si>
    <t>对学生进行辅导</t>
  </si>
  <si>
    <t>行课完成率</t>
  </si>
  <si>
    <t>人均行课成本</t>
  </si>
  <si>
    <t>4000</t>
  </si>
  <si>
    <t>化解教育经费困难</t>
  </si>
  <si>
    <t>调动教师工作积极性</t>
  </si>
  <si>
    <t>调动工作积极性</t>
  </si>
  <si>
    <t>学生家长满意</t>
  </si>
  <si>
    <t>让学生满意</t>
  </si>
  <si>
    <t>教师满意度</t>
  </si>
  <si>
    <t>让教师满意</t>
  </si>
  <si>
    <t xml:space="preserve">      其他专项资金</t>
  </si>
  <si>
    <t>533103210000000028362</t>
  </si>
  <si>
    <t>其他专项资金</t>
  </si>
  <si>
    <t>预算</t>
  </si>
  <si>
    <t>80000</t>
  </si>
  <si>
    <t>专款专用</t>
  </si>
  <si>
    <t>解决问题</t>
  </si>
  <si>
    <t xml:space="preserve">      德宏州第一中学与芒市第一中学联盟办学工作经费</t>
  </si>
  <si>
    <t>533103221100000527703</t>
  </si>
  <si>
    <t>改善学校办学条件提供项目支持和配套资金。</t>
  </si>
  <si>
    <t>每年拨付100万元</t>
  </si>
  <si>
    <t>德宏州第一中学与芒市第一中学联盟办学协议</t>
  </si>
  <si>
    <t>提升教育教学资金配套</t>
  </si>
  <si>
    <t>提高教育教学质量</t>
  </si>
  <si>
    <t>家长满意</t>
  </si>
  <si>
    <t xml:space="preserve">      非税收入专项经费</t>
  </si>
  <si>
    <t>533103221100000676331</t>
  </si>
  <si>
    <t>保教育教学运转</t>
  </si>
  <si>
    <t>申请指标</t>
  </si>
  <si>
    <t>3300000</t>
  </si>
  <si>
    <t>用款申请</t>
  </si>
  <si>
    <t>解决困难</t>
  </si>
  <si>
    <t>教职工满意</t>
  </si>
  <si>
    <t xml:space="preserve">    芒市民族中学</t>
  </si>
  <si>
    <t>533103210000000028661</t>
  </si>
  <si>
    <t>1.科学合理计划资金，结合历年支出细化资金使用。
2.本笔资金用于保学校正常运转。
3.在保障学校正常开支的情况下，付清部分商家欠款。</t>
  </si>
  <si>
    <t>项目受益人数</t>
  </si>
  <si>
    <t>项目受益人数、</t>
  </si>
  <si>
    <t>教学成绩明显提高</t>
  </si>
  <si>
    <t>师生满意度</t>
  </si>
  <si>
    <t xml:space="preserve">      教育综合改革专项经费</t>
  </si>
  <si>
    <t>533103221100000389513</t>
  </si>
  <si>
    <t>积极开展教师外出培训工作、提高教师的教育教学能力</t>
  </si>
  <si>
    <t>教师培训参训率</t>
  </si>
  <si>
    <t>培训合格率</t>
  </si>
  <si>
    <t>资金下达及时率</t>
  </si>
  <si>
    <t>节约经费</t>
  </si>
  <si>
    <t>10000</t>
  </si>
  <si>
    <t>提高社会认可度</t>
  </si>
  <si>
    <t>学生及家长对项目实施的满意度</t>
  </si>
  <si>
    <t xml:space="preserve">    芒市幼儿园</t>
  </si>
  <si>
    <t xml:space="preserve">      非税收入专项资金</t>
  </si>
  <si>
    <t>533103221100000388695</t>
  </si>
  <si>
    <t>目标1：保障学前教育阶段学校正常运转。
目标2：保障学前教育阶段学校完成教育教学活动和其他日常工作任务。
目标3：专项资金需具体用于教学业务与管理、教学质量提升及第三方评价的政府购买服务、办公、会议、印刷、教师培训、实验实习、文体活动、水电、交通差旅、邮电、维修（护）费等。</t>
  </si>
  <si>
    <t>学前教育幼儿人数</t>
  </si>
  <si>
    <t>1306</t>
  </si>
  <si>
    <t>上级下达学校的各项工作任务完成率</t>
  </si>
  <si>
    <t>开始时间</t>
  </si>
  <si>
    <t>2022年1月1日</t>
  </si>
  <si>
    <t>结束时间</t>
  </si>
  <si>
    <t>2022年12月31日</t>
  </si>
  <si>
    <t>学前教育学生生均公用经费标准</t>
  </si>
  <si>
    <t>600</t>
  </si>
  <si>
    <t>元/人</t>
  </si>
  <si>
    <t>接受学前教育学生家长满意度</t>
  </si>
  <si>
    <t>学前教育教师满意度</t>
  </si>
  <si>
    <t xml:space="preserve">      单位自有专项资金</t>
  </si>
  <si>
    <t>533103221100000686761</t>
  </si>
  <si>
    <t>单位自有资金用于支付专用材料费</t>
  </si>
  <si>
    <t>缓解单位资金困难</t>
  </si>
  <si>
    <t>单位资金困难得到缓解</t>
  </si>
  <si>
    <t xml:space="preserve">    芒市教育科学研究中心</t>
  </si>
  <si>
    <t>533103221100000690566</t>
  </si>
  <si>
    <t>开展普通话培训，普及普通话</t>
  </si>
  <si>
    <t>提高语言沟通能力</t>
  </si>
  <si>
    <t>培训对象满意度</t>
  </si>
  <si>
    <t xml:space="preserve">    芒市三台山九年制学校</t>
  </si>
  <si>
    <t xml:space="preserve">      芒市三台山德昂族乡九年制学校</t>
  </si>
  <si>
    <t xml:space="preserve">        2020年其他专项资金</t>
  </si>
  <si>
    <t>533103210000000028662</t>
  </si>
  <si>
    <t>1、根据地税代扣代缴手续及舞蹈协会资金使用协议严控各项支出
2、做好年度其他收入资金的使用计划
3、专款专用</t>
  </si>
  <si>
    <t xml:space="preserve">          产出指标</t>
  </si>
  <si>
    <t>指标达标率</t>
  </si>
  <si>
    <t>2020年其他专项资金</t>
  </si>
  <si>
    <t xml:space="preserve">          效益指标</t>
  </si>
  <si>
    <t>经费使用率</t>
  </si>
  <si>
    <t xml:space="preserve">          满意度指标</t>
  </si>
  <si>
    <t xml:space="preserve">    芒市芒海镇九年制学校</t>
  </si>
  <si>
    <t xml:space="preserve">      芒市芒海镇九年制学校</t>
  </si>
  <si>
    <t xml:space="preserve">        其他专项资金</t>
  </si>
  <si>
    <t>533103210000000028685</t>
  </si>
  <si>
    <t>1、加强资金管理，提升资金使用效率。
2、坚持无细化不预算、无预算不支出；完善项目库管理机制，提高预算安排的科学性</t>
  </si>
  <si>
    <t>交纳电费、水费职工人数</t>
  </si>
  <si>
    <t>64</t>
  </si>
  <si>
    <t>节约学校经费</t>
  </si>
  <si>
    <t>23000</t>
  </si>
  <si>
    <t>收取2022年春季学期职工 电费、水费等</t>
  </si>
  <si>
    <t>职工对资金使用情况的满意度</t>
  </si>
  <si>
    <t>职工对经费使用的满意情况</t>
  </si>
  <si>
    <t xml:space="preserve">    芒市城郊中学</t>
  </si>
  <si>
    <t xml:space="preserve">      非税收入安排支出专项资金</t>
  </si>
  <si>
    <t>533103221100000390223</t>
  </si>
  <si>
    <t>经费保障人数</t>
  </si>
  <si>
    <t>102</t>
  </si>
  <si>
    <t>反映公用经费保障单位正常运转的在职人数情况。</t>
  </si>
  <si>
    <t>反映单位正常运转情况。</t>
  </si>
  <si>
    <t>反映单位人员对经费保障的满意程度。</t>
  </si>
  <si>
    <t>533103210000000028605</t>
  </si>
  <si>
    <t>科学合理计划资金、细化资金使用，本笔资金用于学校正常运转。</t>
  </si>
  <si>
    <t>芒市城郊中学财务制度</t>
  </si>
  <si>
    <t>保学生安全运转</t>
  </si>
  <si>
    <t xml:space="preserve">    芒市遮放民族中学</t>
  </si>
  <si>
    <t xml:space="preserve">      单位专项资金</t>
  </si>
  <si>
    <t>533103221100000687526</t>
  </si>
  <si>
    <t>1、以提高教育质量为中心，以“和雅”课堂教学为模式，积极组织学科竞赛，采取多项措施备战中考；
2、积极完善遮中“和雅”办学理念，制定有效的学校中长期发展规划；
3、进一步完善学校内控制度，及时修定并装订成册，实施制度划管理考核；
4、重视教学常规管理工作，重视教师各类进修培训，重视学生德、智、体、美、劳等各项课程全面发展。</t>
  </si>
  <si>
    <t>学生入学率</t>
  </si>
  <si>
    <t xml:space="preserve">    芒市风平民族中学</t>
  </si>
  <si>
    <t xml:space="preserve">      2022单位专项资金</t>
  </si>
  <si>
    <t>533103221100000683980</t>
  </si>
  <si>
    <t>保我校经费能够有效保障学校正常运转，确保所需资金得到有效保障</t>
  </si>
  <si>
    <t>收入总数</t>
  </si>
  <si>
    <t>3500</t>
  </si>
  <si>
    <t>根据内控制度</t>
  </si>
  <si>
    <t>按学年收入率</t>
  </si>
  <si>
    <t>收入及时数</t>
  </si>
  <si>
    <t>学校、教师满意度</t>
  </si>
  <si>
    <t>根据内控制度空</t>
  </si>
  <si>
    <t xml:space="preserve">    芒市法帕中学</t>
  </si>
  <si>
    <t xml:space="preserve">      2022年单位专项资金</t>
  </si>
  <si>
    <t>533103221100000684831</t>
  </si>
  <si>
    <t>规范资金使用管理，保证学校正常运转</t>
  </si>
  <si>
    <t>2000</t>
  </si>
  <si>
    <t>收入及时率</t>
  </si>
  <si>
    <t xml:space="preserve">    芒市轩岗中学</t>
  </si>
  <si>
    <t>533103221100000686591</t>
  </si>
  <si>
    <t>0</t>
  </si>
  <si>
    <t>70</t>
  </si>
  <si>
    <t>14</t>
  </si>
  <si>
    <t>"反映社会公众对部门（单位）履职情况的满意程度。
。"</t>
  </si>
  <si>
    <t>533103221100000405795</t>
  </si>
  <si>
    <t>反映社会公众对部门（单位）履职情况的满意程度。
。</t>
  </si>
  <si>
    <t xml:space="preserve">    芒市勐戛镇中学</t>
  </si>
  <si>
    <t xml:space="preserve">    芒市江东中学</t>
  </si>
  <si>
    <t>533103210000000028673</t>
  </si>
  <si>
    <t>保障全校师生正常的生活和学习</t>
  </si>
  <si>
    <t>其他资金</t>
  </si>
  <si>
    <t>资金下达时间</t>
  </si>
  <si>
    <t>2021</t>
  </si>
  <si>
    <t>培养学生学习能力</t>
  </si>
  <si>
    <t>级</t>
  </si>
  <si>
    <t xml:space="preserve">    芒市五岔路中学</t>
  </si>
  <si>
    <t>533103221100000686625</t>
  </si>
  <si>
    <t>1、保障学校正常运转。
2、购买学校必要的办公设备。
3、维修维护学校校园设施设备。
4、加强教师校本培训；                                                                                                                                                                           
5、加强教育经费支出管理，严格按照相关文件执行支出；                                                                                                                                                                                                    
6、重点加强学生德育完全教育工作。</t>
  </si>
  <si>
    <t>受益人数</t>
  </si>
  <si>
    <t>743</t>
  </si>
  <si>
    <t>芒市五岔路中学单位自有专项资金</t>
  </si>
  <si>
    <t>办学条件提升</t>
  </si>
  <si>
    <t xml:space="preserve">    芒市中山乡中学</t>
  </si>
  <si>
    <t>533103210000000028356</t>
  </si>
  <si>
    <t>1 坚持无细化不预算，无预算不支出，完善项目库管理机制，提高预算安排的合理性
2 在优先保障人员经费和基本运行经费的前提下，统筹安排教学，科研，管理等经费
3 加强资金管理，提升资金使用效率</t>
  </si>
  <si>
    <t>404</t>
  </si>
  <si>
    <t>全校教职工及在校学生</t>
  </si>
  <si>
    <t>反映学校资金的正常运转</t>
  </si>
  <si>
    <t>反映单位人员对资金使用的满意度</t>
  </si>
  <si>
    <t xml:space="preserve">      芒市中山乡中学小卖部管理费专项资金</t>
  </si>
  <si>
    <t>533103221100000385032</t>
  </si>
  <si>
    <t>1 坚持无细化不预算，无预算不支出，完善项目库管理机制，提高预算安排的合理性
2 统筹安排教学，科研，管理等经费
3 加强资金管理，提升资金使用效率</t>
  </si>
  <si>
    <t>375</t>
  </si>
  <si>
    <t>芒市中山乡中学小卖部管理费专项资金</t>
  </si>
  <si>
    <t xml:space="preserve">    芒市西山乡中学</t>
  </si>
  <si>
    <t>533103210000000028432</t>
  </si>
  <si>
    <t>保障我校城乡义务教育公用经费有效支出，保障学校正常运转，不因资金短缺而影响学校正常的教育秩序。</t>
  </si>
  <si>
    <t>各类经费使用率</t>
  </si>
  <si>
    <t>按文件执行</t>
  </si>
  <si>
    <t>购买和使用情况</t>
  </si>
  <si>
    <t>促进教育教学发展，提高教育教学质量</t>
  </si>
  <si>
    <t xml:space="preserve">    芒市遮放镇户拉中学</t>
  </si>
  <si>
    <t>533103210000000028666</t>
  </si>
  <si>
    <t>1.根据资金要求，文件精神使用资金。
2.加强资金管理，提升资金使用效率。</t>
  </si>
  <si>
    <t>社会效益</t>
  </si>
  <si>
    <t>满意度</t>
  </si>
  <si>
    <t xml:space="preserve">    芒市法帕成人文化技术学校</t>
  </si>
  <si>
    <t>533103221100000686439</t>
  </si>
  <si>
    <t>20000</t>
  </si>
  <si>
    <t>学校教师满意度</t>
  </si>
  <si>
    <t xml:space="preserve">    芒市第一小学</t>
  </si>
  <si>
    <t>533103210000000028653</t>
  </si>
  <si>
    <t>1遵守法律法规及相应的财务制度，科学合理预算资金，突出保障重点，厉行节俭。
2、合理预算，突出重点，保障学校工作正常运转。
3、做好经费预算、细化，加强资金管理，提高资金使用效率。</t>
  </si>
  <si>
    <t>保障运转</t>
  </si>
  <si>
    <t xml:space="preserve">    芒市民族小学</t>
  </si>
  <si>
    <t>533103210000000028657</t>
  </si>
  <si>
    <t>1、做好各项经费预算，保障我校教育教学工作有序正常的开展。
2、加强资金使用管理，提升资金使用效率，着力保障，重点支出。</t>
  </si>
  <si>
    <t>1732</t>
  </si>
  <si>
    <t>全校在校学生</t>
  </si>
  <si>
    <t>反映单位师生资金使用的满意度</t>
  </si>
  <si>
    <t xml:space="preserve">    芒市第三小学</t>
  </si>
  <si>
    <t>533103210000000028645</t>
  </si>
  <si>
    <t>1、积极向上级争取相关补助资金。
2、让相关补助资金，更好的服务于教育教学，充分发挥资金使用效益。</t>
  </si>
  <si>
    <t>经济效益</t>
  </si>
  <si>
    <t xml:space="preserve">    芒市第四小学</t>
  </si>
  <si>
    <t>533103210000000028350</t>
  </si>
  <si>
    <t>1、积极向上级争取先关补助资金
2、让相关补助资金，更好的服务于教育教学，充分发挥资金使用效益。</t>
  </si>
  <si>
    <t>533103210000000028617</t>
  </si>
  <si>
    <t>1.根据资金要求，文件精神使用资金。2.坚持无细化不预算、无预算不支出；完善项目库管理机制，提高预算安排的科学性。3.加强资金管理，提升资金使用效率。</t>
  </si>
  <si>
    <t>项目资金的使用率</t>
  </si>
  <si>
    <t>反映资金的使用效果和质量</t>
  </si>
  <si>
    <t>对社会发展带来的影响和效果</t>
  </si>
  <si>
    <t>对社会、学校未来的教育教学起到促进作用</t>
  </si>
  <si>
    <t>项目受益人对项目的认可程度</t>
  </si>
  <si>
    <t>反映家长、学生、社会对该项目的产出及其影响的认可程度。</t>
  </si>
  <si>
    <t xml:space="preserve">    芒市遮放镇中心校</t>
  </si>
  <si>
    <t>533103221100000686919</t>
  </si>
  <si>
    <t>1.根据资金要求，文件精神使用资金。
2.坚持无细化不预算、无预算不支出；完善项目库管理机制，提高预算安排的科学性。
3.加强资金管理，提升资金使用效率。</t>
  </si>
  <si>
    <t>对学校、社会未来的教育教学起到促进作用</t>
  </si>
  <si>
    <t>反应家长、学生、社会对该项目的产出及其影响的认可程度</t>
  </si>
  <si>
    <t xml:space="preserve">    芒市轩岗乡中心校</t>
  </si>
  <si>
    <t xml:space="preserve">      单位其他收入专项资金</t>
  </si>
  <si>
    <t>533103221100000687464</t>
  </si>
  <si>
    <t>改善办学条件</t>
  </si>
  <si>
    <t>享受学生人数</t>
  </si>
  <si>
    <t>3188</t>
  </si>
  <si>
    <t>改善学校办学条件</t>
  </si>
  <si>
    <t>家长学生满意度</t>
  </si>
  <si>
    <t>学生满意度</t>
  </si>
  <si>
    <t xml:space="preserve">      非税收入安排的专项资金</t>
  </si>
  <si>
    <t>533103221100000386334</t>
  </si>
  <si>
    <t>1、保证幼儿园的正常运转
2、改善幼儿园办学条件，创造良好的校园环境</t>
  </si>
  <si>
    <t>在园人数</t>
  </si>
  <si>
    <t>537</t>
  </si>
  <si>
    <t>按在园人数收费</t>
  </si>
  <si>
    <t>受益幼儿数</t>
  </si>
  <si>
    <t>家长满意度</t>
  </si>
  <si>
    <t xml:space="preserve">    芒市勐戛镇中心校</t>
  </si>
  <si>
    <t>533103210000000028361</t>
  </si>
  <si>
    <t>1.提升我校劳动实践场所的质量；
2.继续办好我校劳动实践场所，使学生的劳动实践活动有所创新，有所发展；
3.开展我校素质教育实践活动成果展示。
4.激励促进师生不断努力向上提高学习成绩。</t>
  </si>
  <si>
    <t>项目受益学生数</t>
  </si>
  <si>
    <t>根据 勐戛镇中心校结余勤工俭学收入及奖励金方案实施</t>
  </si>
  <si>
    <t>受益学生影响度</t>
  </si>
  <si>
    <t>社会各界满意度</t>
  </si>
  <si>
    <t xml:space="preserve">    芒市中山乡中心校</t>
  </si>
  <si>
    <t>533103210000000028351</t>
  </si>
  <si>
    <t>1.提升我校劳动实践场所的质量；
2.继续办好我校劳动实践场所，使学生的劳动实践活动有所创新，有所发展；
3.开展我校素质教育实践活动成果展示。</t>
  </si>
  <si>
    <t>中山乡中心校2020年勤工俭学实施方案</t>
  </si>
  <si>
    <t>92</t>
  </si>
  <si>
    <t xml:space="preserve">    芒市第二中学</t>
  </si>
  <si>
    <t>533103210000000028638</t>
  </si>
  <si>
    <t>保障学生正常运转，满足学校发展需要。</t>
  </si>
  <si>
    <t>享受资金人数</t>
  </si>
  <si>
    <t>1041</t>
  </si>
  <si>
    <t>结余结转资金</t>
  </si>
  <si>
    <t>问卷调查</t>
  </si>
  <si>
    <t>533103210000000028637</t>
  </si>
  <si>
    <t>丰富学生的课外活动，提高学生综合能力</t>
  </si>
  <si>
    <t>州桥办学生活动经费</t>
  </si>
  <si>
    <t xml:space="preserve">      芒市第二中学托管费及专项经费</t>
  </si>
  <si>
    <t>533103210000000017447</t>
  </si>
  <si>
    <t>扩大招生比例，选配优秀，提高办学成绩和办学知名度。</t>
  </si>
  <si>
    <t>参考率</t>
  </si>
  <si>
    <t>与城区其他初中学校数据对比上下波动在3%以内</t>
  </si>
  <si>
    <t>总分平均分</t>
  </si>
  <si>
    <t>受益对象对学校的知晓度</t>
  </si>
  <si>
    <t>与州级学校对比</t>
  </si>
  <si>
    <t>学生对学校综合情况评价</t>
  </si>
  <si>
    <t>家长对学校的评价</t>
  </si>
  <si>
    <t xml:space="preserve">    芒市老年人体育协会</t>
  </si>
  <si>
    <t xml:space="preserve">      芒市老年人体育设施建设专项经费</t>
  </si>
  <si>
    <t>533103210000000019675</t>
  </si>
  <si>
    <t>力争到2022年，全市各乡镇、街道、农场都要建有老年人体育活动场所，70%的村（居）委会要建有老年人体育活动场所，所需资金由市财政和各乡镇、街道、农场承担。市财政要将老年人体育设施建设经费列入市财政年度预算，自2016年起，每年安排30万元老年人体育运动场地专项建设资金用于补助老年人活动场地建设。新建或改造老年人体育活动设施，要符合涉老工程建设标准和无障碍设施建设标准。现有老年人体育活动场所，未经批准不得擅自改变用途。鼓励社会力量兴办老年人体育活动场所。</t>
  </si>
  <si>
    <t>场馆（设施、设备）完好率</t>
  </si>
  <si>
    <t>反映大型场馆设施设备完好的情况。场馆（设施、设备）完好率=完好的场馆（设施、设备）数量/在用场馆（设施、设备）数量*100%</t>
  </si>
  <si>
    <t>场馆接待人次</t>
  </si>
  <si>
    <t>人次</t>
  </si>
  <si>
    <t>反映大型场馆接待的人数情况。</t>
  </si>
  <si>
    <t>免费开放天数</t>
  </si>
  <si>
    <t>120</t>
  </si>
  <si>
    <t>天</t>
  </si>
  <si>
    <t>反映大型场馆免费开放的天数情况。</t>
  </si>
  <si>
    <t>接待对象投诉人次与接待人次的占比</t>
  </si>
  <si>
    <t>接待对象投诉人次与接待人次的占比=大型场馆接待对象投诉人次/接待人次*100%</t>
  </si>
  <si>
    <t xml:space="preserve">      芒市老年人体育活动专项经费</t>
  </si>
  <si>
    <t>533103221100000676691</t>
  </si>
  <si>
    <t>开展芒市老年体育活动工作。</t>
  </si>
  <si>
    <t>组织培训期数</t>
  </si>
  <si>
    <t>反映预算部门（单位）组织开展各类培训的期数。</t>
  </si>
  <si>
    <t>老年人体育活动</t>
  </si>
  <si>
    <t>有所提高</t>
  </si>
  <si>
    <t>老年人体育活动显著提高</t>
  </si>
  <si>
    <t>参训人员满意度</t>
  </si>
  <si>
    <t>反映参训人员对培训内容、讲师授课、课程设置和培训效果等的满意度。
参训人员满意度=（对培训整体满意的参训人数/参训总人数）*100%</t>
  </si>
  <si>
    <t xml:space="preserve">    芒市职业教育中心</t>
  </si>
  <si>
    <t xml:space="preserve">      职业教育发展专项资金</t>
  </si>
  <si>
    <t>533103200000000000993</t>
  </si>
  <si>
    <t>1.2022年扩大招生规模，招收新生人数达1600人，在校生人数达4200人；
2加强骨干专业申报，打造精品专业，加大汽车应用与维修专业实训设备投入，购置新能源汽车实训用车 4  辆；
3.改善办公环境，购置办公设备、实训设备  40  台（套）；
4.提升学生实践操作能力，毕业生就业率达98.5%。
5.提高学生管理水平。</t>
  </si>
  <si>
    <t>购置新能源汽车</t>
  </si>
  <si>
    <t>4</t>
  </si>
  <si>
    <t>辆</t>
  </si>
  <si>
    <t>购置新能源汽车实训用车及设备</t>
  </si>
  <si>
    <t>提供学生实训工位</t>
  </si>
  <si>
    <t>40</t>
  </si>
  <si>
    <t>每辆新能源汽车可提供10个实训工位</t>
  </si>
  <si>
    <t>购置办公设备</t>
  </si>
  <si>
    <t>台套</t>
  </si>
  <si>
    <t>购置办公设备、学生实训设备</t>
  </si>
  <si>
    <t>政府采购执行率</t>
  </si>
  <si>
    <t>所有设备须通过政府采购或抛投标</t>
  </si>
  <si>
    <t>质量达标率</t>
  </si>
  <si>
    <t>根据学校提供参数进行购置并验收</t>
  </si>
  <si>
    <t>固定资产利用率</t>
  </si>
  <si>
    <t>购置后须全部投入使用</t>
  </si>
  <si>
    <t>完成及时率</t>
  </si>
  <si>
    <t>计划2022年实施</t>
  </si>
  <si>
    <t>财政资金拨付到位率</t>
  </si>
  <si>
    <t>根据财政拨款情况付款</t>
  </si>
  <si>
    <t>学生就业率</t>
  </si>
  <si>
    <t>98.5</t>
  </si>
  <si>
    <t>根据历年就业率预测</t>
  </si>
  <si>
    <t>设备使用年限</t>
  </si>
  <si>
    <t>根据不同的设备使用年限预测</t>
  </si>
  <si>
    <t>受益师生满意度</t>
  </si>
  <si>
    <t>根据使用情况</t>
  </si>
  <si>
    <t xml:space="preserve">  芒市公安局</t>
  </si>
  <si>
    <t xml:space="preserve">    芒市公安局机关</t>
  </si>
  <si>
    <t xml:space="preserve">      平安城市租赁补助经费</t>
  </si>
  <si>
    <t>533103221100000299677</t>
  </si>
  <si>
    <t>完成平安城市视频监控租赁费支付工作，为打击各类犯罪活动提供强有力保障。</t>
  </si>
  <si>
    <t>平安城市视频监控租赁</t>
  </si>
  <si>
    <t>1000</t>
  </si>
  <si>
    <t>平安城市视频监控租赁费</t>
  </si>
  <si>
    <t>平安城市视频监控使用对社会所产生影响</t>
  </si>
  <si>
    <t>人民群众满意度</t>
  </si>
  <si>
    <t xml:space="preserve">      边境立体化防控体系技防项目补助经费</t>
  </si>
  <si>
    <t>533103221100000299666</t>
  </si>
  <si>
    <t>完成立体化防控体系建设项目，严防新冠疫情输入。</t>
  </si>
  <si>
    <t>支持立体化防控系统建设项目</t>
  </si>
  <si>
    <t>立体化防控体系技防项目建设</t>
  </si>
  <si>
    <t xml:space="preserve">  芒市外事办</t>
  </si>
  <si>
    <t xml:space="preserve">    芒市外事办机关</t>
  </si>
  <si>
    <t xml:space="preserve">      单位自有资金收入专项经费</t>
  </si>
  <si>
    <t>533103221100000690411</t>
  </si>
  <si>
    <t>开展边界巡查、对外交往、会谈会晤、涉外事务和边境突发事件处置</t>
  </si>
  <si>
    <t>参与检查(核查)人数</t>
  </si>
  <si>
    <t>7</t>
  </si>
  <si>
    <t>反映参与检查核查的工作人数。</t>
  </si>
  <si>
    <t>完成检查报告数量</t>
  </si>
  <si>
    <t>反映检查核查形成的报告（总结）个数。</t>
  </si>
  <si>
    <t>开展检查（核查）次数</t>
  </si>
  <si>
    <t>反映检查核查的次数情况。</t>
  </si>
  <si>
    <t>检查（核查）结果公开率</t>
  </si>
  <si>
    <t>反映相关检查核查结果依法公开情况。
检查结果公开率</t>
  </si>
  <si>
    <t>问题整改落实率</t>
  </si>
  <si>
    <t>反映检查核查发现问题的整改落实情况。
问题整改落实率=（实际整改问题数/现场检查发现问题数）*100%</t>
  </si>
  <si>
    <t>检查（核查）人员被投诉次数</t>
  </si>
  <si>
    <t>反映服务对象对检查核查工作的整体满意情况。</t>
  </si>
  <si>
    <t xml:space="preserve">  芒市财政局</t>
  </si>
  <si>
    <t xml:space="preserve">    芒市财政局机关</t>
  </si>
  <si>
    <t xml:space="preserve">      资产处置成本专项资金</t>
  </si>
  <si>
    <t>533103210000000018018</t>
  </si>
  <si>
    <t xml:space="preserve">  芒市文体局</t>
  </si>
  <si>
    <t xml:space="preserve">    芒市文体局机关</t>
  </si>
  <si>
    <t xml:space="preserve">      文化事业发展专项补助资金</t>
  </si>
  <si>
    <t>533103221100000357561</t>
  </si>
  <si>
    <t>完成当年文化事业建设任务。</t>
  </si>
  <si>
    <t>完成年度文化事业建设任务</t>
  </si>
  <si>
    <t>文化事业发展专项资金建设任务完成情况</t>
  </si>
  <si>
    <t>完成年度文化事业建设成本可控情况</t>
  </si>
  <si>
    <t>81</t>
  </si>
  <si>
    <t>完成文化事业建设成本是否可控</t>
  </si>
  <si>
    <t>文化事业项目建设后对社会影响</t>
  </si>
  <si>
    <t>项目建成对社会影响是否明显</t>
  </si>
  <si>
    <t>项目实施后群众的满意度</t>
  </si>
  <si>
    <t xml:space="preserve">      芒市图书馆购书专项资金</t>
  </si>
  <si>
    <t>533103221100000358143</t>
  </si>
  <si>
    <t>完成当年购书任务及资金保障。</t>
  </si>
  <si>
    <t>完成当年图书购买任务</t>
  </si>
  <si>
    <t>批</t>
  </si>
  <si>
    <t>完成购书情况</t>
  </si>
  <si>
    <t>购书后可持续使用时间</t>
  </si>
  <si>
    <t>项目持续使用年限</t>
  </si>
  <si>
    <t>购书后群众的满意度情况</t>
  </si>
  <si>
    <t>群众对项目实施的满意度情况</t>
  </si>
  <si>
    <t xml:space="preserve">      文化旅游产业发展经费</t>
  </si>
  <si>
    <t>533103221100000401713</t>
  </si>
  <si>
    <t>完成当年文化旅游产业发展工作任务。</t>
  </si>
  <si>
    <t>完成年度文化旅游项目建设成本是否可控</t>
  </si>
  <si>
    <t>165</t>
  </si>
  <si>
    <t>完成年度任务成本可控成都</t>
  </si>
  <si>
    <t>项目实施后可持续使用年限</t>
  </si>
  <si>
    <t>项目实施后群众满意度情况</t>
  </si>
  <si>
    <t xml:space="preserve">  芒市机关事务管理局</t>
  </si>
  <si>
    <t xml:space="preserve">    芒市机关事务管理局</t>
  </si>
  <si>
    <t xml:space="preserve">      芒市疫情防控应急处置指挥体系信息化建设专项经费</t>
  </si>
  <si>
    <t>533103221100000680567</t>
  </si>
  <si>
    <t>为提升芒市疫情防控应急处置信息化能力，迅速实现常态化的疫情防控指挥体系转变为应急处置下的疫情防控指挥体系</t>
  </si>
  <si>
    <t>全市人民</t>
  </si>
  <si>
    <t>43.99</t>
  </si>
  <si>
    <t>万人次</t>
  </si>
  <si>
    <t>全市受益人民</t>
  </si>
  <si>
    <t>提升疫情防控体系</t>
  </si>
  <si>
    <t>保证正常运行</t>
  </si>
  <si>
    <t>疫情结束</t>
  </si>
  <si>
    <t>结束</t>
  </si>
  <si>
    <t>总投入信息设备</t>
  </si>
  <si>
    <t>42</t>
  </si>
  <si>
    <t>总投入信息设备空</t>
  </si>
  <si>
    <t>维护社会安定</t>
  </si>
  <si>
    <t>有效维护</t>
  </si>
  <si>
    <t>能否维护社会安定</t>
  </si>
  <si>
    <t>疫情有效防控，保证经济有效增长</t>
  </si>
  <si>
    <t>空疫情有效防控，保证经济有效增长</t>
  </si>
  <si>
    <t>全市人民满意度</t>
  </si>
  <si>
    <t xml:space="preserve">      芒市委、市政府机关食堂建设及2018年市青工楼、市委办公楼、市委综合楼维修费专项经费</t>
  </si>
  <si>
    <t>533103210000000019968</t>
  </si>
  <si>
    <t>款项全部付清</t>
  </si>
  <si>
    <t>300</t>
  </si>
  <si>
    <t>万元/个</t>
  </si>
  <si>
    <t>中共芒市委办公室会议纪要（第1期）、芒市人民政府会议纪要（第5期）</t>
  </si>
  <si>
    <t>中共芒市委办公室会议纪要（第1期）、芒市人民政府会议纪要（第5期）空</t>
  </si>
  <si>
    <t xml:space="preserve">      芒市委挂图作战室专项经费</t>
  </si>
  <si>
    <t>533103210000000020174</t>
  </si>
  <si>
    <t>2021年预算59.3万元,</t>
  </si>
  <si>
    <t>信息系统建设变更率</t>
  </si>
  <si>
    <t>无</t>
  </si>
  <si>
    <t>反映信息系统建设过程中对质量的控制情况。
信息系统建设变更率=（建设过程中变更内容/计划建设内容）*100%。</t>
  </si>
  <si>
    <t>信息数据安全</t>
  </si>
  <si>
    <t>反映信息系统相关数据安全的保障情况。</t>
  </si>
  <si>
    <t>系统终验时间偏差率</t>
  </si>
  <si>
    <t>反映系统建设最终验收与计划时间的偏差情况。
系统终验时间偏差率=(统建设最终验收时间-计划终验时间)/计划完成时间*100%</t>
  </si>
  <si>
    <t>系统初验时间偏差率</t>
  </si>
  <si>
    <t>反映系统建设初步验收与计划时间的偏差情况。
系统初验时间偏差率=(系统初验        时间-计划初验时间)/计划完成时间*100%</t>
  </si>
  <si>
    <t>信息系统运维成本占比</t>
  </si>
  <si>
    <t>67.56</t>
  </si>
  <si>
    <t>反映信息系统运维成本的控制情况，信息系统运维成本占信息系统建设的比例。</t>
  </si>
  <si>
    <t>成交价包含运维年数</t>
  </si>
  <si>
    <t>反映信息系统建设及运维成本的控制情况。</t>
  </si>
  <si>
    <t>系统全年正常运行时长</t>
  </si>
  <si>
    <t>8760</t>
  </si>
  <si>
    <t>小时</t>
  </si>
  <si>
    <t>反映信息系统全年正常运行时间情况。</t>
  </si>
  <si>
    <t>管理增量数据条数</t>
  </si>
  <si>
    <t>条</t>
  </si>
  <si>
    <t>反映信息系统建设/运维对增量数据的管理情况（仅计算核心数据，原则上核心数据不超过5类)。</t>
  </si>
  <si>
    <t>管理存量数据条数</t>
  </si>
  <si>
    <t>反映信息系统建设/运维对存量数据的管理情况（仅计算核心数据，原则上核心数据不超过5类)。</t>
  </si>
  <si>
    <t>系统正常使用年限</t>
  </si>
  <si>
    <t>反映系统正常使用期限。</t>
  </si>
  <si>
    <t>使用人员满意度</t>
  </si>
  <si>
    <t>满意</t>
  </si>
  <si>
    <t>反映使用对象对信息系统使用的满意度。
使用人员满意度=（对信息系统满意的使用人员/问卷调查人数）*100%</t>
  </si>
  <si>
    <t xml:space="preserve">  中共芒市委组织部</t>
  </si>
  <si>
    <t xml:space="preserve">    中共芒市委组织部机关</t>
  </si>
  <si>
    <t xml:space="preserve">      2022年度市委组织部其他收入专项资金</t>
  </si>
  <si>
    <t>533103221100000689461</t>
  </si>
  <si>
    <t>管好用好单位自有资金</t>
  </si>
  <si>
    <t>完成资金的使用支付</t>
  </si>
  <si>
    <t>是否按照要求使用资金</t>
  </si>
  <si>
    <t>通过资金使用提升组织工作</t>
  </si>
  <si>
    <t>各项工作是否得到提升</t>
  </si>
  <si>
    <t>服务对象是否满意</t>
  </si>
  <si>
    <t xml:space="preserve">      2022年老干部重大节庆慰问专项资金</t>
  </si>
  <si>
    <t>533103221100000687078</t>
  </si>
  <si>
    <t>完成慰问</t>
  </si>
  <si>
    <t>重大节庆完成慰问</t>
  </si>
  <si>
    <t>是否开展慰问</t>
  </si>
  <si>
    <t>通过开展慰问了解老干部情况提高老干部参政议政积极性</t>
  </si>
  <si>
    <t>老干部积极性是否得到提高</t>
  </si>
  <si>
    <t>老干部是否满意</t>
  </si>
  <si>
    <t xml:space="preserve">  芒市委宣传部</t>
  </si>
  <si>
    <t xml:space="preserve">    芒市委宣传部机关</t>
  </si>
  <si>
    <t xml:space="preserve">      芒市2022年提升知名度对外宣传专项经费</t>
  </si>
  <si>
    <t>533103221100000689262</t>
  </si>
  <si>
    <t>芒市2022年提升知名度对外宣传专项经费</t>
  </si>
  <si>
    <t>宣传活动举办次数</t>
  </si>
  <si>
    <t>反映组织宣传活动次数的情况。</t>
  </si>
  <si>
    <t>及时率</t>
  </si>
  <si>
    <t>反映事实发生与作为宣传事实发生之间的时间差距情况。</t>
  </si>
  <si>
    <t>计划完成率</t>
  </si>
  <si>
    <t>计划完成率=在规定时间内宣传任务完成数/宣传任务计划数*100%</t>
  </si>
  <si>
    <t>宣传内容知晓率</t>
  </si>
  <si>
    <t>反映通过抽查方式完成，相关受众群体对宣传内容的知晓程度。
宣传内容知晓率=被调查对象中知晓人数/被调查对象的人数*100%
（具体应用时指标名称根据项目进行具体化，比如具体为重大事件知晓率、宣贯政策知晓率、重要政策知晓率等。）</t>
  </si>
  <si>
    <t>反映社会公众对宣传的满意程度。</t>
  </si>
  <si>
    <t xml:space="preserve">      《芒市》刊物、疫情监测软件、扫黄打非、主题党日、工会福利、老干理论学习、干部外出培训、转播等专项资金</t>
  </si>
  <si>
    <t>533103221100000688993</t>
  </si>
  <si>
    <t>用于支付中共芒市委宣传部《芒市》刊物15万元，疫情监测软件11万元，扫黄打非5万元，主题党日2万元，工会福利6.4万元，干部外出培训2.4元，老干理论学习2.3万元，转播台经费2万元</t>
  </si>
  <si>
    <t>公开发放的宣传材料数量</t>
  </si>
  <si>
    <t>反映制作宣传横幅、宣传册等的数量情况。</t>
  </si>
  <si>
    <t>报刊（杂志、公众号）订阅区域增</t>
  </si>
  <si>
    <t>期</t>
  </si>
  <si>
    <t>反映宣传辐射区域范围增长情况。
报刊（杂志、公众号）订阅区域增长率=（本年订阅区域量-上年订阅区域量）/上年订阅区域量*100%</t>
  </si>
  <si>
    <t>国家媒体采用数</t>
  </si>
  <si>
    <t>2</t>
  </si>
  <si>
    <t>反映宣传内容被国家级相关媒体、网络等采用的数量情况。</t>
  </si>
  <si>
    <t>宣传活动参与人次</t>
  </si>
  <si>
    <t>反映宣传活动参与人次情况。</t>
  </si>
  <si>
    <t xml:space="preserve">  芒市共青团芒市委员会</t>
  </si>
  <si>
    <t xml:space="preserve">    芒市共青团芒市委员会机关</t>
  </si>
  <si>
    <t xml:space="preserve">      共青团工作（青少年禁毒防艾、青少年合法权益维护、青少年创业就业培训、七彩假期志愿服务）经费</t>
  </si>
  <si>
    <t>533103221100000690261</t>
  </si>
  <si>
    <t>通过青少年禁毒防艾、青少年合法权益维护、青年创业就业培训、“小青芒”七彩假期为爱护航志愿服务等活动，积极维护青少年健康成长</t>
  </si>
  <si>
    <t>按照要求，合理合规使用资金</t>
  </si>
  <si>
    <t>帮助青少年健康成长</t>
  </si>
  <si>
    <t xml:space="preserve">  芒市委党校</t>
  </si>
  <si>
    <t xml:space="preserve">    芒市委党校机关</t>
  </si>
  <si>
    <t xml:space="preserve">      芒市委党校综合楼6楼学员宿舍装修工程专项资金</t>
  </si>
  <si>
    <t>533103210000000019514</t>
  </si>
  <si>
    <t>满足全市干部培训住宿需求。</t>
  </si>
  <si>
    <t>培训参加人次</t>
  </si>
  <si>
    <t>反映预算部门（单位）组织开展各类培训的人次。</t>
  </si>
  <si>
    <t>培训人员合格率</t>
  </si>
  <si>
    <t>反映预算部门（单位）组织开展各类培训的质量。
培训人员合格率=（合格的学员数量/培训总学员数量）*100%。</t>
  </si>
  <si>
    <t>人均培训标准</t>
  </si>
  <si>
    <t>反映预算部门（单位）组织开展各类培训中除师资费以外的人均培训费控制情况。</t>
  </si>
  <si>
    <t xml:space="preserve">  芒市人大常委会</t>
  </si>
  <si>
    <t xml:space="preserve">    芒市人大常委会机关</t>
  </si>
  <si>
    <t xml:space="preserve">      办公室改造专项经费</t>
  </si>
  <si>
    <t>533103221100000675710</t>
  </si>
  <si>
    <t>项目实施解决现有办公产地不足的问题，极大的缓解了办公压力。</t>
  </si>
  <si>
    <t>160</t>
  </si>
  <si>
    <t xml:space="preserve">  中共芒市委办公室</t>
  </si>
  <si>
    <t xml:space="preserve">    中共芒市委办公室机关</t>
  </si>
  <si>
    <t xml:space="preserve">      市委办2022年其他收入专项资金</t>
  </si>
  <si>
    <t>533103221100000691578</t>
  </si>
  <si>
    <t>管理使用好自有资金</t>
  </si>
  <si>
    <t>年内管好使用好自有资金</t>
  </si>
  <si>
    <t>通过资金使用提高工作效率</t>
  </si>
  <si>
    <t>通过使用资金提高工作效率</t>
  </si>
  <si>
    <t xml:space="preserve">      党政专用电视会议嗯县市延伸工程建设专项资金</t>
  </si>
  <si>
    <t>533103221100000691549</t>
  </si>
  <si>
    <t>年内完成视频会议设备工程资金支付</t>
  </si>
  <si>
    <t>年内完成资金支付</t>
  </si>
  <si>
    <t>年内是否完成资金支付</t>
  </si>
  <si>
    <t>推行无纸化办公，提高工作效率</t>
  </si>
  <si>
    <t>工作效率得到提高</t>
  </si>
  <si>
    <t xml:space="preserve">      芒市国家综合档案馆主体工程专项资金</t>
  </si>
  <si>
    <t>533103221100000691550</t>
  </si>
  <si>
    <t>完成项目建设</t>
  </si>
  <si>
    <t>是否完成资金支付</t>
  </si>
  <si>
    <t>档案建设数字化达标</t>
  </si>
  <si>
    <t>数字化建设是否达标</t>
  </si>
  <si>
    <t xml:space="preserve">  中共芒市委政法委</t>
  </si>
  <si>
    <t xml:space="preserve">    中共芒市委政法委机关</t>
  </si>
  <si>
    <t xml:space="preserve">      政法委2022年其他收入专项资金</t>
  </si>
  <si>
    <t>533103221100000689483</t>
  </si>
  <si>
    <t>管理使用好单位自有资金</t>
  </si>
  <si>
    <t>年内使用好资金</t>
  </si>
  <si>
    <t>年内用好资金</t>
  </si>
  <si>
    <t>通过资金使用巩固平安建设工作</t>
  </si>
  <si>
    <t>平安建设是否得到巩固提升</t>
  </si>
  <si>
    <t xml:space="preserve">  芒市史志办</t>
  </si>
  <si>
    <t xml:space="preserve">    中国共产党芒市委员会党史研究室</t>
  </si>
  <si>
    <t xml:space="preserve">      罗志昌陈列室故居工作经费</t>
  </si>
  <si>
    <t>533103221100000690626</t>
  </si>
  <si>
    <t>罗志昌陈列室故居工作经费</t>
  </si>
  <si>
    <t>罗志昌陈列室故居年内工作经费</t>
  </si>
  <si>
    <t>根据罗志昌陈列室故居工作经费请示文件依据执行</t>
  </si>
  <si>
    <t>年内罗志昌陈列室故居年内工作经费完成率</t>
  </si>
  <si>
    <t>年内完成罗志昌陈列室故居工作时间</t>
  </si>
  <si>
    <t>年内完成</t>
  </si>
  <si>
    <t>年内完成罗志昌陈列室故居工作知晓率</t>
  </si>
  <si>
    <t>年内完成罗志昌陈列室故居工作服务工作满意率</t>
  </si>
  <si>
    <t xml:space="preserve">      芒市罗志昌故居修缮布展工作经费</t>
  </si>
  <si>
    <t>533103211100000037868</t>
  </si>
  <si>
    <t>2021年芒市罗志昌故居修缮布展工作经费</t>
  </si>
  <si>
    <t>当年内完成革命遗址保护项目</t>
  </si>
  <si>
    <t>罗志昌故居修缮布展项目完成1个</t>
  </si>
  <si>
    <t>当年完成项目质量合格率</t>
  </si>
  <si>
    <t>根据实际项目工程质量验收数据考核</t>
  </si>
  <si>
    <t>项目修缮布展完成时间</t>
  </si>
  <si>
    <t>当年完成</t>
  </si>
  <si>
    <t>2021年12月31日完成罗志昌故居的修缮布展</t>
  </si>
  <si>
    <t>接待参观学习人数</t>
  </si>
  <si>
    <t>按照革命遗址开发保护利用的相关要求，对到罗志昌故居参观学习的人员进行记录并接受考核</t>
  </si>
  <si>
    <t>接待参观学习中领导干部、青少年比例</t>
  </si>
  <si>
    <t>按照革命遗址开发保护利用的相关要求，对到罗志昌故居参观学习的人员进行记录并接受考核空</t>
  </si>
  <si>
    <t>党政机关、学校、企事业单位、社会团体、人民群众对修缮布展完成革命遗址满意度</t>
  </si>
  <si>
    <t>对到修缮布展完成的罗志昌故居参观学习后的人员进行满意度调查并做好记录接受检查</t>
  </si>
  <si>
    <t xml:space="preserve">      《罗志昌》人文历史专题影视片拍摄专项资金</t>
  </si>
  <si>
    <t>533103211100000125433</t>
  </si>
  <si>
    <t>《罗志昌》人文历史专题影视片拍摄</t>
  </si>
  <si>
    <t>当年内完成《罗志昌》人文历史专题影视片拍摄</t>
  </si>
  <si>
    <t>部</t>
  </si>
  <si>
    <t>完成《罗志昌》人文历史专题影视片拍摄项目1部</t>
  </si>
  <si>
    <t>根据实际影视片拍摄质量验收数据考核</t>
  </si>
  <si>
    <t>《罗志昌》人文历史专题影视片拍摄完成时间</t>
  </si>
  <si>
    <t>2021年12月31日完成《罗志昌》人文历史专题影视片拍摄</t>
  </si>
  <si>
    <t>宣传内容和知晓率</t>
  </si>
  <si>
    <t>通过拍摄完成的《罗志昌》人文历史专题影视片，让社会大众知晓德宏州第一位共产党员罗志昌及个人经历。</t>
  </si>
  <si>
    <t>党政机关、学校、企事业单位、社会团体、人民群众对《罗志昌》人文历史专题影视片拍观看满意度</t>
  </si>
  <si>
    <t>对拍摄完成的《罗志昌》人文历史专题影视片，学习观看后的人员进行满意度调查并做好记录。</t>
  </si>
  <si>
    <t xml:space="preserve">  芒市公安局森林警察大队</t>
  </si>
  <si>
    <t xml:space="preserve">    芒市公安局森林警察大队</t>
  </si>
  <si>
    <t xml:space="preserve">      局机关、基层派出所办公区域改造修缮经费</t>
  </si>
  <si>
    <t>533103210000000017625</t>
  </si>
  <si>
    <t>通过本项目的修缮改造的建设实施,将有效改善芒市森林公安局的办公环境硬件条件及外部整体形象。同时，根据云南省森林公安的会议精神及相关要求，各级森林公安要抓住人民法院物质建设的重要战略机遇期，坚持建设与管理并重的原则，努力将森林公安的物质装备建设和行政管理推进到一个新的发展阶段，为森林公安工作提供全方位的物质基础和管理保障。推动森林公安事业的发展,促进法院工作规范化的建设，更进一步促进芒市森林公安局在今后的发展道路上更迈进了一个新的台阶，体现森林公安局工作人员的工作态度及精神。</t>
  </si>
  <si>
    <t xml:space="preserve">      信息化建设经费</t>
  </si>
  <si>
    <t>533103210000000017604</t>
  </si>
  <si>
    <t>满足人民群众多元化执法需求：进一步拓展执法公开广度和深度，让人民群众切实感受到能公开的信息都已公开;为办案参与人提供全流程、一体化办案服务，减少人民群众诉累，降低办案成本;需要建立更加便捷的沟通渠道，更好地接受社会各界监督，使人民群众和森林公安局之间互动更加及时、全面；提升执法质效：根据要求，实现全程留痕和实时动态监控，并满足办案人员外出办案需要;执行业务加强流程节点管理，完善执行查控体系和失信被执行人惩戒机制，构建上下一体、内外联动、规范高效的执行体系；信访业务需要健全涉诉信访终结机制和建立就地接访督导机制，实现公安局统一管理，为一线办案人员提高工作效率提供支撑。提高公安管理科学性：分析办案执行工作的运行态势、特点和规律，为社会治理和经济社会发展提供立法建议、司法建议和决策参考;推进行政事务管理机制改进和经费统一管理机制改革;推进执法人员的正规化、专业化、职业化建设，建立健全森林公安人员分类管理、实现执法工作动态管理和全方位监督评价;推进全国森林公安局档案网上统一调阅和移交，提升档案信息化管理水平;建立健全信息化采购管理、项目管理和资产管理等机制，提高信息化综合管理水平；保障司法公正廉洁，站在全面从严治党、全面依法治国的高度，坚持制度建设和科技创新双管齐下，通过大数据融合分析，实现权利有效监督机制，建立个人诚信档案，及时进行风险预警，铸牢“制度铁笼”和“数据铁笼”，坚决防范执法腐败，促进执法廉洁;加强反腐外部监督力度，畅通人民群众、人大政协、当事人的监督渠道，切实做到举报必追查、追查必有果，确保执法透明;深入开展党风廉政建设和反腐败斗争，更好地落实述职述廉、谈话和诚勉等制度要求。</t>
  </si>
  <si>
    <t xml:space="preserve">      芒市森林公安局轩岗派出所工程建设经费</t>
  </si>
  <si>
    <t>533103210000000019767</t>
  </si>
  <si>
    <t xml:space="preserve">  芒市政务服务管理局</t>
  </si>
  <si>
    <t xml:space="preserve">    芒市政务服务管理局</t>
  </si>
  <si>
    <t xml:space="preserve">      交易中心电子化平台运维经费</t>
  </si>
  <si>
    <t>533103221100000399197</t>
  </si>
  <si>
    <t>交易中心电子化交易平台正常运行维护</t>
  </si>
  <si>
    <t>24</t>
  </si>
  <si>
    <t>反映系统正常使用系期限。</t>
  </si>
  <si>
    <t xml:space="preserve">      州级和芒市政务服务场所标准化建设专项资金</t>
  </si>
  <si>
    <t>533103221100000288927</t>
  </si>
  <si>
    <t>完成州级和芒市政务服务场所建设的三分之一以上的资金拨付</t>
  </si>
  <si>
    <t>购置计划完成率</t>
  </si>
  <si>
    <t>反映部门购置计划执行情况购置计划执行情况。
购置计划完成率=（实际购置交付装备数量/计划购置交付装备数量）*100%。</t>
  </si>
  <si>
    <t>反映服务对象对购置设备的整体满意情况。
使用人员满意度=（对购置设备满意的人数/问卷调查人数）*100%。</t>
  </si>
  <si>
    <t xml:space="preserve">  芒市交警大队</t>
  </si>
  <si>
    <t xml:space="preserve">    芒市交警大队</t>
  </si>
  <si>
    <t xml:space="preserve">      非税收入安排轩岗中队办公用房修缮经费</t>
  </si>
  <si>
    <t>533103221100000298096</t>
  </si>
  <si>
    <t>完成轩岗交警中队办公区的修缮工作，在轩岗乡辖区开展道路交通管理工作，包括交通安全宣传工作、交通秩序管理工作、安保工作及交通事故预防处理工作等。提高辖区人民群众交通安全意识，消除交通事故安全隐患，预防和减少交通事故发生。</t>
  </si>
  <si>
    <t>工程完成度</t>
  </si>
  <si>
    <t>合同工程量清单</t>
  </si>
  <si>
    <t>项</t>
  </si>
  <si>
    <t>工程按照合同清单完成情况</t>
  </si>
  <si>
    <t>工程质量</t>
  </si>
  <si>
    <t>确保工程质量</t>
  </si>
  <si>
    <t>工程完成的质量情况</t>
  </si>
  <si>
    <t>轩岗中队辖区道路交通秩序</t>
  </si>
  <si>
    <t>持续向好</t>
  </si>
  <si>
    <t>轩岗中队入驻开展工作后，辖区的道路交通秩序情况整体</t>
  </si>
  <si>
    <t>辖区社会公众满意度</t>
  </si>
  <si>
    <t>反映社会公众对部门履职情况的满意程度。</t>
  </si>
  <si>
    <t>中队工作人员满意度</t>
  </si>
  <si>
    <t>反映部门人员对公用经费保障的满意程度。</t>
  </si>
  <si>
    <t xml:space="preserve">      警务岗亭建设项目经费</t>
  </si>
  <si>
    <t>533103221100000655033</t>
  </si>
  <si>
    <t>1、建设完成勇罕街与芒罕路交叉口执法执勤警务岗亭1座、斑色路与勇罕街交叉口执法执勤警务岗亭1座；
2、提高城区道路执法水平；
3、提高人民群众交通安全意识，预防、减少事故的发生。</t>
  </si>
  <si>
    <t>建设2座执法执勤警务岗亭</t>
  </si>
  <si>
    <t>座（处）</t>
  </si>
  <si>
    <t>在城区按质按量完成2座警务岗亭的建设</t>
  </si>
  <si>
    <t>城区交通秩序管理水平得到提升</t>
  </si>
  <si>
    <t>城区交通秩序管理水平逐步提升</t>
  </si>
  <si>
    <t>岗亭建成后，城区道路交通秩序管理水平提升，预防交通事故工作进一步加强。</t>
  </si>
  <si>
    <t>使用人满意</t>
  </si>
  <si>
    <t>就警务岗亭的实用性，是否便于开展执法执勤工作等对岗亭执勤人员进行问卷调查</t>
  </si>
  <si>
    <t>警务岗亭建设完成后，人民群众对交通管理工作的满意度</t>
  </si>
  <si>
    <t xml:space="preserve">      芒市城市智能交通建设项目专项资金</t>
  </si>
  <si>
    <t>533103200000000000070</t>
  </si>
  <si>
    <t>完成部分路段的标线施划、交通标志牌安装、交通信号灯安装、路段监控安装、电子警察安装及指挥中心数据专线等</t>
  </si>
  <si>
    <t>智能交通项目设备安装</t>
  </si>
  <si>
    <t>按照合同约定的数量施划安装</t>
  </si>
  <si>
    <t>安装的设备质量保障</t>
  </si>
  <si>
    <t>按照合同执行</t>
  </si>
  <si>
    <t>资金到位使用率</t>
  </si>
  <si>
    <t>财政划拨资金情况及支付情况</t>
  </si>
  <si>
    <t>交通违法行为减少</t>
  </si>
  <si>
    <t>年度统计交通事故情况</t>
  </si>
  <si>
    <t>城区拥堵情况得到缓解</t>
  </si>
  <si>
    <t>通过指挥中心智能化管理，调度及时，缓解拥堵情况</t>
  </si>
  <si>
    <t>交通事故案件侦破率上升</t>
  </si>
  <si>
    <t>纵向对比交通事故案件侦破率</t>
  </si>
  <si>
    <t>道路交通秩序持续稳定向好</t>
  </si>
  <si>
    <t>通过评估芒市城区整体交通秩序情况</t>
  </si>
  <si>
    <t>巡逻防控能力逐步增强</t>
  </si>
  <si>
    <t>通过使用智能交通大数据平台，加强调度，优化决策。</t>
  </si>
  <si>
    <t>人民群众满意</t>
  </si>
  <si>
    <t>项目完成后人民群众满意度</t>
  </si>
  <si>
    <t xml:space="preserve">      芒市主城区干线道路交通组织优化及交警APP信息系统建设项目专项资金</t>
  </si>
  <si>
    <t>533103221100000678811</t>
  </si>
  <si>
    <t>在芒市大街、团结大街、金塔大街、广腊亮街、斑色路、芒罕路完成一系列交通基础设施建设，对芒市大货车入城管理信息化水平不高，运输企业办理入城证难等一系列问题，结合芒市交通问题有针对性地开发芒市交警APP系统，以期实现在完成上级部门下达的“放管服”任务的同时，为人民群众出行进一步提供便利服务。 具体包括：
1、机动车非机动车隔离栏
2、施划交通标线
3、非机动车道涂装
4、交通标志牌改造
5、信号机设备更换
6、芒市交警APP信息化系统建设</t>
  </si>
  <si>
    <t>完成该项目涉及的交通实施建设及APP开发</t>
  </si>
  <si>
    <t>是否完成城区5条道路交通基础设施建设及芒市交警APP信息系统使用</t>
  </si>
  <si>
    <t>安装施划的交通基础设施质量保障，开发使用的APP是否达到预期效果</t>
  </si>
  <si>
    <t>道路交通智能化管控设施增加，交通管控措施推进平稳有序</t>
  </si>
  <si>
    <t>管控措施推进平稳</t>
  </si>
  <si>
    <t>项目实施后，道路交通智能化管控设施增加，交通管理水平得到提升</t>
  </si>
  <si>
    <t>人民群众的出行环境得到了有效改善</t>
  </si>
  <si>
    <t>得到改善</t>
  </si>
  <si>
    <t>项目实施后，群众出行环境得到改善，道路拥堵情况得到缓解</t>
  </si>
  <si>
    <t xml:space="preserve">  芒市融媒体中心</t>
  </si>
  <si>
    <t xml:space="preserve">    芒市融媒体中心</t>
  </si>
  <si>
    <t xml:space="preserve">      融媒体中心各平台技术运维和新闻服务费专项经费</t>
  </si>
  <si>
    <t>533103221100000687134</t>
  </si>
  <si>
    <t>2022年本级预算特定目标专项业务费，主要用于支付融媒体中心各平台技术运维费和新闻服务费</t>
  </si>
  <si>
    <t xml:space="preserve">  芒市广场管理所</t>
  </si>
  <si>
    <t xml:space="preserve">    芒市广场管理所机关</t>
  </si>
  <si>
    <t xml:space="preserve">      非税安排支出工会经费补助专项资金</t>
  </si>
  <si>
    <t>533103221100000679481</t>
  </si>
  <si>
    <t>对单位工会部门经费补助</t>
  </si>
  <si>
    <t>37</t>
  </si>
  <si>
    <t>636.</t>
  </si>
  <si>
    <t xml:space="preserve">      芒市广场水景喷泉工程专项资金</t>
  </si>
  <si>
    <t>533103210000000017617</t>
  </si>
  <si>
    <t>提升芒市广场改造</t>
  </si>
  <si>
    <t>0.18</t>
  </si>
  <si>
    <t xml:space="preserve">  芒市环卫站</t>
  </si>
  <si>
    <t xml:space="preserve">    芒市环卫站机关</t>
  </si>
  <si>
    <t xml:space="preserve">      渗滤液处理站运行费补助资金</t>
  </si>
  <si>
    <t>533103210000000019630</t>
  </si>
  <si>
    <t>日处理垃圾渗滤液150吨，减少环境污染。</t>
  </si>
  <si>
    <t>日处理垃圾渗滤液</t>
  </si>
  <si>
    <t>分</t>
  </si>
  <si>
    <t>月考核小于75分不合格</t>
  </si>
  <si>
    <t>日处理垃圾渗滤液达标率</t>
  </si>
  <si>
    <t>垃圾渗滤液处理及时率</t>
  </si>
  <si>
    <t>垃圾渗滤液处理达标排放，维护良好的城市环境。</t>
  </si>
  <si>
    <t>长期保持</t>
  </si>
  <si>
    <t xml:space="preserve">      芒市生活垃圾焚烧发电补助资金</t>
  </si>
  <si>
    <t>533103210000000019664</t>
  </si>
  <si>
    <t>日焚烧处理垃圾300吨</t>
  </si>
  <si>
    <t>60</t>
  </si>
  <si>
    <t>特许经营协议</t>
  </si>
  <si>
    <t>收益群众满意度</t>
  </si>
  <si>
    <t xml:space="preserve">      环卫市场化新增道路费用补助资金</t>
  </si>
  <si>
    <t>533103210000000019636</t>
  </si>
  <si>
    <t>日清扫保洁面积83万平方米和降尘洒水，公厕管养、垃圾收集运输。</t>
  </si>
  <si>
    <t>环境卫生监督检查</t>
  </si>
  <si>
    <t>任务完成</t>
  </si>
  <si>
    <t>保洁面积</t>
  </si>
  <si>
    <t>城区干净整洁</t>
  </si>
  <si>
    <t>对城区干净整洁的满意度</t>
  </si>
  <si>
    <t>社会保障股</t>
  </si>
  <si>
    <t xml:space="preserve">  芒市民政局</t>
  </si>
  <si>
    <t xml:space="preserve">    芒市民政局机关</t>
  </si>
  <si>
    <t xml:space="preserve">      墓地搬迁补助资金</t>
  </si>
  <si>
    <t>533103221100000687166</t>
  </si>
  <si>
    <t>全市范围内，因城建、交通、水利、学校、旅游、工业和其他项目开发需要搬迁坟墓，并以骨灰安葬方式进入公墓安葬或骨灰堂寄存的，每搬迁一冢坟墓，除征地补偿外，给予1000元奖励.</t>
  </si>
  <si>
    <t>城乡居民死亡火化人员保障范围率</t>
  </si>
  <si>
    <t>火化区范围内及非火化区居民死亡后，将死者火化后安葬空</t>
  </si>
  <si>
    <t>特困供养人员、重点优抚对象等特殊困难人员保障范围率</t>
  </si>
  <si>
    <t>特困供养人员、重点优抚对象等特殊困难人员去世后，进入公益性公墓安葬</t>
  </si>
  <si>
    <t>城乡居民死亡火化人员认定确认率</t>
  </si>
  <si>
    <t>火化区范围内及非火化区 居民死亡后，将死者火化后安葬</t>
  </si>
  <si>
    <t>特困供养人员、重点优抚对象等特殊困难人员认定确认率</t>
  </si>
  <si>
    <t>墓地搬迁补助及时发放率</t>
  </si>
  <si>
    <t>及时发放墓地搬迁补助</t>
  </si>
  <si>
    <t>采取多种方式进行宣传</t>
  </si>
  <si>
    <t>提高土地利用，保护生态环境，造福子孙后代</t>
  </si>
  <si>
    <t>不占或少占土地安葬，保护生态 环境</t>
  </si>
  <si>
    <t>城乡居民死亡墓地搬迁补助满意度</t>
  </si>
  <si>
    <t>不断提高服务对象满意度</t>
  </si>
  <si>
    <t>特殊困难人员墓地搬迁补助满意度</t>
  </si>
  <si>
    <t xml:space="preserve">      火化奖励及火化补助资金</t>
  </si>
  <si>
    <t>533103221100000334769</t>
  </si>
  <si>
    <t>目标1：火化奖励：火化区范围内，没有享受国家规定丧葬抚恤政策的城乡居民死亡后，按照规定火化后安葬的，给予奖励3000元；非火化区城乡居民死亡后，遗属自愿将死者火化后安葬的，给予奖励4000元。城乡居民死亡火化后，在公墓内采取立体安葬、不留坟头、以树代碑、花葬、草坪葬、撒葬等不占或少占土地节地生态方式安葬的，给予奖励5000元。
 目标2：火化补助：特困供养人员、重点优抚对象等特殊困难人员去世后，进入公益性公墓安葬的，四项基本殡葬 服务费（遗体运输、火化、冷藏、骨灰寄存）。让更多的特殊困难群体享受到国家的惠民殡葬政策。完善社会保障体系，促进社会和谐稳定。</t>
  </si>
  <si>
    <t>火化区范围内及非火化区居民死亡后，将死者火化后安葬</t>
  </si>
  <si>
    <t>火化区范围内及非火化区 居民死亡后，将死者火化后安葬特困供养人员、重点优抚对象等特殊困难人员去世后，进入公益性公墓安葬</t>
  </si>
  <si>
    <t>火化奖励和补助及时发放率</t>
  </si>
  <si>
    <t>按月发放火化奖励和补助</t>
  </si>
  <si>
    <t>城乡居民死亡火化奖励满意度</t>
  </si>
  <si>
    <t>特殊困难人员火化补助满意度</t>
  </si>
  <si>
    <t xml:space="preserve">      困境儿童保障</t>
  </si>
  <si>
    <t>533103210000000019850</t>
  </si>
  <si>
    <t>27</t>
  </si>
  <si>
    <t xml:space="preserve">  芒市卫生健康局</t>
  </si>
  <si>
    <t xml:space="preserve">    芒市卫生健康局机关</t>
  </si>
  <si>
    <t xml:space="preserve">      卫生健康领域普法工作经费</t>
  </si>
  <si>
    <t>533103221100000691284</t>
  </si>
  <si>
    <t>继续做好卫健系统维稳工作和法制宣传等。</t>
  </si>
  <si>
    <t xml:space="preserve">      芒市深化医药卫生体制改革工作经费</t>
  </si>
  <si>
    <t>533103221100000691293</t>
  </si>
  <si>
    <t>芒市深化医药卫生体制改革工作</t>
  </si>
  <si>
    <t xml:space="preserve">      计生助缴城乡居民基本医疗保险市级配套专项经费</t>
  </si>
  <si>
    <t>533103210000000019979</t>
  </si>
  <si>
    <t>实施计划生育家庭奖励与扶助制度，缓解计划生育困难家庭在生产、生活、医疗和养老等方面的特殊困难，改善计划生育家庭生产生活状况，引导和帮助计划生育家庭发展生产，保障和改善民生，促进社会和谐稳定。</t>
  </si>
  <si>
    <t>计生助缴人数</t>
  </si>
  <si>
    <t>120000</t>
  </si>
  <si>
    <t>计生助缴城乡居民医保</t>
  </si>
  <si>
    <t>2020年预计资格确认准确率</t>
  </si>
  <si>
    <t>资金助缴及时率</t>
  </si>
  <si>
    <t>符合条件申报对象覆盖率</t>
  </si>
  <si>
    <t>计生助缴城乡居民医保空</t>
  </si>
  <si>
    <t>助缴对象满意度</t>
  </si>
  <si>
    <t xml:space="preserve">      巩固卫生城市及创建健康城市经费</t>
  </si>
  <si>
    <t>533103210000000020368</t>
  </si>
  <si>
    <t>坚持建管并重、依法治市的方针，着力提升市民的文明卫生素质，进一步明确责任，理顺关系，落实标准。通过建立和实施卫生管理长效机制，从根本上改变过去突击式、运动式的管理模式，提高城市卫生管理整体水平，始终保持市容、镇容、村容环境美观、有序、整洁，消除危害健康的环境因素，有效防止重大环境污染、食品安全事故，重大传染病和慢性病的发生。</t>
  </si>
  <si>
    <t>巩固卫生城市及创建健康城市</t>
  </si>
  <si>
    <t>巩固卫生城市及创建健康城市达国家要求标准</t>
  </si>
  <si>
    <t>资金的拨付率</t>
  </si>
  <si>
    <t>巩固卫生城市创建健康城市明显改善</t>
  </si>
  <si>
    <t xml:space="preserve">      计划生育相关工作经费</t>
  </si>
  <si>
    <t>533103221100000691263</t>
  </si>
  <si>
    <t>继续做好计划生育的各项工作</t>
  </si>
  <si>
    <t>明显改善</t>
  </si>
  <si>
    <t xml:space="preserve">      新新冠肺炎疫情防控防治市级补助专项资金</t>
  </si>
  <si>
    <t>533103211100000147220</t>
  </si>
  <si>
    <t>为有效防治新1.抓紧落实防控措施，切实做好疫情应急处置和诊治工作。2.按照“外防输入、内防反弹”的防控策略，督促全市各医疗卫生单位严格落实各项防控措施。新冠肺炎疫情防控防治，投入疫情资金</t>
  </si>
  <si>
    <t>统筹组织领导全市卫生健康系统开展疫情防控工作</t>
  </si>
  <si>
    <t>新新冠肺炎疫情防控防治市级补助专项资金</t>
  </si>
  <si>
    <t>督促全市各医疗卫生单位严格落实各项防控措施</t>
  </si>
  <si>
    <t>全市各医疗卫生单位各项防控措施落实率</t>
  </si>
  <si>
    <t>突发疫情及时处置率</t>
  </si>
  <si>
    <t>城乡受益人群覆盖率</t>
  </si>
  <si>
    <t>覆盖区域受益人员数</t>
  </si>
  <si>
    <t>疫情防控持续期</t>
  </si>
  <si>
    <t xml:space="preserve">      撰写芒市《计生志》工作经费</t>
  </si>
  <si>
    <t>533103221100000691285</t>
  </si>
  <si>
    <t>撰写计生志费</t>
  </si>
  <si>
    <t>册</t>
  </si>
  <si>
    <t xml:space="preserve">    芒市疾控中心</t>
  </si>
  <si>
    <t xml:space="preserve">      慢性病综合示范区经费</t>
  </si>
  <si>
    <t>533103221100000686801</t>
  </si>
  <si>
    <t>开展重大慢性病早期筛查干预项目，落实慢性病及其相关危险因素监测。加强严重精神障碍患者筛查、登记报告和随访服务，开展社会心理服务体系建设试点。
目标3：减少艾滋病新发感染，降低艾滋病病死率</t>
  </si>
  <si>
    <t>在册严重精神障碍患者报告患病率</t>
  </si>
  <si>
    <t>慢性病综合示范区经费</t>
  </si>
  <si>
    <t>在册严重精神障碍患者规范管理率</t>
  </si>
  <si>
    <t>在册严重精神障碍患者服药率</t>
  </si>
  <si>
    <t>城乡受益群众覆盖率</t>
  </si>
  <si>
    <t>重性精神疾病防治项目服务对象满意度指标</t>
  </si>
  <si>
    <t xml:space="preserve">    西山乡卫生院</t>
  </si>
  <si>
    <t xml:space="preserve">      2022年自有资金收支专项预算经费</t>
  </si>
  <si>
    <t>533103221100000686889</t>
  </si>
  <si>
    <t>完成2022年工作目标</t>
  </si>
  <si>
    <t>事业收入</t>
  </si>
  <si>
    <t>年度目标任务</t>
  </si>
  <si>
    <t>年度卫生计生工作目标任务</t>
  </si>
  <si>
    <t xml:space="preserve">  芒市残疾人联合会</t>
  </si>
  <si>
    <t xml:space="preserve">    芒市残疾人联合会机关</t>
  </si>
  <si>
    <t xml:space="preserve">      全国残疾预防综合试验区经费</t>
  </si>
  <si>
    <t>533103221100000688624</t>
  </si>
  <si>
    <t>全国残疾预防工作，主要用于开展全国残疾预防综合试验区创建试点工作。通过建立残疾报告制度，实施高危孕产妇产前筛查、儿童残疾筛查诊断、残疾评定、残疾预防宣传教育重点人群干预项目，完善项目地区残疾预防工作体系。</t>
  </si>
  <si>
    <t>对残疾人发放补助</t>
  </si>
  <si>
    <t>对符合条件人员 发放补助，计划发放40人。</t>
  </si>
  <si>
    <t>补助的残疾人生活明显改善</t>
  </si>
  <si>
    <t>被发放补助人员生活明显改善。</t>
  </si>
  <si>
    <t>保证残疾人事业健康发展</t>
  </si>
  <si>
    <t>'良好</t>
  </si>
  <si>
    <t>抽查残疾预防工作开展情况</t>
  </si>
  <si>
    <t>残疾人基本满意</t>
  </si>
  <si>
    <t>'基本满意</t>
  </si>
  <si>
    <t>测评残疾人保障满意率低于5%扣2分</t>
  </si>
  <si>
    <t xml:space="preserve">      综合楼运行维护专项经费</t>
  </si>
  <si>
    <t>533103210000000019607</t>
  </si>
  <si>
    <t>芒市残联人联合会综合楼自投入使用以来，芒市应急管理局、芒市工业和商务科技局、军人事务管理局等13个单位在本大楼办公。为保障大楼正常运行，需要对大楼进行正常运行维护，根据测算，每年需运行维护（修）费肆拾捌万（480000.00），请市财政将此项经费纳入2021年财政预算。</t>
  </si>
  <si>
    <t>大楼水电畅通，电梯正常运行，环境卫生清洁。</t>
  </si>
  <si>
    <t>运转较好</t>
  </si>
  <si>
    <t>月</t>
  </si>
  <si>
    <t>总分为100分，95分以上优秀，85分以上良好，60-85分为一般，低于60分为差。</t>
  </si>
  <si>
    <t>楼内各部门办公外部环境保障有序</t>
  </si>
  <si>
    <t>秩序正常</t>
  </si>
  <si>
    <t>工作日</t>
  </si>
  <si>
    <t>大楼办公人员评价满意</t>
  </si>
  <si>
    <t>评价较好</t>
  </si>
  <si>
    <t xml:space="preserve">      残疾人保障专项经费</t>
  </si>
  <si>
    <t>533103210000000020503</t>
  </si>
  <si>
    <t>在2021主要开展以下几方面工作：一是着力抓好残疾人康复工作。紧紧围绕残疾人的康复需求，认真开展残疾人康复需求调查，摸清底数，开展“个性化”康复服务，并对康复需求和服务情况进行动态管理。全面推进残疾人精准康复服务行动，确保我市残疾人精准康复服务率达标。二是着力抓好残疾人教育工作。全面做好我市明年考取本、大、中专、高中在校残疾学生和残疾人子女统计助学工作，切实做到不重不漏；并协助州特殊学校做好全市残疾儿童招生工作，确保我市残疾儿童能就学的全部就学，不让一个残疾儿童掉队。三是着力抓好残疾人就业工作。将残疾人就业服务需求与市场需求相统一，实现精准就业服务，不断提高为残疾人服务的能力和水平；鼓励用人单位按比例或超比例安排残疾人就业。落实各项残疾人自主就业创业扶持政策，开展残疾人大学毕业生就业服务活动，确保应届残疾人大中专毕业生就业率达到标准以上。根据测算，需工作经费贰佰万（2000000.00），请市财政将此项经费纳入2021年财政预算。</t>
  </si>
  <si>
    <t>及时拨付</t>
  </si>
  <si>
    <t>补助经费及时拨付到位，每低于10%扣5分</t>
  </si>
  <si>
    <t>良好</t>
  </si>
  <si>
    <t>家</t>
  </si>
  <si>
    <t>抽查应纳入残疾人保障低于5%扣3分</t>
  </si>
  <si>
    <t>基本满意</t>
  </si>
  <si>
    <t xml:space="preserve">  芒市退役军人事务局</t>
  </si>
  <si>
    <t xml:space="preserve">    芒市退役军人事务局</t>
  </si>
  <si>
    <t xml:space="preserve">      自主择业军转干部管理服务（专户）专项补助资金</t>
  </si>
  <si>
    <t>533103221100000687010</t>
  </si>
  <si>
    <t>通过自主择业军转干部的培训，提升自主择业军转干部的创业能力。</t>
  </si>
  <si>
    <t>自主择业军转干部人数</t>
  </si>
  <si>
    <t>278</t>
  </si>
  <si>
    <t>做好自主择业军转干部管理服务</t>
  </si>
  <si>
    <t>效果显著</t>
  </si>
  <si>
    <t>做好服务工作</t>
  </si>
  <si>
    <t>自主择业军转干部满意率</t>
  </si>
  <si>
    <t>自主择业军转干部满意度</t>
  </si>
  <si>
    <t xml:space="preserve">      烈士陵园维修维护（专户）专项资金</t>
  </si>
  <si>
    <t>533103221100000687081</t>
  </si>
  <si>
    <t>建设芒市、遮放烈士陵园</t>
  </si>
  <si>
    <t>高效完成烈士陵园建设</t>
  </si>
  <si>
    <t>烈士陵园建设</t>
  </si>
  <si>
    <t>接待人次</t>
  </si>
  <si>
    <t>提升改造烈士纪念设施，充分发挥红色基因传承、弘扬英烈精神的宣传教育载体作用，讲好英烈故事，在全社会营造缅怀烈士、崇尚烈士、学习烈士的浓厚氛围。</t>
  </si>
  <si>
    <t>烈士家属、参战退役人员投诉率</t>
  </si>
  <si>
    <t xml:space="preserve">      双拥模范城创建工作（专户）专项补助资金</t>
  </si>
  <si>
    <t>533103221100000687058</t>
  </si>
  <si>
    <t>创建国家级、省级双拥模范城。</t>
  </si>
  <si>
    <t>创建国家级双拥模范城</t>
  </si>
  <si>
    <t>军民政策知晓率</t>
  </si>
  <si>
    <t xml:space="preserve">  芒市救助站</t>
  </si>
  <si>
    <t xml:space="preserve">    芒市救助站机关</t>
  </si>
  <si>
    <t xml:space="preserve">      救助站专户专项资金</t>
  </si>
  <si>
    <t>533103221100000690224</t>
  </si>
  <si>
    <t>保障职工保险缴纳</t>
  </si>
  <si>
    <t>结转结余变动</t>
  </si>
  <si>
    <t>资金结余</t>
  </si>
  <si>
    <t>资金使用合规性</t>
  </si>
  <si>
    <t>资金合理合规</t>
  </si>
  <si>
    <t>支付进度</t>
  </si>
  <si>
    <t>资金支付及时</t>
  </si>
  <si>
    <t>可持续影响</t>
  </si>
  <si>
    <t>可持续发展</t>
  </si>
  <si>
    <t>服务对象满意</t>
  </si>
  <si>
    <t>服务满意</t>
  </si>
  <si>
    <t>资源环境综合股</t>
  </si>
  <si>
    <t xml:space="preserve">  芒市自然资源局</t>
  </si>
  <si>
    <t xml:space="preserve">    芒市自然资源局机关</t>
  </si>
  <si>
    <t xml:space="preserve">      地灾、增减挂钩、土地整治等项目经费</t>
  </si>
  <si>
    <t>533103221100000683329</t>
  </si>
  <si>
    <t>实现新增耕地80亩，产生水田指标780亩，预计实现产值7800万</t>
  </si>
  <si>
    <t>建设规模1875亩</t>
  </si>
  <si>
    <t>实现新增耕地80亩，产生水田指标780亩，产生占补平衡指标</t>
  </si>
  <si>
    <t>亩</t>
  </si>
  <si>
    <t>产生耕地占补平衡指标860亩</t>
  </si>
  <si>
    <t>实现新增耕地80亩，产生水田指标780亩，产生占补平衡指标，带来效益7800万元</t>
  </si>
  <si>
    <t>土地平整</t>
  </si>
  <si>
    <t>防止水土流失</t>
  </si>
  <si>
    <t xml:space="preserve">      土地收购储备成本经费</t>
  </si>
  <si>
    <t>533103221100000208263</t>
  </si>
  <si>
    <t>通过土地收储，出让土地后，增加财政收入，发挥土地资产效益</t>
  </si>
  <si>
    <t>3664</t>
  </si>
  <si>
    <t>被征地群众收入增加</t>
  </si>
  <si>
    <t>亿元</t>
  </si>
  <si>
    <t>被征地群众满意度</t>
  </si>
  <si>
    <t xml:space="preserve">      土地整治项目（富滇户）非财政拨款补助资金</t>
  </si>
  <si>
    <t>533103221100000688835</t>
  </si>
  <si>
    <t>土地整治项目（富滇户）非财政拨款补助资金</t>
  </si>
  <si>
    <t>设立1个专户</t>
  </si>
  <si>
    <t>开立一个土地整治项目专户</t>
  </si>
  <si>
    <t>带动社会发展参与度</t>
  </si>
  <si>
    <t xml:space="preserve">      （行政专户）非财政性拨款补助资金</t>
  </si>
  <si>
    <t>533103221100000688360</t>
  </si>
  <si>
    <t>（行政专户）非财政性拨款</t>
  </si>
  <si>
    <t>保障部门机关行政运行</t>
  </si>
  <si>
    <t>增加部门收入，保障机关运行</t>
  </si>
  <si>
    <t xml:space="preserve">  芒市环保局</t>
  </si>
  <si>
    <t xml:space="preserve">    芒市环保局机关</t>
  </si>
  <si>
    <t xml:space="preserve">      城市环境噪声达标区建设工作经费</t>
  </si>
  <si>
    <t>533103210000000017515</t>
  </si>
  <si>
    <t>城区施工建设、文化娱乐等场所进行噪音监控，使城市环境噪声达标区覆盖率达70%以上。</t>
  </si>
  <si>
    <t>城市环境噪声达标区覆盖率</t>
  </si>
  <si>
    <t>70%</t>
  </si>
  <si>
    <t>反映辖区内城市环境噪声达标区覆盖率</t>
  </si>
  <si>
    <t>城市噪声生态环境质量改善</t>
  </si>
  <si>
    <t>好转</t>
  </si>
  <si>
    <t>上升</t>
  </si>
  <si>
    <t>反映城市噪声生态环境达标情况</t>
  </si>
  <si>
    <t>城区居民</t>
  </si>
  <si>
    <t>反映城区居民对环境噪声有无影响的满意程度</t>
  </si>
  <si>
    <t xml:space="preserve">      环境影响评价审查经费</t>
  </si>
  <si>
    <t>533103221100000356488</t>
  </si>
  <si>
    <t>2022年按照33个项目计划，预计审查报告书5个，4万元/个；报告表28个</t>
  </si>
  <si>
    <t>建设项目环境影响评价通过技术审查数量</t>
  </si>
  <si>
    <t>19个建设项目，其中3个报告书，16个报告表</t>
  </si>
  <si>
    <t>反映全年完成建设项目环境影响评价审查数量</t>
  </si>
  <si>
    <t>建设项目污染物排放对周边生态环境的影响</t>
  </si>
  <si>
    <t>达标</t>
  </si>
  <si>
    <t>等次</t>
  </si>
  <si>
    <t>反映建设项目污染物排放对项目周边的生态环境造成影响的程度</t>
  </si>
  <si>
    <t>建设项目企业满意度</t>
  </si>
  <si>
    <t>反映建设项目企业对环境影响评价的满意程度</t>
  </si>
  <si>
    <t>建设项目企业主</t>
  </si>
  <si>
    <t>反映企业主对建设项目技术审查的满意程度</t>
  </si>
  <si>
    <t>社会公众</t>
  </si>
  <si>
    <t>反映社会对建设项目环境影响的满意程度</t>
  </si>
  <si>
    <t xml:space="preserve">      生态环境质量、生态环境监督性监测经费</t>
  </si>
  <si>
    <t>533103210000000017502</t>
  </si>
  <si>
    <t>（1）生态环境质量监测，包括农村水环境质量监测获得4份监测报告；农村“千吨万人”水源地监测，获得12分监测报告；农村生活污水处理设施出水水质监测，获得2份监测报告；芒市大河风平断面及上游城区河流水质监测，获得12分监测报告。
（2）声环境质量监测，包括城市区域声环境质量监测，获得1份监测报告；城市道路交通声环境质量监测，获得1份监测报告；城市功能区声环境质量监测，获得4分监测报告
（3）污染源执法监测
（4）其他监测，包括芒市城市黑臭水体监测、勐板河水库饮用水源地白水河水质监测、芒市苤菜坝湿地水质监测等</t>
  </si>
  <si>
    <t>水，气、土、噪声监测指标、监测频次</t>
  </si>
  <si>
    <t>'4项监测项目、62份监测报告</t>
  </si>
  <si>
    <t>次/期</t>
  </si>
  <si>
    <t>反映16个监测点位，23家重点排污单位等，提交的监测结果及监测方案、报告及完成所需监测频次合格率</t>
  </si>
  <si>
    <t>水、气、土、噪声生态环境质量</t>
  </si>
  <si>
    <t>等级</t>
  </si>
  <si>
    <t>反映生态环境质量、重点排污单位的水、气、土、噪声排放达标情况</t>
  </si>
  <si>
    <t>辖区内社会公众</t>
  </si>
  <si>
    <t>90%以上</t>
  </si>
  <si>
    <t>反映辖区内社会公众对居住环境质量的满意程度</t>
  </si>
  <si>
    <t xml:space="preserve">  芒市林业和草原局</t>
  </si>
  <si>
    <t xml:space="preserve">    芒市林业和草原局</t>
  </si>
  <si>
    <t xml:space="preserve">      “三.三制“防火工作经费</t>
  </si>
  <si>
    <t>533103221100000691404</t>
  </si>
  <si>
    <t>“三.三制“防火工作经费</t>
  </si>
  <si>
    <t xml:space="preserve">      有害物中心测报点业务专项经费</t>
  </si>
  <si>
    <t>533103221100000691499</t>
  </si>
  <si>
    <t>有害物中心测报点业务专项经费</t>
  </si>
  <si>
    <t xml:space="preserve">      有害生物监测补助资金</t>
  </si>
  <si>
    <t>533103221100000691479</t>
  </si>
  <si>
    <t>有害生物监测补助资金</t>
  </si>
  <si>
    <t xml:space="preserve">      平安林区建设专项资金</t>
  </si>
  <si>
    <t>533103221100000567272</t>
  </si>
  <si>
    <t>平安林区建设专项资金</t>
  </si>
  <si>
    <t xml:space="preserve">      公益林、天然林补助资金</t>
  </si>
  <si>
    <t>533103221100000691480</t>
  </si>
  <si>
    <t>公益林、天然林补助资金</t>
  </si>
  <si>
    <t>服务对象满意度调查</t>
  </si>
  <si>
    <t xml:space="preserve">      育林基金返回留成补助资金</t>
  </si>
  <si>
    <t>533103221100000691478</t>
  </si>
  <si>
    <t>育林基金返回留成补助资金</t>
  </si>
  <si>
    <t xml:space="preserve">      纠纷调处专项工作经费</t>
  </si>
  <si>
    <t>533103221100000690085</t>
  </si>
  <si>
    <t>纠纷调处专项工作经费</t>
  </si>
  <si>
    <t>农业农村股</t>
  </si>
  <si>
    <t xml:space="preserve">  芒市农业农村局</t>
  </si>
  <si>
    <t xml:space="preserve">    芒市农业农村局机关</t>
  </si>
  <si>
    <t xml:space="preserve">      2022年芒市非洲猪瘟防控项目专项资金</t>
  </si>
  <si>
    <t>533103221100000688821</t>
  </si>
  <si>
    <t>投入财政资金900万元，用于可疑生猪疫情扑杀补助、应急物资储备、设施设备等相关非洲猪瘟防控应急资金，确保全市生猪产能、肉食品供给、产业振兴、农村经济发展和社会稳定。</t>
  </si>
  <si>
    <t>扑杀可疑生猪疫情头数</t>
  </si>
  <si>
    <t>1.5</t>
  </si>
  <si>
    <t>万头</t>
  </si>
  <si>
    <t>可疑生猪疫情扑杀率</t>
  </si>
  <si>
    <t>按时完成率</t>
  </si>
  <si>
    <t>减少生猪疫病发生，减少生猪扑杀数量，增加群众经济收入</t>
  </si>
  <si>
    <t>稳定生猪生产发展，保障生猪市场稳定供应；促进脱贫攻坚成效</t>
  </si>
  <si>
    <t>75</t>
  </si>
  <si>
    <t>农户满意度</t>
  </si>
  <si>
    <t>满意度指标</t>
  </si>
  <si>
    <t xml:space="preserve">      2022年种植业保险市级配套补助资金</t>
  </si>
  <si>
    <t>533103221100000690233</t>
  </si>
  <si>
    <t>力争种植业投保面积38.5万亩以上，其中水稻、玉米大主粮投面积25.5万亩，甘蔗、天然橡胶等作物投保面积达13万亩以上，养殖业投保数量达到6.3万头以上，其中能繁母猪1.3万头以上，育肥猪5万头以上；农户满意度85%以上。总投保补贴资金1197.5万元，其中市级财政补贴资金164.388万元。</t>
  </si>
  <si>
    <t>水稻</t>
  </si>
  <si>
    <t>13</t>
  </si>
  <si>
    <t>万亩</t>
  </si>
  <si>
    <t>玉米</t>
  </si>
  <si>
    <t>12.5</t>
  </si>
  <si>
    <t>甘蔗</t>
  </si>
  <si>
    <t>天然橡胶</t>
  </si>
  <si>
    <t>理赔对象</t>
  </si>
  <si>
    <t>600、500、3500、700、1100</t>
  </si>
  <si>
    <t>理赔率</t>
  </si>
  <si>
    <t>覆盖率</t>
  </si>
  <si>
    <t xml:space="preserve">      2022年项目工作经费</t>
  </si>
  <si>
    <t>533103221100000690259</t>
  </si>
  <si>
    <t>通过实施高标准农田建设，有效改善项目区农田基础设施条件，提升耕地质量，提高粮食综合生产能力，农业抗灾能力明显增强，亩均增加粮食产能5%。</t>
  </si>
  <si>
    <t>排灌沟渠</t>
  </si>
  <si>
    <t>10755</t>
  </si>
  <si>
    <t>米</t>
  </si>
  <si>
    <t>机耕路</t>
  </si>
  <si>
    <t>4997</t>
  </si>
  <si>
    <t>机耕路排水沟</t>
  </si>
  <si>
    <t>6577</t>
  </si>
  <si>
    <t>工程竣工验收合格率</t>
  </si>
  <si>
    <t>按进度计划实施情况</t>
  </si>
  <si>
    <t>亩均增加粮食产能</t>
  </si>
  <si>
    <t>受益户数</t>
  </si>
  <si>
    <t>797</t>
  </si>
  <si>
    <t>3578</t>
  </si>
  <si>
    <t>项目区群众满意度</t>
  </si>
  <si>
    <t xml:space="preserve">      2019年保险公司甘蔗保险工作补助资金</t>
  </si>
  <si>
    <t>533103210000000026756</t>
  </si>
  <si>
    <t>德宏州芒市2019年政策性农业保险工作经费委托代收协议书</t>
  </si>
  <si>
    <t>上年结余</t>
  </si>
  <si>
    <t>2973.64</t>
  </si>
  <si>
    <t>年度支付完成率</t>
  </si>
  <si>
    <t>保险完成率</t>
  </si>
  <si>
    <t xml:space="preserve">      2020年甘蔗保险工作补助经费</t>
  </si>
  <si>
    <t>533103210000000026769</t>
  </si>
  <si>
    <t>2020年甘蔗保险工作补助经费</t>
  </si>
  <si>
    <t>拨款金额</t>
  </si>
  <si>
    <t>144566.35</t>
  </si>
  <si>
    <t>年度支付率</t>
  </si>
  <si>
    <t>年度完成率</t>
  </si>
  <si>
    <t>效益指标</t>
  </si>
  <si>
    <t xml:space="preserve">      佳沃现代蓝莓产业园建设土地流转地上附着物补偿项目专项资金</t>
  </si>
  <si>
    <t>533103221100000688767</t>
  </si>
  <si>
    <t>2021-2022年度开展蓝莓产业园建设工作经费10万元。</t>
  </si>
  <si>
    <t>土地流转</t>
  </si>
  <si>
    <t>1700</t>
  </si>
  <si>
    <t>砂糖桔</t>
  </si>
  <si>
    <t>元/株</t>
  </si>
  <si>
    <t>老缅芫荽</t>
  </si>
  <si>
    <t>坚果</t>
  </si>
  <si>
    <t>西番莲</t>
  </si>
  <si>
    <t>1500</t>
  </si>
  <si>
    <t>灌溉井</t>
  </si>
  <si>
    <t>元/米</t>
  </si>
  <si>
    <t>竹子</t>
  </si>
  <si>
    <t>元/棵</t>
  </si>
  <si>
    <t>项目验收合格率</t>
  </si>
  <si>
    <t>建设时间</t>
  </si>
  <si>
    <t>亩平均收入</t>
  </si>
  <si>
    <t>务工收入</t>
  </si>
  <si>
    <t>元/人/天</t>
  </si>
  <si>
    <t xml:space="preserve">      2022年养殖业保险市级配套补助资金</t>
  </si>
  <si>
    <t>533103221100000690178</t>
  </si>
  <si>
    <t>实施芒市2022年农业（养殖业）保险项目。芒市2022年农业（养殖业）保险计划申报承保能繁母猪1.3万头，承保育肥猪5万头。投入市级财政资金5万元</t>
  </si>
  <si>
    <t>农业保险预算完成情况</t>
  </si>
  <si>
    <t>农业保险愿保尽保率</t>
  </si>
  <si>
    <t>入保生猪死亡赔付率</t>
  </si>
  <si>
    <t>农业保险项目实施后财政资金撬动效应，减少农户经济损失</t>
  </si>
  <si>
    <t>农业保险农户投保意愿增长，减少农户经济损失</t>
  </si>
  <si>
    <t>养殖户满意度</t>
  </si>
  <si>
    <t xml:space="preserve">      芒市工业园区投资服务中心办公楼房屋租赁费用专项资金</t>
  </si>
  <si>
    <t>533103221100000690167</t>
  </si>
  <si>
    <t>在产品展示厅内，集中展示芒市辖区内生产的农产品、精深加工产品，为48家农业产业化龙头企业及30家合作社展示产品100个以上；在产业园物联网平台上，进行农产品展示、宣传报道产品个数200个以上，拓展农产品销售渠道。</t>
  </si>
  <si>
    <t>办公室租赁</t>
  </si>
  <si>
    <t>105</t>
  </si>
  <si>
    <t>农服展厅</t>
  </si>
  <si>
    <t>415</t>
  </si>
  <si>
    <t>竣工验收</t>
  </si>
  <si>
    <t>农产品展示</t>
  </si>
  <si>
    <t>服务农业新型经营主体</t>
  </si>
  <si>
    <t>78</t>
  </si>
  <si>
    <t xml:space="preserve">      芒市2022年烟叶生产专项资金</t>
  </si>
  <si>
    <t>533103221100000688387</t>
  </si>
  <si>
    <t>兑付芒市2022年烟叶生产项目资金192.5万元</t>
  </si>
  <si>
    <t>烤烟种植面积</t>
  </si>
  <si>
    <t>3.75</t>
  </si>
  <si>
    <t>完成中上等烟比例</t>
  </si>
  <si>
    <t>65</t>
  </si>
  <si>
    <t>烤烟产值</t>
  </si>
  <si>
    <t>1.4</t>
  </si>
  <si>
    <t>烤烟税收</t>
  </si>
  <si>
    <t>3080</t>
  </si>
  <si>
    <t>受益种植户数</t>
  </si>
  <si>
    <t>3900</t>
  </si>
  <si>
    <t>农户增收（户均收入）</t>
  </si>
  <si>
    <t>3.7</t>
  </si>
  <si>
    <t>产业增效（亩均创税）</t>
  </si>
  <si>
    <t>1800</t>
  </si>
  <si>
    <t>生物质燃料烘烤辐射面积</t>
  </si>
  <si>
    <t>40180</t>
  </si>
  <si>
    <t>生物质燃烧机推广覆盖率</t>
  </si>
  <si>
    <t>项目区二氧化硫排放减少数量</t>
  </si>
  <si>
    <t>公斤</t>
  </si>
  <si>
    <t>烟农满意度</t>
  </si>
  <si>
    <t xml:space="preserve">  芒市水利局</t>
  </si>
  <si>
    <t xml:space="preserve">    芒市水利局机关</t>
  </si>
  <si>
    <t xml:space="preserve">      芒市水土保持规划专项资金</t>
  </si>
  <si>
    <t>533103221100000688731</t>
  </si>
  <si>
    <t>为芒市水土保持监督管理与水土流失综合治理工作提供支撑，2021年完成芒市水土保持规划编制任务。</t>
  </si>
  <si>
    <t>芒市水土保持规划（2010-2030）</t>
  </si>
  <si>
    <t>18</t>
  </si>
  <si>
    <t>套</t>
  </si>
  <si>
    <t>芒市2021—2030年水土保持规划目标绩效表</t>
  </si>
  <si>
    <t>水土保持规划编制</t>
  </si>
  <si>
    <t>完成</t>
  </si>
  <si>
    <t>按项目进度按时完成</t>
  </si>
  <si>
    <t>在年度内完成资金预算</t>
  </si>
  <si>
    <t>水土流失治理状况</t>
  </si>
  <si>
    <t>高于去年</t>
  </si>
  <si>
    <t>工作效率或服务水平</t>
  </si>
  <si>
    <t>维护水土资源</t>
  </si>
  <si>
    <t>可持续</t>
  </si>
  <si>
    <t>受益人员满意度</t>
  </si>
  <si>
    <t>99</t>
  </si>
  <si>
    <t xml:space="preserve">      芒市农田灌溉水分析专项资金</t>
  </si>
  <si>
    <t>533103221100000692066</t>
  </si>
  <si>
    <t>芒市农田灌溉水有效利用洗漱测算分析专项资金</t>
  </si>
  <si>
    <t>智商ETL60（液位版）</t>
  </si>
  <si>
    <t>绩效目标申报表(农田灌溉水有效利用测算分析)</t>
  </si>
  <si>
    <t>智商ET60</t>
  </si>
  <si>
    <t>计量设施</t>
  </si>
  <si>
    <t>仪器设备看护、数据记录管理、典型田块租赁</t>
  </si>
  <si>
    <t>天圻气象站</t>
  </si>
  <si>
    <t>工程安装运行验收合格率</t>
  </si>
  <si>
    <t>项目完成及时率</t>
  </si>
  <si>
    <t>项目开始时间</t>
  </si>
  <si>
    <t>2021年8月</t>
  </si>
  <si>
    <t>项目完成时间</t>
  </si>
  <si>
    <t>2022年1月</t>
  </si>
  <si>
    <t>项目总投资</t>
  </si>
  <si>
    <t>29.80</t>
  </si>
  <si>
    <t>农田灌溉水有效利用系数</t>
  </si>
  <si>
    <t>0.498</t>
  </si>
  <si>
    <t>耕地灌溉面积</t>
  </si>
  <si>
    <t>28.28</t>
  </si>
  <si>
    <t>工程设计使用年限</t>
  </si>
  <si>
    <t xml:space="preserve">      汛期龙江遮放镇芒丙段水毁治理工程专项资金</t>
  </si>
  <si>
    <t>533103221100000689458</t>
  </si>
  <si>
    <t>汛期龙江遮放镇芒丙段涉及蓝莓发展基地水毁治理工程</t>
  </si>
  <si>
    <t>排查消除防洪安全隐患</t>
  </si>
  <si>
    <t>处</t>
  </si>
  <si>
    <t>芒市汛期龙江等河道防洪应急抢险工程绩效目标表</t>
  </si>
  <si>
    <t>工程施工设计标准</t>
  </si>
  <si>
    <t>符合规范</t>
  </si>
  <si>
    <t>工程施工监理</t>
  </si>
  <si>
    <t>工程施工验收</t>
  </si>
  <si>
    <t>通过验收</t>
  </si>
  <si>
    <t>资金下达到县市6个月内预算执行率</t>
  </si>
  <si>
    <t>发生工程设计标准内洪水不受严重影响</t>
  </si>
  <si>
    <t>保障居民社会生活平稳</t>
  </si>
  <si>
    <t>促进地区生态和谐发展</t>
  </si>
  <si>
    <t>为国民经济持续健康发展和社会稳定提供安全保障</t>
  </si>
  <si>
    <t>上级主管和服务对象满意度</t>
  </si>
  <si>
    <t xml:space="preserve">      芒市小水电清理整改补助资金</t>
  </si>
  <si>
    <t>533103221100000689400</t>
  </si>
  <si>
    <t>编制芒市小水电清理整改“一站一策”方案。</t>
  </si>
  <si>
    <t>水电清理整改“一站一策”方案。</t>
  </si>
  <si>
    <t>32</t>
  </si>
  <si>
    <t>目标绩效表（小水电）</t>
  </si>
  <si>
    <t>关于云南省小水电清理整改“一站一策”方案的指导意见</t>
  </si>
  <si>
    <t>符合指导意见</t>
  </si>
  <si>
    <t>公共基础设施</t>
  </si>
  <si>
    <t>增加</t>
  </si>
  <si>
    <t>防洪、供水、灌溉方面的潜力</t>
  </si>
  <si>
    <t>提升了</t>
  </si>
  <si>
    <t>国民经济持续健康发展和社会稳定</t>
  </si>
  <si>
    <t>提供安全保障</t>
  </si>
  <si>
    <t>上级主管单位和服务对象满意度</t>
  </si>
  <si>
    <t xml:space="preserve">      2022年山洪灾害防治项目补助资金</t>
  </si>
  <si>
    <t>533103221100000689340</t>
  </si>
  <si>
    <t>完善山洪灾害监测预警平台监测设施、预警设施。</t>
  </si>
  <si>
    <t>完善监测设施、完善预警设施</t>
  </si>
  <si>
    <t>目标绩效表（水利局2022年山洪灾害防治项目）</t>
  </si>
  <si>
    <t>确保山洪监测预警系统运行正常</t>
  </si>
  <si>
    <t>保障各乡镇山洪灾害监测预警能力</t>
  </si>
  <si>
    <t>上级主管单位满意度</t>
  </si>
  <si>
    <t xml:space="preserve">      芒市南木黑河山洪沟治理工程（一期）补助资金</t>
  </si>
  <si>
    <t>533103221100000689532</t>
  </si>
  <si>
    <t>芒市南木黑河山洪沟治理工程监理费、设计费等</t>
  </si>
  <si>
    <t>目标绩效表（水利局）(南木黑河)</t>
  </si>
  <si>
    <t xml:space="preserve">      中小河流非法采砂治理补助资金</t>
  </si>
  <si>
    <t>533103221100000689537</t>
  </si>
  <si>
    <t>为切实加强河道管理，规范河道采砂秩序，坚决依法取缔非法采砂行为，确保砂石资源合理开发利用</t>
  </si>
  <si>
    <t>无证采砂</t>
  </si>
  <si>
    <t>合法取缔</t>
  </si>
  <si>
    <t>非法采砂实施方案</t>
  </si>
  <si>
    <t>加强河道管理，规范河道采砂只需</t>
  </si>
  <si>
    <t>已加强</t>
  </si>
  <si>
    <t xml:space="preserve">      芒市龙江遮放镇允拱段抢险工程专项资金</t>
  </si>
  <si>
    <t>533103221100000692065</t>
  </si>
  <si>
    <t>龙江遮放镇允拱段810米江堤采用竹桩+沙袋垒堤方式进行治理</t>
  </si>
  <si>
    <t>防洪治理</t>
  </si>
  <si>
    <t>810</t>
  </si>
  <si>
    <t>绩效目标申报表（允拱段汛期防洪应急抢险）</t>
  </si>
  <si>
    <t>保护农田面积</t>
  </si>
  <si>
    <t>受益建档立卡贫困人口数</t>
  </si>
  <si>
    <t>23</t>
  </si>
  <si>
    <t>受益贫困人口满意度</t>
  </si>
  <si>
    <t xml:space="preserve">      2021年非财政拨款结转专项资金</t>
  </si>
  <si>
    <t>533103221100000744179</t>
  </si>
  <si>
    <t>非财政拨款所涉及项目按既定用途完成项目内容</t>
  </si>
  <si>
    <t>384063.72</t>
  </si>
  <si>
    <t>非财政拨款资金收支结余明细表</t>
  </si>
  <si>
    <t>按时完成</t>
  </si>
  <si>
    <t xml:space="preserve">  芒市扶贫办</t>
  </si>
  <si>
    <t xml:space="preserve">    芒市扶贫办机关</t>
  </si>
  <si>
    <t xml:space="preserve">      防致贫返贫风险救助专项资金</t>
  </si>
  <si>
    <t>533103221100000685510</t>
  </si>
  <si>
    <t>巩固脱贫攻坚成效，防致贫返贫。</t>
  </si>
  <si>
    <t xml:space="preserve">  农业技术推广中心</t>
  </si>
  <si>
    <t xml:space="preserve">    芒市农业技术推广中心</t>
  </si>
  <si>
    <t xml:space="preserve">      云南省芒市优质米业产业科技特派团专项资金</t>
  </si>
  <si>
    <t>533103221100000686995</t>
  </si>
  <si>
    <t>该项目为2021年新上项目，组建芒市优质米协作网，由科技特派团牵头，联合当地优质米加工企业技术合作社、种植大户、养殖大户等组建协作网，特派团负责制定协程、优质稻米生产标准、质量标准；协调优质米企业、种植大户之间品种规划、技术培训等工作；加工企业与种植大户签订产供销协议，议履行各自的职责。</t>
  </si>
  <si>
    <t>开展优质稻叠盘暗出苗育秧</t>
  </si>
  <si>
    <t>元/块</t>
  </si>
  <si>
    <t>202104BI090025号 云南省芒市优质米产业科技特派团项目</t>
  </si>
  <si>
    <t>　 每亩节本增效</t>
  </si>
  <si>
    <t>150</t>
  </si>
  <si>
    <t>　 农户满意度</t>
  </si>
  <si>
    <t xml:space="preserve">      云南省田间定点监测项目补助资金</t>
  </si>
  <si>
    <t>533103221100000688623</t>
  </si>
  <si>
    <t>每个试点县选择取2个生产水平具有代表性的监测点进行定点信息采集。优选种植大户、家庭农场合作社的地块。</t>
  </si>
  <si>
    <t>田间监测次数</t>
  </si>
  <si>
    <t>反映预算部门（单位）组织开展田间监测的总次数。</t>
  </si>
  <si>
    <t>反映预算部门（单位）组织开展田间监测的总次数</t>
  </si>
  <si>
    <t xml:space="preserve">  芒市茶叶技术推广站</t>
  </si>
  <si>
    <t xml:space="preserve">    芒市茶叶技术推广站机关</t>
  </si>
  <si>
    <t xml:space="preserve">      国家茶叶产业技术体系建设试验协作补助资金</t>
  </si>
  <si>
    <t>533103221100000686960</t>
  </si>
  <si>
    <t>建设有机肥替代化肥技术核心示范点1个，完成绿色防控技术核心示范点1个，机采示范点1个，每个核心示范面积200亩以上；培训农技人员及茶农200人次；提供试验站的基础数据。</t>
  </si>
  <si>
    <t>建设示范基地</t>
  </si>
  <si>
    <t>反映示范基地的建设完成情况。</t>
  </si>
  <si>
    <t>推广项目数</t>
  </si>
  <si>
    <t>反映推广项目实际推广的项目数量。</t>
  </si>
  <si>
    <t>人才培养数</t>
  </si>
  <si>
    <t>反映科技培训开展情况，提高受益人群的科技素质。</t>
  </si>
  <si>
    <t>项目推广总体满意度</t>
  </si>
  <si>
    <t>反映服务对象对科技推广工作整体满意度。
服务对象满意度=（对科研推广效果整体满意的人数/问卷调查人数）*100%。</t>
  </si>
  <si>
    <t xml:space="preserve">  芒市经营管理站</t>
  </si>
  <si>
    <t xml:space="preserve">    芒市经营管理站机关</t>
  </si>
  <si>
    <t xml:space="preserve">      农村固定观察点专项调查工作经费</t>
  </si>
  <si>
    <t>533103221100000685905</t>
  </si>
  <si>
    <t>确保项目出成效、见效益，让更多群众受益，全面开展号农村固定观察点调查工作。</t>
  </si>
  <si>
    <t>培训举办次数</t>
  </si>
  <si>
    <t>固定观察点工作完成率</t>
  </si>
  <si>
    <t>固定观察点完成率</t>
  </si>
  <si>
    <t>群众对固定观察点工作满意度</t>
  </si>
  <si>
    <t xml:space="preserve">  芒市甘蔗技术推广站</t>
  </si>
  <si>
    <t xml:space="preserve">    芒市甘蔗技术推广站机关</t>
  </si>
  <si>
    <t xml:space="preserve">      糖料甘蔗良种良法项目专项资金</t>
  </si>
  <si>
    <t>533103200000000019678</t>
  </si>
  <si>
    <t>2020年市级财政配套补贴资金775757.5元，2021年市级财政配套补贴资金912730.00元，两年共计1688487.5元。</t>
  </si>
  <si>
    <t>350、170、20、25、30、15、20</t>
  </si>
  <si>
    <t>前三年平均单产增产</t>
  </si>
  <si>
    <t>15</t>
  </si>
  <si>
    <t>反映补助带动亩均增产的情况。</t>
  </si>
  <si>
    <t>改善</t>
  </si>
  <si>
    <t>促进农户增收.产业增效</t>
  </si>
  <si>
    <t>6-2 2022年芒市重点工作情况解释说明汇总表</t>
  </si>
  <si>
    <t>表6-2</t>
  </si>
  <si>
    <t>重点工作</t>
  </si>
  <si>
    <t>2022年工作重点及工作情况</t>
  </si>
  <si>
    <t>芒市实行乡财市管，按照市与乡（镇）财政管理体制，乡（镇）按照市级部门预算管理，故无转移支付情况。</t>
  </si>
  <si>
    <t>举借债务</t>
  </si>
  <si>
    <t xml:space="preserve">我市将严格执行政府债务限额管理，在政府债务限额内通过申请发行地方政府债券举借债务，本级政府及其所属部门不以任何方式举借债务，不为任何单位和个人的债务以任何方式提供担保。
</t>
  </si>
  <si>
    <t>预算绩效</t>
  </si>
  <si>
    <t xml:space="preserve">积极采取自评和外部评价相结合的方式全方位推进预算绩效管理，开展单位部门预算绩效指标设定，并要求各单位要对预算执行情况以及政策、项目实施效果开展绩效自评，评价结果报送本级财政部门，财政部门在各单位自评基础上，对预算部门绩效自评工作情况和自评结果的真实性、合理性进行监督和检查，随机抽取一定比例的单位进行整体绩效评价，并建立重点绩效评价常态机制，每年选择重大政策、重大投资、重点民生项目组织开展绩效评价，并聘请第三方机构参与绩效评价，提出进一步改进预算绩效管理、提高预算支出绩效的意见建议。
</t>
  </si>
  <si>
    <t>培植财源严征管，确保财政收入目标顺利实现</t>
  </si>
  <si>
    <t>一是加大招商引资力度，以生态田园城市建设为引领，深化“放管服”改革，充分利用自贸区政策优势，围绕增强财政资金杠杆效应、引导效应，大力优化招商营商环境，做好精准招商引资工作，支持国家减税降费政策，减轻市场负担，激发市场活力，做大做强实体经济，努力培植和挖掘新的税源增长点，不断做大做实财政“蛋糕”；二是千方百计组织收入，努力克服减税降费政策及疫情减收的影响，按照“依法征收、应收尽收”的原则，加强对重点税源、重点企业和重点税种的征管，充分挖掘税收增收潜力，实现税收收入平稳增长；三是强化非税收入征管，严格实行“收支两条线”管理，加大国有资产处置工作进度，加快河道治理及河砂处置，推行行政事业单位铺面、公租房租金市场化运行机制，为财政增收创造条件；四是采取强有力的措施加快土地收储，盘活国有闲置土地，加大土地性质变更、土地整治盈余用地指标和国有土地出让力度，实现土地出让收入25亿元目标任务。</t>
  </si>
  <si>
    <t>严格预算控支出，集中资金保障重点和民生支出</t>
  </si>
  <si>
    <t>牢固树立过“紧日子”思想，严格控制一般性支出，统筹调度资金，集中财力和资金保障全市经济社会发展重点支出需求。一是强化预算管理，严格执行法定预算，未经市人大批准的预算，一律不得纳入预算安排，从源头上杜绝无预算安排支出事项；二是严格落实基层财政财力保障主体责任，全力做好“保工资、保运转、保基本民生”工作，兜牢兜实财政“三保”底线；三是优化支出结构，严格按照一般性支出压减6%以上目标要求，降低行政成本，集中财力重点保障各项还本付息、乡村振兴及重点民生支出项目的资金需求；四是按照“早谋划、早实施、强监管、抓绩效”的原则，继续巩固拓展脱贫攻坚成果，确保2022年涉农整合资金及财政衔接推进乡村振兴补助资金年度“两率”目标如期完成。</t>
  </si>
  <si>
    <t>政策引领增活力，不断加强国有企业市场竞争力</t>
  </si>
  <si>
    <t xml:space="preserve">一是围绕配置优质资产、资源为抓手，继续将保障性住房、供排水、国有矿产、采石采砂等经营性优质资源资产注入国有公司，充分发挥国有公司资产资源效益最大化，通过承接市级重点和民生项目增强公司营收能力；二是根据国有企业未来发展规划和建设运营管理实际，积极引进熟悉投融资、市场营销、精通金融工具和金融创新的高层次复合型人才，优化从业人员结构，提高国有企业专业化运作水平和能力，为国有企业提供人才保障；三是按照国有企业三年行动方案，制定市场化转型营收目标，力争国有资本经营收益最大化，实现2022年0.5亿元、2023年过亿元的上缴目标，为财政纾困解难提供资金支持。
</t>
  </si>
  <si>
    <r>
      <rPr>
        <sz val="12"/>
        <rFont val="宋体"/>
        <charset val="134"/>
        <scheme val="major"/>
      </rPr>
      <t>严明纪律强队伍</t>
    </r>
    <r>
      <rPr>
        <sz val="12"/>
        <color theme="1"/>
        <rFont val="宋体"/>
        <charset val="134"/>
        <scheme val="major"/>
      </rPr>
      <t>，不断提升财政服务经济发展能力</t>
    </r>
  </si>
  <si>
    <t>进一步强化抓财政队伍建设，提高财政干部综合素质和业务水平，以“绝对忠诚理财、绝对担当施财、绝对干净用财”的服务意识，致力于全市经济社会发展。一是增强干部职工的法治意识，树立守住“底线”、不越“红线”、不碰“高压线”的防范意识，做清廉财政人；二是坚持正向激励主基调，建立健全干部职工“能上能下”的制度机制，着力营造勇于担当、敢于作为、勇于创新的良好环境，进一步调动和激发财政干部职工干事创业的激情；三是以培养“复合型”财政干部为抓手，全面提升干部学习、履职能力，紧密结合财政工作，坚持在学中干、干中学，学出信仰、学出本领，切实把学习贯彻习近平总书记重要讲话精神转化为推动财政高质量可持续建设的强大动力；四是坚持以人为本、科学管理，在全系统开展“比作风、比贡献、争一流、促发展”活动，打造高素质财政干部队伍，提升财政服务经济发展的水平。</t>
  </si>
</sst>
</file>

<file path=xl/styles.xml><?xml version="1.0" encoding="utf-8"?>
<styleSheet xmlns="http://schemas.openxmlformats.org/spreadsheetml/2006/main" xmlns:mc="http://schemas.openxmlformats.org/markup-compatibility/2006" xmlns:xr9="http://schemas.microsoft.com/office/spreadsheetml/2016/revision9" mc:Ignorable="xr9">
  <numFmts count="33">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mm\.dd"/>
    <numFmt numFmtId="177" formatCode="_-&quot;$&quot;\ * #,##0_-;_-&quot;$&quot;\ * #,##0\-;_-&quot;$&quot;\ * &quot;-&quot;_-;_-@_-"/>
    <numFmt numFmtId="178" formatCode="_(* #,##0.00_);_(* \(#,##0.00\);_(* &quot;-&quot;??_);_(@_)"/>
    <numFmt numFmtId="179" formatCode="&quot;$&quot;\ #,##0.00_-;[Red]&quot;$&quot;\ #,##0.00\-"/>
    <numFmt numFmtId="180" formatCode="_(&quot;$&quot;* #,##0.00_);_(&quot;$&quot;* \(#,##0.00\);_(&quot;$&quot;* &quot;-&quot;??_);_(@_)"/>
    <numFmt numFmtId="181" formatCode="#,##0;\(#,##0\)"/>
    <numFmt numFmtId="182" formatCode="&quot;$&quot;#,##0.00_);[Red]\(&quot;$&quot;#,##0.00\)"/>
    <numFmt numFmtId="183" formatCode="_-* #,##0_-;\-* #,##0_-;_-* &quot;-&quot;_-;_-@_-"/>
    <numFmt numFmtId="184" formatCode="_-* #,##0.00_-;\-* #,##0.00_-;_-* &quot;-&quot;??_-;_-@_-"/>
    <numFmt numFmtId="185" formatCode="_-&quot;$&quot;\ * #,##0.00_-;_-&quot;$&quot;\ * #,##0.00\-;_-&quot;$&quot;\ * &quot;-&quot;??_-;_-@_-"/>
    <numFmt numFmtId="186" formatCode="\$#,##0.00;\(\$#,##0.00\)"/>
    <numFmt numFmtId="187" formatCode="\$#,##0;\(\$#,##0\)"/>
    <numFmt numFmtId="188" formatCode="#,##0.0_);\(#,##0.0\)"/>
    <numFmt numFmtId="189" formatCode="&quot;$&quot;#,##0_);[Red]\(&quot;$&quot;#,##0\)"/>
    <numFmt numFmtId="190" formatCode="&quot;$&quot;\ #,##0_-;[Red]&quot;$&quot;\ #,##0\-"/>
    <numFmt numFmtId="191" formatCode="#\ ??/??"/>
    <numFmt numFmtId="192" formatCode="_(&quot;$&quot;* #,##0_);_(&quot;$&quot;* \(#,##0\);_(&quot;$&quot;* &quot;-&quot;_);_(@_)"/>
    <numFmt numFmtId="193" formatCode="_(* #,##0_);_(* \(#,##0\);_(* &quot;-&quot;_);_(@_)"/>
    <numFmt numFmtId="194" formatCode="#,##0.000000"/>
    <numFmt numFmtId="195" formatCode="0\.0,&quot;0&quot;"/>
    <numFmt numFmtId="196" formatCode="0.0"/>
    <numFmt numFmtId="197" formatCode="#,##0_ ;[Red]\-#,##0\ "/>
    <numFmt numFmtId="198" formatCode="#,##0_ "/>
    <numFmt numFmtId="199" formatCode="0.0%"/>
    <numFmt numFmtId="200" formatCode="_ * #,##0_ ;_ * \-#,##0_ ;_ * &quot;-&quot;??_ ;_ @_ "/>
    <numFmt numFmtId="201" formatCode="#,##0_);[Red]\(#,##0\)"/>
    <numFmt numFmtId="202" formatCode="#,##0.00_);[Red]\(#,##0.00\)"/>
    <numFmt numFmtId="203" formatCode="0_ "/>
    <numFmt numFmtId="204" formatCode="0.00_ "/>
  </numFmts>
  <fonts count="128">
    <font>
      <sz val="11"/>
      <color indexed="8"/>
      <name val="宋体"/>
      <charset val="134"/>
    </font>
    <font>
      <sz val="11"/>
      <color theme="1"/>
      <name val="仿宋_GB2312"/>
      <charset val="134"/>
    </font>
    <font>
      <sz val="20"/>
      <name val="仿宋_GB2312"/>
      <charset val="134"/>
    </font>
    <font>
      <sz val="12"/>
      <name val="宋体"/>
      <charset val="134"/>
      <scheme val="major"/>
    </font>
    <font>
      <sz val="12"/>
      <color theme="1"/>
      <name val="宋体"/>
      <charset val="134"/>
      <scheme val="major"/>
    </font>
    <font>
      <sz val="10"/>
      <name val="宋体"/>
      <charset val="134"/>
    </font>
    <font>
      <sz val="9"/>
      <name val="宋体"/>
      <charset val="1"/>
    </font>
    <font>
      <sz val="20"/>
      <color indexed="8"/>
      <name val="方正小标宋简体"/>
      <charset val="134"/>
    </font>
    <font>
      <sz val="11"/>
      <color rgb="FF000000"/>
      <name val="宋体"/>
      <charset val="1"/>
    </font>
    <font>
      <sz val="9"/>
      <color rgb="FF000000"/>
      <name val="宋体"/>
      <charset val="1"/>
    </font>
    <font>
      <sz val="10"/>
      <name val="宋体"/>
      <charset val="1"/>
    </font>
    <font>
      <sz val="11"/>
      <color indexed="8"/>
      <name val="宋体"/>
      <charset val="134"/>
      <scheme val="minor"/>
    </font>
    <font>
      <sz val="14"/>
      <color indexed="8"/>
      <name val="宋体"/>
      <charset val="134"/>
      <scheme val="minor"/>
    </font>
    <font>
      <sz val="12"/>
      <color indexed="8"/>
      <name val="宋体"/>
      <charset val="134"/>
      <scheme val="minor"/>
    </font>
    <font>
      <sz val="20"/>
      <name val="方正小标宋简体"/>
      <charset val="134"/>
    </font>
    <font>
      <b/>
      <sz val="20"/>
      <name val="SimSun"/>
      <charset val="134"/>
    </font>
    <font>
      <sz val="11"/>
      <name val="SimSun"/>
      <charset val="134"/>
    </font>
    <font>
      <b/>
      <sz val="14"/>
      <name val="SimSun"/>
      <charset val="134"/>
    </font>
    <font>
      <sz val="14"/>
      <name val="SimSun"/>
      <charset val="134"/>
    </font>
    <font>
      <sz val="12"/>
      <name val="SimSun"/>
      <charset val="134"/>
    </font>
    <font>
      <b/>
      <sz val="15"/>
      <name val="SimSun"/>
      <charset val="134"/>
    </font>
    <font>
      <sz val="9"/>
      <name val="SimSun"/>
      <charset val="134"/>
    </font>
    <font>
      <b/>
      <sz val="14"/>
      <name val="宋体"/>
      <charset val="134"/>
    </font>
    <font>
      <sz val="14"/>
      <name val="宋体"/>
      <charset val="134"/>
    </font>
    <font>
      <sz val="12"/>
      <name val="宋体"/>
      <charset val="134"/>
    </font>
    <font>
      <b/>
      <sz val="20"/>
      <name val="方正小标宋简体"/>
      <charset val="134"/>
    </font>
    <font>
      <sz val="14"/>
      <color indexed="8"/>
      <name val="宋体"/>
      <charset val="134"/>
    </font>
    <font>
      <sz val="14"/>
      <name val="MS Serif"/>
      <charset val="134"/>
    </font>
    <font>
      <b/>
      <sz val="14"/>
      <color indexed="8"/>
      <name val="宋体"/>
      <charset val="134"/>
    </font>
    <font>
      <sz val="12"/>
      <color indexed="8"/>
      <name val="宋体"/>
      <charset val="134"/>
    </font>
    <font>
      <b/>
      <sz val="12"/>
      <color indexed="8"/>
      <name val="宋体"/>
      <charset val="134"/>
    </font>
    <font>
      <sz val="14"/>
      <name val="Times New Roman"/>
      <charset val="134"/>
    </font>
    <font>
      <sz val="11"/>
      <name val="宋体"/>
      <charset val="134"/>
    </font>
    <font>
      <b/>
      <sz val="10"/>
      <name val="宋体"/>
      <charset val="134"/>
    </font>
    <font>
      <sz val="11"/>
      <color theme="1"/>
      <name val="宋体"/>
      <charset val="134"/>
      <scheme val="minor"/>
    </font>
    <font>
      <sz val="20"/>
      <color rgb="FF000000"/>
      <name val="方正小标宋简体"/>
      <charset val="134"/>
    </font>
    <font>
      <b/>
      <sz val="12"/>
      <name val="宋体"/>
      <charset val="134"/>
    </font>
    <font>
      <sz val="20"/>
      <color indexed="8"/>
      <name val="华文中宋"/>
      <charset val="134"/>
    </font>
    <font>
      <b/>
      <sz val="11"/>
      <name val="宋体"/>
      <charset val="134"/>
    </font>
    <font>
      <sz val="14"/>
      <color theme="1"/>
      <name val="宋体"/>
      <charset val="134"/>
      <scheme val="minor"/>
    </font>
    <font>
      <sz val="14"/>
      <name val="宋体"/>
      <charset val="134"/>
      <scheme val="minor"/>
    </font>
    <font>
      <sz val="20"/>
      <color indexed="8"/>
      <name val="宋体"/>
      <charset val="134"/>
    </font>
    <font>
      <b/>
      <sz val="18"/>
      <color indexed="8"/>
      <name val="方正小标宋简体"/>
      <charset val="134"/>
    </font>
    <font>
      <sz val="14"/>
      <color indexed="9"/>
      <name val="宋体"/>
      <charset val="134"/>
    </font>
    <font>
      <sz val="12"/>
      <name val="仿宋_GB2312"/>
      <charset val="134"/>
    </font>
    <font>
      <b/>
      <sz val="14"/>
      <name val="黑体"/>
      <charset val="134"/>
    </font>
    <font>
      <sz val="20"/>
      <color theme="1"/>
      <name val="方正小标宋简体"/>
      <charset val="134"/>
    </font>
    <font>
      <sz val="20"/>
      <color theme="1"/>
      <name val="方正小标宋_GBK"/>
      <charset val="134"/>
    </font>
    <font>
      <b/>
      <sz val="12"/>
      <color theme="1"/>
      <name val="宋体"/>
      <charset val="134"/>
      <scheme val="minor"/>
    </font>
    <font>
      <sz val="12"/>
      <color theme="1"/>
      <name val="宋体"/>
      <charset val="134"/>
      <scheme val="minor"/>
    </font>
    <font>
      <sz val="12"/>
      <name val="宋体"/>
      <charset val="134"/>
      <scheme val="minor"/>
    </font>
    <font>
      <sz val="14"/>
      <name val="Arial"/>
      <charset val="134"/>
    </font>
    <font>
      <b/>
      <sz val="14"/>
      <color theme="1"/>
      <name val="宋体"/>
      <charset val="134"/>
    </font>
    <font>
      <sz val="14"/>
      <color indexed="10"/>
      <name val="宋体"/>
      <charset val="134"/>
    </font>
    <font>
      <sz val="12"/>
      <name val="方正黑体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楷体"/>
      <charset val="134"/>
    </font>
    <font>
      <sz val="10"/>
      <name val="Geneva"/>
      <charset val="134"/>
    </font>
    <font>
      <sz val="11"/>
      <color indexed="9"/>
      <name val="宋体"/>
      <charset val="134"/>
    </font>
    <font>
      <b/>
      <sz val="11"/>
      <color indexed="8"/>
      <name val="宋体"/>
      <charset val="134"/>
    </font>
    <font>
      <sz val="12"/>
      <color indexed="9"/>
      <name val="宋体"/>
      <charset val="134"/>
    </font>
    <font>
      <sz val="11"/>
      <color indexed="52"/>
      <name val="宋体"/>
      <charset val="134"/>
    </font>
    <font>
      <sz val="11"/>
      <color indexed="17"/>
      <name val="宋体"/>
      <charset val="134"/>
    </font>
    <font>
      <sz val="8"/>
      <name val="Times New Roman"/>
      <charset val="134"/>
    </font>
    <font>
      <sz val="11"/>
      <color indexed="60"/>
      <name val="宋体"/>
      <charset val="134"/>
    </font>
    <font>
      <sz val="10"/>
      <name val="Arial"/>
      <charset val="134"/>
    </font>
    <font>
      <sz val="8"/>
      <name val="Arial"/>
      <charset val="134"/>
    </font>
    <font>
      <sz val="12"/>
      <color indexed="17"/>
      <name val="宋体"/>
      <charset val="134"/>
    </font>
    <font>
      <sz val="12"/>
      <color indexed="16"/>
      <name val="宋体"/>
      <charset val="134"/>
    </font>
    <font>
      <sz val="12"/>
      <name val="Times New Roman"/>
      <charset val="134"/>
    </font>
    <font>
      <i/>
      <sz val="11"/>
      <color indexed="23"/>
      <name val="宋体"/>
      <charset val="134"/>
    </font>
    <font>
      <b/>
      <sz val="15"/>
      <color indexed="56"/>
      <name val="宋体"/>
      <charset val="134"/>
    </font>
    <font>
      <sz val="11"/>
      <color indexed="20"/>
      <name val="宋体"/>
      <charset val="134"/>
    </font>
    <font>
      <b/>
      <sz val="11"/>
      <color indexed="56"/>
      <name val="宋体"/>
      <charset val="134"/>
    </font>
    <font>
      <b/>
      <sz val="10"/>
      <name val="MS Sans Serif"/>
      <charset val="134"/>
    </font>
    <font>
      <b/>
      <sz val="11"/>
      <color indexed="63"/>
      <name val="宋体"/>
      <charset val="134"/>
    </font>
    <font>
      <b/>
      <sz val="18"/>
      <color indexed="56"/>
      <name val="宋体"/>
      <charset val="134"/>
    </font>
    <font>
      <b/>
      <sz val="11"/>
      <color indexed="9"/>
      <name val="宋体"/>
      <charset val="134"/>
    </font>
    <font>
      <b/>
      <sz val="11"/>
      <color indexed="52"/>
      <name val="宋体"/>
      <charset val="134"/>
    </font>
    <font>
      <sz val="10"/>
      <name val="Helv"/>
      <charset val="134"/>
    </font>
    <font>
      <u/>
      <sz val="12"/>
      <color indexed="12"/>
      <name val="宋体"/>
      <charset val="134"/>
    </font>
    <font>
      <sz val="12"/>
      <color indexed="20"/>
      <name val="宋体"/>
      <charset val="134"/>
    </font>
    <font>
      <b/>
      <sz val="13"/>
      <color indexed="56"/>
      <name val="宋体"/>
      <charset val="134"/>
    </font>
    <font>
      <sz val="11"/>
      <color indexed="10"/>
      <name val="宋体"/>
      <charset val="134"/>
    </font>
    <font>
      <sz val="10"/>
      <name val="仿宋_GB2312"/>
      <charset val="134"/>
    </font>
    <font>
      <b/>
      <sz val="12"/>
      <name val="Arial"/>
      <charset val="134"/>
    </font>
    <font>
      <sz val="10"/>
      <name val="MS Sans Serif"/>
      <charset val="134"/>
    </font>
    <font>
      <b/>
      <sz val="10"/>
      <name val="Tms Rmn"/>
      <charset val="134"/>
    </font>
    <font>
      <sz val="11"/>
      <color indexed="62"/>
      <name val="宋体"/>
      <charset val="134"/>
    </font>
    <font>
      <sz val="9"/>
      <name val="宋体"/>
      <charset val="134"/>
    </font>
    <font>
      <sz val="10"/>
      <name val="Times New Roman"/>
      <charset val="134"/>
    </font>
    <font>
      <b/>
      <sz val="15"/>
      <color indexed="54"/>
      <name val="宋体"/>
      <charset val="134"/>
    </font>
    <font>
      <b/>
      <sz val="10"/>
      <color indexed="9"/>
      <name val="宋体"/>
      <charset val="134"/>
    </font>
    <font>
      <b/>
      <sz val="9"/>
      <name val="Arial"/>
      <charset val="134"/>
    </font>
    <font>
      <b/>
      <sz val="13"/>
      <color indexed="54"/>
      <name val="宋体"/>
      <charset val="134"/>
    </font>
    <font>
      <sz val="12"/>
      <name val="Helv"/>
      <charset val="134"/>
    </font>
    <font>
      <sz val="12"/>
      <color indexed="9"/>
      <name val="Helv"/>
      <charset val="134"/>
    </font>
    <font>
      <b/>
      <sz val="8"/>
      <color indexed="9"/>
      <name val="宋体"/>
      <charset val="134"/>
    </font>
    <font>
      <sz val="7"/>
      <name val="Small Fonts"/>
      <charset val="134"/>
    </font>
    <font>
      <b/>
      <sz val="18"/>
      <color indexed="54"/>
      <name val="宋体"/>
      <charset val="134"/>
    </font>
    <font>
      <sz val="10"/>
      <color indexed="8"/>
      <name val="MS Sans Serif"/>
      <charset val="134"/>
    </font>
    <font>
      <b/>
      <sz val="11"/>
      <color indexed="54"/>
      <name val="宋体"/>
      <charset val="134"/>
    </font>
    <font>
      <b/>
      <sz val="14"/>
      <name val="楷体"/>
      <charset val="134"/>
    </font>
    <font>
      <b/>
      <sz val="18"/>
      <color indexed="62"/>
      <name val="宋体"/>
      <charset val="134"/>
    </font>
    <font>
      <b/>
      <sz val="10"/>
      <name val="Arial"/>
      <charset val="134"/>
    </font>
    <font>
      <u/>
      <sz val="10"/>
      <color indexed="12"/>
      <name val="Times"/>
      <charset val="134"/>
    </font>
    <font>
      <u/>
      <sz val="11"/>
      <color indexed="52"/>
      <name val="宋体"/>
      <charset val="134"/>
    </font>
    <font>
      <u/>
      <sz val="12"/>
      <color indexed="36"/>
      <name val="宋体"/>
      <charset val="134"/>
    </font>
    <font>
      <sz val="12"/>
      <name val="Courier"/>
      <charset val="134"/>
    </font>
    <font>
      <sz val="9"/>
      <name val="微软雅黑"/>
      <charset val="134"/>
    </font>
  </fonts>
  <fills count="70">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00B050"/>
        <bgColor indexed="64"/>
      </patternFill>
    </fill>
    <fill>
      <patternFill patternType="solid">
        <fgColor indexed="26"/>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10"/>
        <bgColor indexed="64"/>
      </patternFill>
    </fill>
    <fill>
      <patternFill patternType="solid">
        <fgColor indexed="49"/>
        <bgColor indexed="64"/>
      </patternFill>
    </fill>
    <fill>
      <patternFill patternType="solid">
        <fgColor indexed="54"/>
        <bgColor indexed="64"/>
      </patternFill>
    </fill>
    <fill>
      <patternFill patternType="solid">
        <fgColor indexed="42"/>
        <bgColor indexed="64"/>
      </patternFill>
    </fill>
    <fill>
      <patternFill patternType="solid">
        <fgColor indexed="22"/>
        <bgColor indexed="64"/>
      </patternFill>
    </fill>
    <fill>
      <patternFill patternType="solid">
        <fgColor indexed="43"/>
        <bgColor indexed="64"/>
      </patternFill>
    </fill>
    <fill>
      <patternFill patternType="solid">
        <fgColor indexed="52"/>
        <bgColor indexed="64"/>
      </patternFill>
    </fill>
    <fill>
      <patternFill patternType="solid">
        <fgColor indexed="55"/>
        <bgColor indexed="64"/>
      </patternFill>
    </fill>
    <fill>
      <patternFill patternType="solid">
        <fgColor indexed="27"/>
        <bgColor indexed="64"/>
      </patternFill>
    </fill>
    <fill>
      <patternFill patternType="solid">
        <fgColor indexed="48"/>
        <bgColor indexed="64"/>
      </patternFill>
    </fill>
    <fill>
      <patternFill patternType="solid">
        <fgColor indexed="45"/>
        <bgColor indexed="64"/>
      </patternFill>
    </fill>
    <fill>
      <patternFill patternType="solid">
        <fgColor indexed="29"/>
        <bgColor indexed="64"/>
      </patternFill>
    </fill>
    <fill>
      <patternFill patternType="solid">
        <fgColor indexed="44"/>
        <bgColor indexed="64"/>
      </patternFill>
    </fill>
    <fill>
      <patternFill patternType="solid">
        <fgColor indexed="46"/>
        <bgColor indexed="64"/>
      </patternFill>
    </fill>
    <fill>
      <patternFill patternType="solid">
        <fgColor indexed="31"/>
        <bgColor indexed="64"/>
      </patternFill>
    </fill>
    <fill>
      <patternFill patternType="solid">
        <fgColor indexed="14"/>
        <bgColor indexed="64"/>
      </patternFill>
    </fill>
    <fill>
      <patternFill patternType="solid">
        <fgColor indexed="47"/>
        <bgColor indexed="64"/>
      </patternFill>
    </fill>
    <fill>
      <patternFill patternType="solid">
        <fgColor indexed="11"/>
        <bgColor indexed="64"/>
      </patternFill>
    </fill>
    <fill>
      <patternFill patternType="solid">
        <fgColor indexed="36"/>
        <bgColor indexed="64"/>
      </patternFill>
    </fill>
    <fill>
      <patternFill patternType="solid">
        <fgColor indexed="25"/>
        <bgColor indexed="64"/>
      </patternFill>
    </fill>
    <fill>
      <patternFill patternType="solid">
        <fgColor indexed="51"/>
        <bgColor indexed="64"/>
      </patternFill>
    </fill>
    <fill>
      <patternFill patternType="solid">
        <fgColor indexed="30"/>
        <bgColor indexed="64"/>
      </patternFill>
    </fill>
    <fill>
      <patternFill patternType="gray0625"/>
    </fill>
    <fill>
      <patternFill patternType="lightUp">
        <fgColor indexed="9"/>
        <bgColor indexed="29"/>
      </patternFill>
    </fill>
    <fill>
      <patternFill patternType="mediumGray">
        <fgColor indexed="22"/>
      </patternFill>
    </fill>
    <fill>
      <patternFill patternType="solid">
        <fgColor indexed="57"/>
        <bgColor indexed="64"/>
      </patternFill>
    </fill>
    <fill>
      <patternFill patternType="solid">
        <fgColor indexed="15"/>
        <bgColor indexed="64"/>
      </patternFill>
    </fill>
    <fill>
      <patternFill patternType="solid">
        <fgColor indexed="12"/>
        <bgColor indexed="64"/>
      </patternFill>
    </fill>
    <fill>
      <patternFill patternType="solid">
        <fgColor indexed="40"/>
        <bgColor indexed="64"/>
      </patternFill>
    </fill>
    <fill>
      <patternFill patternType="lightUp">
        <fgColor indexed="9"/>
        <bgColor indexed="22"/>
      </patternFill>
    </fill>
    <fill>
      <patternFill patternType="lightUp">
        <fgColor indexed="9"/>
        <bgColor indexed="55"/>
      </patternFill>
    </fill>
    <fill>
      <patternFill patternType="solid">
        <fgColor indexed="62"/>
        <bgColor indexed="64"/>
      </patternFill>
    </fill>
    <fill>
      <patternFill patternType="solid">
        <fgColor indexed="53"/>
        <bgColor indexed="64"/>
      </patternFill>
    </fill>
  </fills>
  <borders count="43">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auto="1"/>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bottom style="thin">
        <color indexed="8"/>
      </bottom>
      <diagonal/>
    </border>
    <border>
      <left style="thin">
        <color indexed="8"/>
      </left>
      <right/>
      <top/>
      <bottom style="thin">
        <color indexed="8"/>
      </bottom>
      <diagonal/>
    </border>
    <border>
      <left/>
      <right style="thin">
        <color auto="1"/>
      </right>
      <top/>
      <bottom style="thin">
        <color auto="1"/>
      </bottom>
      <diagonal/>
    </border>
    <border>
      <left style="thin">
        <color auto="1"/>
      </left>
      <right/>
      <top style="thin">
        <color auto="1"/>
      </top>
      <bottom style="thin">
        <color auto="1"/>
      </bottom>
      <diagonal/>
    </border>
    <border>
      <left/>
      <right/>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style="thin">
        <color indexed="62"/>
      </top>
      <bottom style="double">
        <color indexed="62"/>
      </bottom>
      <diagonal/>
    </border>
    <border>
      <left/>
      <right/>
      <top/>
      <bottom style="double">
        <color indexed="52"/>
      </bottom>
      <diagonal/>
    </border>
    <border>
      <left/>
      <right/>
      <top/>
      <bottom style="thick">
        <color indexed="62"/>
      </bottom>
      <diagonal/>
    </border>
    <border>
      <left/>
      <right/>
      <top/>
      <bottom style="medium">
        <color auto="1"/>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auto="1"/>
      </left>
      <right style="thin">
        <color auto="1"/>
      </right>
      <top/>
      <bottom/>
      <diagonal/>
    </border>
    <border>
      <left/>
      <right/>
      <top style="medium">
        <color auto="1"/>
      </top>
      <bottom style="medium">
        <color auto="1"/>
      </bottom>
      <diagonal/>
    </border>
    <border>
      <left/>
      <right/>
      <top/>
      <bottom style="thick">
        <color indexed="11"/>
      </bottom>
      <diagonal/>
    </border>
    <border>
      <left/>
      <right/>
      <top style="medium">
        <color indexed="9"/>
      </top>
      <bottom style="medium">
        <color indexed="9"/>
      </bottom>
      <diagonal/>
    </border>
    <border>
      <left/>
      <right/>
      <top style="thin">
        <color indexed="11"/>
      </top>
      <bottom style="double">
        <color indexed="11"/>
      </bottom>
      <diagonal/>
    </border>
    <border>
      <left/>
      <right/>
      <top/>
      <bottom style="thick">
        <color indexed="43"/>
      </bottom>
      <diagonal/>
    </border>
    <border>
      <left/>
      <right/>
      <top/>
      <bottom style="medium">
        <color indexed="43"/>
      </bottom>
      <diagonal/>
    </border>
  </borders>
  <cellStyleXfs count="1335">
    <xf numFmtId="0" fontId="0" fillId="0" borderId="0">
      <alignment vertical="center"/>
    </xf>
    <xf numFmtId="43" fontId="0" fillId="0" borderId="0" applyFont="0" applyFill="0" applyBorder="0" applyAlignment="0" applyProtection="0">
      <alignment vertical="center"/>
    </xf>
    <xf numFmtId="44" fontId="34" fillId="0" borderId="0" applyFont="0" applyFill="0" applyBorder="0" applyAlignment="0" applyProtection="0">
      <alignment vertical="center"/>
    </xf>
    <xf numFmtId="9" fontId="24" fillId="0" borderId="0" applyFont="0" applyFill="0" applyBorder="0" applyAlignment="0" applyProtection="0">
      <alignment vertical="center"/>
    </xf>
    <xf numFmtId="41" fontId="34" fillId="0" borderId="0" applyFont="0" applyFill="0" applyBorder="0" applyAlignment="0" applyProtection="0">
      <alignment vertical="center"/>
    </xf>
    <xf numFmtId="42" fontId="34" fillId="0" borderId="0" applyFon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34" fillId="6" borderId="18" applyNumberFormat="0" applyFont="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60" fillId="0" borderId="19" applyNumberFormat="0" applyFill="0" applyAlignment="0" applyProtection="0">
      <alignment vertical="center"/>
    </xf>
    <xf numFmtId="0" fontId="61" fillId="0" borderId="19" applyNumberFormat="0" applyFill="0" applyAlignment="0" applyProtection="0">
      <alignment vertical="center"/>
    </xf>
    <xf numFmtId="0" fontId="62" fillId="0" borderId="20" applyNumberFormat="0" applyFill="0" applyAlignment="0" applyProtection="0">
      <alignment vertical="center"/>
    </xf>
    <xf numFmtId="0" fontId="62" fillId="0" borderId="0" applyNumberFormat="0" applyFill="0" applyBorder="0" applyAlignment="0" applyProtection="0">
      <alignment vertical="center"/>
    </xf>
    <xf numFmtId="0" fontId="63" fillId="7" borderId="21" applyNumberFormat="0" applyAlignment="0" applyProtection="0">
      <alignment vertical="center"/>
    </xf>
    <xf numFmtId="0" fontId="64" fillId="8" borderId="22" applyNumberFormat="0" applyAlignment="0" applyProtection="0">
      <alignment vertical="center"/>
    </xf>
    <xf numFmtId="0" fontId="65" fillId="8" borderId="21" applyNumberFormat="0" applyAlignment="0" applyProtection="0">
      <alignment vertical="center"/>
    </xf>
    <xf numFmtId="0" fontId="66" fillId="9" borderId="23" applyNumberFormat="0" applyAlignment="0" applyProtection="0">
      <alignment vertical="center"/>
    </xf>
    <xf numFmtId="0" fontId="67" fillId="0" borderId="24" applyNumberFormat="0" applyFill="0" applyAlignment="0" applyProtection="0">
      <alignment vertical="center"/>
    </xf>
    <xf numFmtId="0" fontId="68" fillId="0" borderId="25" applyNumberFormat="0" applyFill="0" applyAlignment="0" applyProtection="0">
      <alignment vertical="center"/>
    </xf>
    <xf numFmtId="0" fontId="69" fillId="10" borderId="0" applyNumberFormat="0" applyBorder="0" applyAlignment="0" applyProtection="0">
      <alignment vertical="center"/>
    </xf>
    <xf numFmtId="0" fontId="70" fillId="11" borderId="0" applyNumberFormat="0" applyBorder="0" applyAlignment="0" applyProtection="0">
      <alignment vertical="center"/>
    </xf>
    <xf numFmtId="0" fontId="71" fillId="12" borderId="0" applyNumberFormat="0" applyBorder="0" applyAlignment="0" applyProtection="0">
      <alignment vertical="center"/>
    </xf>
    <xf numFmtId="0" fontId="72" fillId="13" borderId="0" applyNumberFormat="0" applyBorder="0" applyAlignment="0" applyProtection="0">
      <alignment vertical="center"/>
    </xf>
    <xf numFmtId="0" fontId="73" fillId="14" borderId="0" applyNumberFormat="0" applyBorder="0" applyAlignment="0" applyProtection="0">
      <alignment vertical="center"/>
    </xf>
    <xf numFmtId="0" fontId="73" fillId="15" borderId="0" applyNumberFormat="0" applyBorder="0" applyAlignment="0" applyProtection="0">
      <alignment vertical="center"/>
    </xf>
    <xf numFmtId="0" fontId="72" fillId="16" borderId="0" applyNumberFormat="0" applyBorder="0" applyAlignment="0" applyProtection="0">
      <alignment vertical="center"/>
    </xf>
    <xf numFmtId="0" fontId="72" fillId="17" borderId="0" applyNumberFormat="0" applyBorder="0" applyAlignment="0" applyProtection="0">
      <alignment vertical="center"/>
    </xf>
    <xf numFmtId="0" fontId="73" fillId="18" borderId="0" applyNumberFormat="0" applyBorder="0" applyAlignment="0" applyProtection="0">
      <alignment vertical="center"/>
    </xf>
    <xf numFmtId="0" fontId="73" fillId="19" borderId="0" applyNumberFormat="0" applyBorder="0" applyAlignment="0" applyProtection="0">
      <alignment vertical="center"/>
    </xf>
    <xf numFmtId="0" fontId="72" fillId="20" borderId="0" applyNumberFormat="0" applyBorder="0" applyAlignment="0" applyProtection="0">
      <alignment vertical="center"/>
    </xf>
    <xf numFmtId="0" fontId="72" fillId="21" borderId="0" applyNumberFormat="0" applyBorder="0" applyAlignment="0" applyProtection="0">
      <alignment vertical="center"/>
    </xf>
    <xf numFmtId="0" fontId="73" fillId="22" borderId="0" applyNumberFormat="0" applyBorder="0" applyAlignment="0" applyProtection="0">
      <alignment vertical="center"/>
    </xf>
    <xf numFmtId="0" fontId="73" fillId="23" borderId="0" applyNumberFormat="0" applyBorder="0" applyAlignment="0" applyProtection="0">
      <alignment vertical="center"/>
    </xf>
    <xf numFmtId="0" fontId="72" fillId="24" borderId="0" applyNumberFormat="0" applyBorder="0" applyAlignment="0" applyProtection="0">
      <alignment vertical="center"/>
    </xf>
    <xf numFmtId="0" fontId="72" fillId="25" borderId="0" applyNumberFormat="0" applyBorder="0" applyAlignment="0" applyProtection="0">
      <alignment vertical="center"/>
    </xf>
    <xf numFmtId="0" fontId="73" fillId="26" borderId="0" applyNumberFormat="0" applyBorder="0" applyAlignment="0" applyProtection="0">
      <alignment vertical="center"/>
    </xf>
    <xf numFmtId="0" fontId="73" fillId="27" borderId="0" applyNumberFormat="0" applyBorder="0" applyAlignment="0" applyProtection="0">
      <alignment vertical="center"/>
    </xf>
    <xf numFmtId="0" fontId="72" fillId="28" borderId="0" applyNumberFormat="0" applyBorder="0" applyAlignment="0" applyProtection="0">
      <alignment vertical="center"/>
    </xf>
    <xf numFmtId="0" fontId="72" fillId="29" borderId="0" applyNumberFormat="0" applyBorder="0" applyAlignment="0" applyProtection="0">
      <alignment vertical="center"/>
    </xf>
    <xf numFmtId="0" fontId="73" fillId="30" borderId="0" applyNumberFormat="0" applyBorder="0" applyAlignment="0" applyProtection="0">
      <alignment vertical="center"/>
    </xf>
    <xf numFmtId="0" fontId="73" fillId="31" borderId="0" applyNumberFormat="0" applyBorder="0" applyAlignment="0" applyProtection="0">
      <alignment vertical="center"/>
    </xf>
    <xf numFmtId="0" fontId="72" fillId="32" borderId="0" applyNumberFormat="0" applyBorder="0" applyAlignment="0" applyProtection="0">
      <alignment vertical="center"/>
    </xf>
    <xf numFmtId="0" fontId="72" fillId="33" borderId="0" applyNumberFormat="0" applyBorder="0" applyAlignment="0" applyProtection="0">
      <alignment vertical="center"/>
    </xf>
    <xf numFmtId="0" fontId="73" fillId="34" borderId="0" applyNumberFormat="0" applyBorder="0" applyAlignment="0" applyProtection="0">
      <alignment vertical="center"/>
    </xf>
    <xf numFmtId="0" fontId="73" fillId="35" borderId="0" applyNumberFormat="0" applyBorder="0" applyAlignment="0" applyProtection="0">
      <alignment vertical="center"/>
    </xf>
    <xf numFmtId="0" fontId="72" fillId="36" borderId="0" applyNumberFormat="0" applyBorder="0" applyAlignment="0" applyProtection="0">
      <alignment vertical="center"/>
    </xf>
    <xf numFmtId="0" fontId="24" fillId="0" borderId="0">
      <alignment vertical="center"/>
    </xf>
    <xf numFmtId="0" fontId="74" fillId="0" borderId="13" applyNumberFormat="0" applyFill="0" applyProtection="0">
      <alignment horizontal="center" vertical="center"/>
    </xf>
    <xf numFmtId="0" fontId="75" fillId="0" borderId="0">
      <alignment vertical="center"/>
    </xf>
    <xf numFmtId="0" fontId="76" fillId="37" borderId="0" applyNumberFormat="0" applyBorder="0" applyAlignment="0" applyProtection="0">
      <alignment vertical="center"/>
    </xf>
    <xf numFmtId="0" fontId="77" fillId="0" borderId="26" applyNumberFormat="0" applyFill="0" applyAlignment="0" applyProtection="0">
      <alignment vertical="center"/>
    </xf>
    <xf numFmtId="0" fontId="78" fillId="38" borderId="0" applyNumberFormat="0" applyBorder="0" applyAlignment="0" applyProtection="0">
      <alignment vertical="center"/>
    </xf>
    <xf numFmtId="0" fontId="79" fillId="0" borderId="27" applyNumberFormat="0" applyFill="0" applyAlignment="0" applyProtection="0">
      <alignment vertical="center"/>
    </xf>
    <xf numFmtId="0" fontId="0" fillId="0" borderId="0">
      <alignment vertical="center"/>
    </xf>
    <xf numFmtId="0" fontId="0" fillId="0" borderId="0">
      <alignment vertical="center"/>
    </xf>
    <xf numFmtId="0" fontId="78" fillId="39" borderId="0" applyNumberFormat="0" applyBorder="0" applyAlignment="0" applyProtection="0">
      <alignment vertical="center"/>
    </xf>
    <xf numFmtId="9" fontId="24" fillId="0" borderId="0" applyFont="0" applyFill="0" applyBorder="0" applyAlignment="0" applyProtection="0">
      <alignment vertical="center"/>
    </xf>
    <xf numFmtId="0" fontId="80" fillId="40" borderId="0" applyNumberFormat="0" applyBorder="0" applyAlignment="0" applyProtection="0">
      <alignment vertical="center"/>
    </xf>
    <xf numFmtId="0" fontId="81" fillId="0" borderId="0">
      <alignment horizontal="center" vertical="center" wrapText="1"/>
      <protection locked="0"/>
    </xf>
    <xf numFmtId="0" fontId="24" fillId="0" borderId="0">
      <alignment vertical="center"/>
    </xf>
    <xf numFmtId="0" fontId="29" fillId="41" borderId="0" applyNumberFormat="0" applyBorder="0" applyAlignment="0" applyProtection="0">
      <alignment vertical="center"/>
    </xf>
    <xf numFmtId="0" fontId="82" fillId="42" borderId="0" applyNumberFormat="0" applyBorder="0" applyAlignment="0" applyProtection="0">
      <alignment vertical="center"/>
    </xf>
    <xf numFmtId="0" fontId="24" fillId="0" borderId="0">
      <alignment vertical="center"/>
    </xf>
    <xf numFmtId="0" fontId="29" fillId="5" borderId="0" applyNumberFormat="0" applyBorder="0" applyAlignment="0" applyProtection="0">
      <alignment vertical="center"/>
    </xf>
    <xf numFmtId="0" fontId="75" fillId="0" borderId="0">
      <alignment vertical="center"/>
    </xf>
    <xf numFmtId="0" fontId="0" fillId="0" borderId="0">
      <alignment vertical="center"/>
    </xf>
    <xf numFmtId="0" fontId="24" fillId="0" borderId="0">
      <alignment vertical="center"/>
    </xf>
    <xf numFmtId="0" fontId="78" fillId="43" borderId="0" applyNumberFormat="0" applyBorder="0" applyAlignment="0" applyProtection="0">
      <alignment vertical="center"/>
    </xf>
    <xf numFmtId="0" fontId="76" fillId="43" borderId="0" applyNumberFormat="0" applyBorder="0" applyAlignment="0" applyProtection="0">
      <alignment vertical="center"/>
    </xf>
    <xf numFmtId="176" fontId="83" fillId="0" borderId="13" applyFill="0" applyProtection="0">
      <alignment horizontal="right" vertical="center"/>
    </xf>
    <xf numFmtId="0" fontId="78" fillId="44" borderId="0" applyNumberFormat="0" applyBorder="0" applyAlignment="0" applyProtection="0">
      <alignment vertical="center"/>
    </xf>
    <xf numFmtId="0" fontId="84" fillId="5" borderId="1" applyNumberFormat="0" applyBorder="0" applyAlignment="0" applyProtection="0">
      <alignment vertical="center"/>
    </xf>
    <xf numFmtId="0" fontId="80" fillId="45" borderId="0" applyNumberFormat="0" applyBorder="0" applyAlignment="0" applyProtection="0">
      <alignment vertical="center"/>
    </xf>
    <xf numFmtId="0" fontId="85" fillId="40" borderId="0" applyNumberFormat="0" applyBorder="0" applyAlignment="0" applyProtection="0">
      <alignment vertical="center"/>
    </xf>
    <xf numFmtId="0" fontId="76" fillId="46" borderId="0" applyNumberFormat="0" applyBorder="0" applyAlignment="0" applyProtection="0">
      <alignment vertical="center"/>
    </xf>
    <xf numFmtId="0" fontId="78" fillId="39" borderId="0" applyNumberFormat="0" applyBorder="0" applyAlignment="0" applyProtection="0">
      <alignment vertical="center"/>
    </xf>
    <xf numFmtId="0" fontId="86" fillId="47" borderId="0" applyNumberFormat="0" applyBorder="0" applyAlignment="0" applyProtection="0">
      <alignment vertical="center"/>
    </xf>
    <xf numFmtId="0" fontId="87" fillId="0" borderId="0">
      <alignment vertical="center"/>
    </xf>
    <xf numFmtId="0" fontId="24" fillId="0" borderId="0">
      <alignment vertical="center"/>
    </xf>
    <xf numFmtId="0" fontId="76" fillId="48" borderId="0" applyNumberFormat="0" applyBorder="0" applyAlignment="0" applyProtection="0">
      <alignment vertical="center"/>
    </xf>
    <xf numFmtId="0" fontId="78" fillId="49" borderId="0" applyNumberFormat="0" applyBorder="0" applyAlignment="0" applyProtection="0">
      <alignment vertical="center"/>
    </xf>
    <xf numFmtId="0" fontId="78" fillId="43" borderId="0" applyNumberFormat="0" applyBorder="0" applyAlignment="0" applyProtection="0">
      <alignment vertical="center"/>
    </xf>
    <xf numFmtId="0" fontId="88" fillId="0" borderId="0" applyNumberFormat="0" applyFill="0" applyBorder="0" applyAlignment="0" applyProtection="0">
      <alignment vertical="center"/>
    </xf>
    <xf numFmtId="9" fontId="24" fillId="0" borderId="0" applyFont="0" applyFill="0" applyBorder="0" applyAlignment="0" applyProtection="0">
      <alignment vertical="center"/>
    </xf>
    <xf numFmtId="0" fontId="78" fillId="44"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76" fillId="47" borderId="0" applyNumberFormat="0" applyBorder="0" applyAlignment="0" applyProtection="0">
      <alignment vertical="center"/>
    </xf>
    <xf numFmtId="0" fontId="78" fillId="49" borderId="0" applyNumberFormat="0" applyBorder="0" applyAlignment="0" applyProtection="0">
      <alignment vertical="center"/>
    </xf>
    <xf numFmtId="0" fontId="89" fillId="0" borderId="28" applyNumberFormat="0" applyFill="0" applyAlignment="0" applyProtection="0">
      <alignment vertical="center"/>
    </xf>
    <xf numFmtId="9" fontId="24" fillId="0" borderId="0" applyFont="0" applyFill="0" applyBorder="0" applyAlignment="0" applyProtection="0">
      <alignment vertical="center"/>
    </xf>
    <xf numFmtId="0" fontId="24" fillId="0" borderId="0">
      <alignment vertical="center"/>
    </xf>
    <xf numFmtId="0" fontId="76" fillId="47" borderId="0" applyNumberFormat="0" applyBorder="0" applyAlignment="0" applyProtection="0">
      <alignment vertical="center"/>
    </xf>
    <xf numFmtId="0" fontId="87" fillId="0" borderId="0">
      <alignment vertical="center"/>
    </xf>
    <xf numFmtId="0" fontId="90" fillId="47" borderId="0" applyNumberFormat="0" applyBorder="0" applyAlignment="0" applyProtection="0">
      <alignment vertical="center"/>
    </xf>
    <xf numFmtId="9" fontId="24" fillId="0" borderId="0" applyFont="0" applyFill="0" applyBorder="0" applyAlignment="0" applyProtection="0">
      <alignment vertical="center"/>
    </xf>
    <xf numFmtId="0" fontId="78" fillId="39" borderId="0" applyNumberFormat="0" applyBorder="0" applyAlignment="0" applyProtection="0">
      <alignment vertical="center"/>
    </xf>
    <xf numFmtId="0" fontId="78" fillId="43" borderId="0" applyNumberFormat="0" applyBorder="0" applyAlignment="0" applyProtection="0">
      <alignment vertical="center"/>
    </xf>
    <xf numFmtId="9" fontId="24" fillId="0" borderId="0" applyFont="0" applyFill="0" applyBorder="0" applyAlignment="0" applyProtection="0">
      <alignment vertical="center"/>
    </xf>
    <xf numFmtId="0" fontId="78" fillId="43" borderId="0" applyNumberFormat="0" applyBorder="0" applyAlignment="0" applyProtection="0">
      <alignment vertical="center"/>
    </xf>
    <xf numFmtId="0" fontId="0" fillId="49" borderId="0" applyNumberFormat="0" applyBorder="0" applyAlignment="0" applyProtection="0">
      <alignment vertical="center"/>
    </xf>
    <xf numFmtId="0" fontId="0" fillId="0" borderId="0">
      <alignment vertical="center"/>
    </xf>
    <xf numFmtId="0" fontId="0" fillId="0" borderId="0">
      <alignment vertical="center"/>
    </xf>
    <xf numFmtId="0" fontId="91" fillId="0" borderId="0" applyNumberFormat="0" applyFill="0" applyBorder="0" applyAlignment="0" applyProtection="0">
      <alignment vertical="center"/>
    </xf>
    <xf numFmtId="0" fontId="24" fillId="0" borderId="0">
      <alignment vertical="center"/>
    </xf>
    <xf numFmtId="0" fontId="92" fillId="0" borderId="29">
      <alignment horizontal="center" vertical="center"/>
    </xf>
    <xf numFmtId="0" fontId="76" fillId="46" borderId="0" applyNumberFormat="0" applyBorder="0" applyAlignment="0" applyProtection="0">
      <alignment vertical="center"/>
    </xf>
    <xf numFmtId="0" fontId="90" fillId="50" borderId="0" applyNumberFormat="0" applyBorder="0" applyAlignment="0" applyProtection="0">
      <alignment vertical="center"/>
    </xf>
    <xf numFmtId="0" fontId="82" fillId="42" borderId="0" applyNumberFormat="0" applyBorder="0" applyAlignment="0" applyProtection="0">
      <alignment vertical="center"/>
    </xf>
    <xf numFmtId="0" fontId="0" fillId="40" borderId="0" applyNumberFormat="0" applyBorder="0" applyAlignment="0" applyProtection="0">
      <alignment vertical="center"/>
    </xf>
    <xf numFmtId="0" fontId="93" fillId="41" borderId="30" applyNumberFormat="0" applyAlignment="0" applyProtection="0">
      <alignment vertical="center"/>
    </xf>
    <xf numFmtId="0" fontId="79" fillId="0" borderId="27" applyNumberFormat="0" applyFill="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91" fillId="0" borderId="0" applyNumberFormat="0" applyFill="0" applyBorder="0" applyAlignment="0" applyProtection="0">
      <alignment vertical="center"/>
    </xf>
    <xf numFmtId="0" fontId="24" fillId="0" borderId="0">
      <alignment vertical="center"/>
    </xf>
    <xf numFmtId="0" fontId="79" fillId="0" borderId="27" applyNumberFormat="0" applyFill="0" applyAlignment="0" applyProtection="0">
      <alignment vertical="center"/>
    </xf>
    <xf numFmtId="0" fontId="0" fillId="0" borderId="0">
      <alignment vertical="center"/>
    </xf>
    <xf numFmtId="0" fontId="0" fillId="0" borderId="0">
      <alignment vertical="center"/>
    </xf>
    <xf numFmtId="0" fontId="83" fillId="0" borderId="7" applyNumberFormat="0" applyFill="0" applyProtection="0">
      <alignment horizontal="right" vertical="center"/>
    </xf>
    <xf numFmtId="0" fontId="77" fillId="0" borderId="26" applyNumberFormat="0" applyFill="0" applyAlignment="0" applyProtection="0">
      <alignment vertical="center"/>
    </xf>
    <xf numFmtId="0" fontId="29" fillId="5" borderId="0" applyNumberFormat="0" applyBorder="0" applyAlignment="0" applyProtection="0">
      <alignment vertical="center"/>
    </xf>
    <xf numFmtId="0" fontId="94" fillId="0" borderId="0" applyNumberFormat="0" applyFill="0" applyBorder="0" applyAlignment="0" applyProtection="0">
      <alignment vertical="center"/>
    </xf>
    <xf numFmtId="0" fontId="79" fillId="0" borderId="27" applyNumberFormat="0" applyFill="0" applyAlignment="0" applyProtection="0">
      <alignment vertical="center"/>
    </xf>
    <xf numFmtId="0" fontId="0" fillId="0" borderId="0">
      <alignment vertical="center"/>
    </xf>
    <xf numFmtId="0" fontId="0" fillId="0" borderId="0">
      <alignment vertical="center"/>
    </xf>
    <xf numFmtId="0" fontId="95" fillId="44" borderId="31" applyNumberFormat="0" applyAlignment="0" applyProtection="0">
      <alignment vertical="center"/>
    </xf>
    <xf numFmtId="0" fontId="29" fillId="41" borderId="0" applyNumberFormat="0" applyBorder="0" applyAlignment="0" applyProtection="0">
      <alignment vertical="center"/>
    </xf>
    <xf numFmtId="0" fontId="90" fillId="50" borderId="0" applyNumberFormat="0" applyBorder="0" applyAlignment="0" applyProtection="0">
      <alignment vertical="center"/>
    </xf>
    <xf numFmtId="0" fontId="29" fillId="41" borderId="0" applyNumberFormat="0" applyBorder="0" applyAlignment="0" applyProtection="0">
      <alignment vertical="center"/>
    </xf>
    <xf numFmtId="0" fontId="85" fillId="40" borderId="0" applyNumberFormat="0" applyBorder="0" applyAlignment="0" applyProtection="0">
      <alignment vertical="center"/>
    </xf>
    <xf numFmtId="0" fontId="24" fillId="0" borderId="0" applyNumberFormat="0" applyFont="0" applyFill="0" applyBorder="0" applyAlignment="0" applyProtection="0">
      <alignment horizontal="left" vertical="center"/>
    </xf>
    <xf numFmtId="0" fontId="79" fillId="0" borderId="27" applyNumberFormat="0" applyFill="0" applyAlignment="0" applyProtection="0">
      <alignment vertical="center"/>
    </xf>
    <xf numFmtId="0" fontId="0" fillId="0" borderId="0">
      <alignment vertical="center"/>
    </xf>
    <xf numFmtId="0" fontId="0" fillId="0" borderId="0">
      <alignment vertical="center"/>
    </xf>
    <xf numFmtId="0" fontId="5" fillId="0" borderId="0">
      <alignment vertical="center"/>
    </xf>
    <xf numFmtId="0" fontId="96" fillId="41" borderId="32" applyNumberFormat="0" applyAlignment="0" applyProtection="0">
      <alignment vertical="center"/>
    </xf>
    <xf numFmtId="0" fontId="76" fillId="41" borderId="0" applyNumberFormat="0" applyBorder="0" applyAlignment="0" applyProtection="0">
      <alignment vertical="center"/>
    </xf>
    <xf numFmtId="0" fontId="24" fillId="0" borderId="0">
      <alignment vertical="center"/>
    </xf>
    <xf numFmtId="0" fontId="89" fillId="0" borderId="28" applyNumberFormat="0" applyFill="0" applyAlignment="0" applyProtection="0">
      <alignment vertical="center"/>
    </xf>
    <xf numFmtId="0" fontId="78" fillId="43" borderId="0" applyNumberFormat="0" applyBorder="0" applyAlignment="0" applyProtection="0">
      <alignment vertical="center"/>
    </xf>
    <xf numFmtId="0" fontId="97" fillId="0" borderId="0">
      <alignment vertical="center"/>
    </xf>
    <xf numFmtId="0" fontId="89" fillId="0" borderId="28" applyNumberFormat="0" applyFill="0" applyAlignment="0" applyProtection="0">
      <alignment vertical="center"/>
    </xf>
    <xf numFmtId="0" fontId="78" fillId="43" borderId="0" applyNumberFormat="0" applyBorder="0" applyAlignment="0" applyProtection="0">
      <alignment vertical="center"/>
    </xf>
    <xf numFmtId="0" fontId="75" fillId="0" borderId="0">
      <alignment vertical="center"/>
    </xf>
    <xf numFmtId="0" fontId="82" fillId="42" borderId="0" applyNumberFormat="0" applyBorder="0" applyAlignment="0" applyProtection="0">
      <alignment vertical="center"/>
    </xf>
    <xf numFmtId="0" fontId="29" fillId="5" borderId="0" applyNumberFormat="0" applyBorder="0" applyAlignment="0" applyProtection="0">
      <alignment vertical="center"/>
    </xf>
    <xf numFmtId="0" fontId="24" fillId="0" borderId="0">
      <alignment vertical="center"/>
    </xf>
    <xf numFmtId="0" fontId="87" fillId="0" borderId="0">
      <alignment vertical="center"/>
    </xf>
    <xf numFmtId="0" fontId="97" fillId="0" borderId="0">
      <alignment vertical="center"/>
    </xf>
    <xf numFmtId="0" fontId="97" fillId="0" borderId="0">
      <alignment vertical="center"/>
    </xf>
    <xf numFmtId="0" fontId="87" fillId="0" borderId="0">
      <alignment vertical="center"/>
    </xf>
    <xf numFmtId="0" fontId="75" fillId="0" borderId="0">
      <alignment vertical="center"/>
    </xf>
    <xf numFmtId="9" fontId="24" fillId="0" borderId="0" applyFont="0" applyFill="0" applyBorder="0" applyAlignment="0" applyProtection="0">
      <alignment vertical="center"/>
    </xf>
    <xf numFmtId="0" fontId="29" fillId="5" borderId="0" applyNumberFormat="0" applyBorder="0" applyAlignment="0" applyProtection="0">
      <alignment vertical="center"/>
    </xf>
    <xf numFmtId="9" fontId="24" fillId="0" borderId="0" applyFont="0" applyFill="0" applyBorder="0" applyAlignment="0" applyProtection="0">
      <alignment vertical="center"/>
    </xf>
    <xf numFmtId="0" fontId="75" fillId="0" borderId="0">
      <alignment vertical="center"/>
    </xf>
    <xf numFmtId="0" fontId="24" fillId="0" borderId="0">
      <alignment vertical="center"/>
    </xf>
    <xf numFmtId="9" fontId="24" fillId="0" borderId="0" applyFont="0" applyFill="0" applyBorder="0" applyAlignment="0" applyProtection="0">
      <alignment vertical="center"/>
    </xf>
    <xf numFmtId="0" fontId="75" fillId="0" borderId="0">
      <alignment vertical="center"/>
    </xf>
    <xf numFmtId="9" fontId="24" fillId="0" borderId="0" applyFont="0" applyFill="0" applyBorder="0" applyAlignment="0" applyProtection="0">
      <alignment vertical="center"/>
    </xf>
    <xf numFmtId="0" fontId="98" fillId="0" borderId="0" applyNumberFormat="0" applyFill="0" applyBorder="0" applyAlignment="0" applyProtection="0">
      <alignment vertical="top"/>
      <protection locked="0"/>
    </xf>
    <xf numFmtId="49" fontId="24" fillId="0" borderId="0" applyFont="0" applyFill="0" applyBorder="0" applyAlignment="0" applyProtection="0">
      <alignment vertical="center"/>
    </xf>
    <xf numFmtId="0" fontId="87" fillId="0" borderId="0">
      <alignment vertical="center"/>
    </xf>
    <xf numFmtId="0" fontId="0" fillId="0" borderId="0">
      <alignment vertical="center"/>
    </xf>
    <xf numFmtId="0" fontId="75" fillId="0" borderId="0">
      <alignment vertical="center"/>
    </xf>
    <xf numFmtId="0" fontId="82" fillId="42" borderId="0" applyNumberFormat="0" applyBorder="0" applyAlignment="0" applyProtection="0">
      <alignment vertical="center"/>
    </xf>
    <xf numFmtId="0" fontId="29" fillId="5" borderId="0" applyNumberFormat="0" applyBorder="0" applyAlignment="0" applyProtection="0">
      <alignment vertical="center"/>
    </xf>
    <xf numFmtId="0" fontId="24" fillId="0" borderId="0">
      <alignment vertical="center"/>
    </xf>
    <xf numFmtId="0" fontId="99" fillId="47" borderId="0" applyNumberFormat="0" applyBorder="0" applyAlignment="0" applyProtection="0">
      <alignment vertical="center"/>
    </xf>
    <xf numFmtId="0" fontId="75" fillId="0" borderId="0">
      <alignment vertical="center"/>
    </xf>
    <xf numFmtId="9" fontId="24" fillId="0" borderId="0" applyFont="0" applyFill="0" applyBorder="0" applyAlignment="0" applyProtection="0">
      <alignment vertical="center"/>
    </xf>
    <xf numFmtId="0" fontId="24" fillId="0" borderId="0">
      <alignment vertical="center"/>
    </xf>
    <xf numFmtId="0" fontId="75" fillId="0" borderId="0">
      <alignment vertical="center"/>
    </xf>
    <xf numFmtId="49" fontId="24" fillId="0" borderId="0" applyFont="0" applyFill="0" applyBorder="0" applyAlignment="0" applyProtection="0">
      <alignment vertical="center"/>
    </xf>
    <xf numFmtId="0" fontId="78" fillId="39" borderId="0" applyNumberFormat="0" applyBorder="0" applyAlignment="0" applyProtection="0">
      <alignment vertical="center"/>
    </xf>
    <xf numFmtId="0" fontId="98" fillId="0" borderId="0" applyNumberFormat="0" applyFill="0" applyBorder="0" applyAlignment="0" applyProtection="0">
      <alignment vertical="top"/>
      <protection locked="0"/>
    </xf>
    <xf numFmtId="0" fontId="75" fillId="0" borderId="0">
      <alignment vertical="center"/>
    </xf>
    <xf numFmtId="0" fontId="24" fillId="0" borderId="0">
      <alignment vertical="center"/>
    </xf>
    <xf numFmtId="0" fontId="78" fillId="49" borderId="0" applyNumberFormat="0" applyBorder="0" applyAlignment="0" applyProtection="0">
      <alignment vertical="center"/>
    </xf>
    <xf numFmtId="0" fontId="75" fillId="0" borderId="0">
      <alignment vertical="center"/>
    </xf>
    <xf numFmtId="0" fontId="24" fillId="0" borderId="0">
      <alignment vertical="center"/>
    </xf>
    <xf numFmtId="0" fontId="75" fillId="0" borderId="0">
      <alignment vertical="center"/>
    </xf>
    <xf numFmtId="9" fontId="24" fillId="0" borderId="0" applyFont="0" applyFill="0" applyBorder="0" applyAlignment="0" applyProtection="0">
      <alignment vertical="center"/>
    </xf>
    <xf numFmtId="10" fontId="24" fillId="0" borderId="0" applyFont="0" applyFill="0" applyBorder="0" applyAlignment="0" applyProtection="0">
      <alignment vertical="center"/>
    </xf>
    <xf numFmtId="0" fontId="100" fillId="0" borderId="33" applyNumberFormat="0" applyFill="0" applyAlignment="0" applyProtection="0">
      <alignment vertical="center"/>
    </xf>
    <xf numFmtId="0" fontId="75" fillId="0" borderId="0">
      <alignment vertical="center"/>
    </xf>
    <xf numFmtId="0" fontId="75" fillId="0" borderId="0">
      <alignment vertical="center"/>
    </xf>
    <xf numFmtId="0" fontId="75" fillId="0" borderId="0">
      <alignment vertical="center"/>
    </xf>
    <xf numFmtId="0" fontId="78" fillId="39" borderId="0" applyNumberFormat="0" applyBorder="0" applyAlignment="0" applyProtection="0">
      <alignment vertical="center"/>
    </xf>
    <xf numFmtId="0" fontId="98" fillId="0" borderId="0" applyNumberFormat="0" applyFill="0" applyBorder="0" applyAlignment="0" applyProtection="0">
      <alignment vertical="top"/>
      <protection locked="0"/>
    </xf>
    <xf numFmtId="0" fontId="75" fillId="0" borderId="0">
      <alignment vertical="center"/>
    </xf>
    <xf numFmtId="0" fontId="83" fillId="0" borderId="0">
      <alignment vertical="center"/>
    </xf>
    <xf numFmtId="0" fontId="78" fillId="38" borderId="0" applyNumberFormat="0" applyBorder="0" applyAlignment="0" applyProtection="0">
      <alignment vertical="center"/>
    </xf>
    <xf numFmtId="0" fontId="101" fillId="0" borderId="0" applyNumberFormat="0" applyFill="0" applyBorder="0" applyAlignment="0" applyProtection="0">
      <alignment vertical="center"/>
    </xf>
    <xf numFmtId="0" fontId="87" fillId="0" borderId="0">
      <alignment vertical="center"/>
    </xf>
    <xf numFmtId="0" fontId="0" fillId="40" borderId="0" applyNumberFormat="0" applyBorder="0" applyAlignment="0" applyProtection="0">
      <alignment vertical="center"/>
    </xf>
    <xf numFmtId="0" fontId="79" fillId="0" borderId="27" applyNumberFormat="0" applyFill="0" applyAlignment="0" applyProtection="0">
      <alignment vertical="center"/>
    </xf>
    <xf numFmtId="0" fontId="24" fillId="0" borderId="0">
      <alignment vertical="center"/>
    </xf>
    <xf numFmtId="0" fontId="0" fillId="40" borderId="0" applyNumberFormat="0" applyBorder="0" applyAlignment="0" applyProtection="0">
      <alignment vertical="center"/>
    </xf>
    <xf numFmtId="0" fontId="29" fillId="51" borderId="0" applyNumberFormat="0" applyBorder="0" applyAlignment="0" applyProtection="0">
      <alignment vertical="center"/>
    </xf>
    <xf numFmtId="0" fontId="0" fillId="51" borderId="0" applyNumberFormat="0" applyBorder="0" applyAlignment="0" applyProtection="0">
      <alignment vertical="center"/>
    </xf>
    <xf numFmtId="0" fontId="76" fillId="52"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76" fillId="53" borderId="0" applyNumberFormat="0" applyBorder="0" applyAlignment="0" applyProtection="0">
      <alignment vertical="center"/>
    </xf>
    <xf numFmtId="0" fontId="82" fillId="42" borderId="0" applyNumberFormat="0" applyBorder="0" applyAlignment="0" applyProtection="0">
      <alignment vertical="center"/>
    </xf>
    <xf numFmtId="0" fontId="0" fillId="5" borderId="0" applyNumberFormat="0" applyBorder="0" applyAlignment="0" applyProtection="0">
      <alignment vertical="center"/>
    </xf>
    <xf numFmtId="0" fontId="24" fillId="0" borderId="0">
      <alignment vertical="center"/>
    </xf>
    <xf numFmtId="0" fontId="0" fillId="5" borderId="0" applyNumberFormat="0" applyBorder="0" applyAlignment="0" applyProtection="0">
      <alignment vertical="center"/>
    </xf>
    <xf numFmtId="177" fontId="24" fillId="0" borderId="0" applyFont="0" applyFill="0" applyBorder="0" applyAlignment="0" applyProtection="0">
      <alignment vertical="center"/>
    </xf>
    <xf numFmtId="0" fontId="0" fillId="45" borderId="0" applyNumberFormat="0" applyBorder="0" applyAlignment="0" applyProtection="0">
      <alignment vertical="center"/>
    </xf>
    <xf numFmtId="0" fontId="24" fillId="0" borderId="0">
      <alignment vertical="center"/>
    </xf>
    <xf numFmtId="0" fontId="0" fillId="45" borderId="0" applyNumberFormat="0" applyBorder="0" applyAlignment="0" applyProtection="0">
      <alignment vertical="center"/>
    </xf>
    <xf numFmtId="0" fontId="24" fillId="0" borderId="0">
      <alignment vertical="center"/>
    </xf>
    <xf numFmtId="0" fontId="78" fillId="53" borderId="0" applyNumberFormat="0" applyBorder="0" applyAlignment="0" applyProtection="0">
      <alignment vertical="center"/>
    </xf>
    <xf numFmtId="0" fontId="0" fillId="50" borderId="0" applyNumberFormat="0" applyBorder="0" applyAlignment="0" applyProtection="0">
      <alignment vertical="center"/>
    </xf>
    <xf numFmtId="0" fontId="24" fillId="0" borderId="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45" borderId="0" applyNumberFormat="0" applyBorder="0" applyAlignment="0" applyProtection="0">
      <alignment vertical="center"/>
    </xf>
    <xf numFmtId="0" fontId="0" fillId="45" borderId="0" applyNumberFormat="0" applyBorder="0" applyAlignment="0" applyProtection="0">
      <alignment vertical="center"/>
    </xf>
    <xf numFmtId="0" fontId="29" fillId="5" borderId="0" applyNumberFormat="0" applyBorder="0" applyAlignment="0" applyProtection="0">
      <alignment vertical="center"/>
    </xf>
    <xf numFmtId="0" fontId="0" fillId="45" borderId="0" applyNumberFormat="0" applyBorder="0" applyAlignment="0" applyProtection="0">
      <alignment vertical="center"/>
    </xf>
    <xf numFmtId="0" fontId="88" fillId="0" borderId="0" applyNumberFormat="0" applyFill="0" applyBorder="0" applyAlignment="0" applyProtection="0">
      <alignment vertical="center"/>
    </xf>
    <xf numFmtId="0" fontId="0" fillId="53" borderId="0" applyNumberFormat="0" applyBorder="0" applyAlignment="0" applyProtection="0">
      <alignment vertical="center"/>
    </xf>
    <xf numFmtId="0" fontId="0" fillId="42" borderId="0" applyNumberFormat="0" applyBorder="0" applyAlignment="0" applyProtection="0">
      <alignment vertical="center"/>
    </xf>
    <xf numFmtId="0" fontId="24" fillId="0" borderId="0">
      <alignment vertical="center"/>
    </xf>
    <xf numFmtId="0" fontId="0" fillId="42" borderId="0" applyNumberFormat="0" applyBorder="0" applyAlignment="0" applyProtection="0">
      <alignment vertical="center"/>
    </xf>
    <xf numFmtId="0" fontId="0" fillId="49" borderId="0" applyNumberFormat="0" applyBorder="0" applyAlignment="0" applyProtection="0">
      <alignment vertical="center"/>
    </xf>
    <xf numFmtId="0" fontId="102" fillId="0" borderId="1">
      <alignment horizontal="left" vertical="center"/>
    </xf>
    <xf numFmtId="0" fontId="78" fillId="39" borderId="0" applyNumberFormat="0" applyBorder="0" applyAlignment="0" applyProtection="0">
      <alignment vertical="center"/>
    </xf>
    <xf numFmtId="0" fontId="0" fillId="47" borderId="0" applyNumberFormat="0" applyBorder="0" applyAlignment="0" applyProtection="0">
      <alignment vertical="center"/>
    </xf>
    <xf numFmtId="0" fontId="24" fillId="0" borderId="0">
      <alignment vertical="center"/>
    </xf>
    <xf numFmtId="0" fontId="0" fillId="47" borderId="0" applyNumberFormat="0" applyBorder="0" applyAlignment="0" applyProtection="0">
      <alignment vertical="center"/>
    </xf>
    <xf numFmtId="0" fontId="24" fillId="0" borderId="0">
      <alignment vertical="center"/>
    </xf>
    <xf numFmtId="0" fontId="0" fillId="48" borderId="0" applyNumberFormat="0" applyBorder="0" applyAlignment="0" applyProtection="0">
      <alignment vertical="center"/>
    </xf>
    <xf numFmtId="0" fontId="5" fillId="0" borderId="0">
      <alignment vertical="center"/>
    </xf>
    <xf numFmtId="0" fontId="0" fillId="53" borderId="0" applyNumberFormat="0" applyBorder="0" applyAlignment="0" applyProtection="0">
      <alignment vertical="center"/>
    </xf>
    <xf numFmtId="0" fontId="5" fillId="0" borderId="0">
      <alignment vertical="center"/>
    </xf>
    <xf numFmtId="0" fontId="0" fillId="53" borderId="0" applyNumberFormat="0" applyBorder="0" applyAlignment="0" applyProtection="0">
      <alignment vertical="center"/>
    </xf>
    <xf numFmtId="0" fontId="0" fillId="54" borderId="0" applyNumberFormat="0" applyBorder="0" applyAlignment="0" applyProtection="0">
      <alignment vertical="center"/>
    </xf>
    <xf numFmtId="43" fontId="0" fillId="0" borderId="0" applyFont="0" applyFill="0" applyBorder="0" applyAlignment="0" applyProtection="0">
      <alignment vertical="center"/>
    </xf>
    <xf numFmtId="0" fontId="91" fillId="0" borderId="0" applyNumberFormat="0" applyFill="0" applyBorder="0" applyAlignment="0" applyProtection="0">
      <alignment vertical="center"/>
    </xf>
    <xf numFmtId="0" fontId="0" fillId="49" borderId="0" applyNumberFormat="0" applyBorder="0" applyAlignment="0" applyProtection="0">
      <alignment vertical="center"/>
    </xf>
    <xf numFmtId="0" fontId="0" fillId="50" borderId="0" applyNumberFormat="0" applyBorder="0" applyAlignment="0" applyProtection="0">
      <alignment vertical="center"/>
    </xf>
    <xf numFmtId="0" fontId="96" fillId="41" borderId="32" applyNumberFormat="0" applyAlignment="0" applyProtection="0">
      <alignment vertical="center"/>
    </xf>
    <xf numFmtId="0" fontId="24" fillId="0" borderId="0">
      <alignment vertical="center"/>
    </xf>
    <xf numFmtId="0" fontId="29" fillId="5" borderId="0" applyNumberFormat="0" applyBorder="0" applyAlignment="0" applyProtection="0">
      <alignment vertical="center"/>
    </xf>
    <xf numFmtId="0" fontId="0" fillId="41" borderId="0" applyNumberFormat="0" applyBorder="0" applyAlignment="0" applyProtection="0">
      <alignment vertical="center"/>
    </xf>
    <xf numFmtId="0" fontId="80" fillId="40" borderId="0" applyNumberFormat="0" applyBorder="0" applyAlignment="0" applyProtection="0">
      <alignment vertical="center"/>
    </xf>
    <xf numFmtId="0" fontId="0" fillId="41" borderId="0" applyNumberFormat="0" applyBorder="0" applyAlignment="0" applyProtection="0">
      <alignment vertical="center"/>
    </xf>
    <xf numFmtId="0" fontId="96" fillId="41" borderId="32" applyNumberFormat="0" applyAlignment="0" applyProtection="0">
      <alignment vertical="center"/>
    </xf>
    <xf numFmtId="0" fontId="76" fillId="55" borderId="0" applyNumberFormat="0" applyBorder="0" applyAlignment="0" applyProtection="0">
      <alignment vertical="center"/>
    </xf>
    <xf numFmtId="0" fontId="0" fillId="49" borderId="0" applyNumberFormat="0" applyBorder="0" applyAlignment="0" applyProtection="0">
      <alignment vertical="center"/>
    </xf>
    <xf numFmtId="0" fontId="80" fillId="40" borderId="0" applyNumberFormat="0" applyBorder="0" applyAlignment="0" applyProtection="0">
      <alignment vertical="center"/>
    </xf>
    <xf numFmtId="0" fontId="100" fillId="0" borderId="33" applyNumberFormat="0" applyFill="0" applyAlignment="0" applyProtection="0">
      <alignment vertical="center"/>
    </xf>
    <xf numFmtId="0" fontId="0" fillId="45" borderId="0" applyNumberFormat="0" applyBorder="0" applyAlignment="0" applyProtection="0">
      <alignment vertical="center"/>
    </xf>
    <xf numFmtId="0" fontId="80" fillId="40" borderId="0" applyNumberFormat="0" applyBorder="0" applyAlignment="0" applyProtection="0">
      <alignment vertical="center"/>
    </xf>
    <xf numFmtId="9" fontId="24" fillId="0" borderId="0" applyFont="0" applyFill="0" applyBorder="0" applyAlignment="0" applyProtection="0">
      <alignment vertical="center"/>
    </xf>
    <xf numFmtId="0" fontId="82" fillId="42" borderId="0" applyNumberFormat="0" applyBorder="0" applyAlignment="0" applyProtection="0">
      <alignment vertical="center"/>
    </xf>
    <xf numFmtId="0" fontId="0" fillId="45" borderId="0" applyNumberFormat="0" applyBorder="0" applyAlignment="0" applyProtection="0">
      <alignment vertical="center"/>
    </xf>
    <xf numFmtId="9" fontId="24" fillId="0" borderId="0" applyFont="0" applyFill="0" applyBorder="0" applyAlignment="0" applyProtection="0">
      <alignment vertical="center"/>
    </xf>
    <xf numFmtId="0" fontId="82" fillId="42" borderId="0" applyNumberFormat="0" applyBorder="0" applyAlignment="0" applyProtection="0">
      <alignment vertical="center"/>
    </xf>
    <xf numFmtId="0" fontId="78" fillId="56" borderId="0" applyNumberFormat="0" applyBorder="0" applyAlignment="0" applyProtection="0">
      <alignment vertical="center"/>
    </xf>
    <xf numFmtId="0" fontId="0" fillId="57" borderId="0" applyNumberFormat="0" applyBorder="0" applyAlignment="0" applyProtection="0">
      <alignment vertical="center"/>
    </xf>
    <xf numFmtId="0" fontId="80" fillId="40" borderId="0" applyNumberFormat="0" applyBorder="0" applyAlignment="0" applyProtection="0">
      <alignment vertical="center"/>
    </xf>
    <xf numFmtId="0" fontId="78" fillId="43" borderId="0" applyNumberFormat="0" applyBorder="0" applyAlignment="0" applyProtection="0">
      <alignment vertical="center"/>
    </xf>
    <xf numFmtId="0" fontId="93" fillId="41" borderId="30" applyNumberFormat="0" applyAlignment="0" applyProtection="0">
      <alignment vertical="center"/>
    </xf>
    <xf numFmtId="0" fontId="76" fillId="42" borderId="0" applyNumberFormat="0" applyBorder="0" applyAlignment="0" applyProtection="0">
      <alignment vertical="center"/>
    </xf>
    <xf numFmtId="0" fontId="76" fillId="42" borderId="0" applyNumberFormat="0" applyBorder="0" applyAlignment="0" applyProtection="0">
      <alignment vertical="center"/>
    </xf>
    <xf numFmtId="0" fontId="76" fillId="42" borderId="0" applyNumberFormat="0" applyBorder="0" applyAlignment="0" applyProtection="0">
      <alignment vertical="center"/>
    </xf>
    <xf numFmtId="0" fontId="83" fillId="0" borderId="7" applyNumberFormat="0" applyFill="0" applyProtection="0">
      <alignment horizontal="left" vertical="center"/>
    </xf>
    <xf numFmtId="0" fontId="91" fillId="0" borderId="34" applyNumberFormat="0" applyFill="0" applyAlignment="0" applyProtection="0">
      <alignment vertical="center"/>
    </xf>
    <xf numFmtId="0" fontId="80" fillId="40" borderId="0" applyNumberFormat="0" applyBorder="0" applyAlignment="0" applyProtection="0">
      <alignment vertical="center"/>
    </xf>
    <xf numFmtId="0" fontId="76" fillId="42" borderId="0" applyNumberFormat="0" applyBorder="0" applyAlignment="0" applyProtection="0">
      <alignment vertical="center"/>
    </xf>
    <xf numFmtId="9" fontId="24" fillId="0" borderId="0" applyFont="0" applyFill="0" applyBorder="0" applyAlignment="0" applyProtection="0">
      <alignment vertical="center"/>
    </xf>
    <xf numFmtId="0" fontId="76" fillId="58" borderId="0" applyNumberFormat="0" applyBorder="0" applyAlignment="0" applyProtection="0">
      <alignment vertical="center"/>
    </xf>
    <xf numFmtId="178" fontId="0" fillId="0" borderId="0" applyFont="0" applyFill="0" applyBorder="0" applyAlignment="0" applyProtection="0">
      <alignment vertical="center"/>
    </xf>
    <xf numFmtId="0" fontId="76" fillId="58" borderId="0" applyNumberFormat="0" applyBorder="0" applyAlignment="0" applyProtection="0">
      <alignment vertical="center"/>
    </xf>
    <xf numFmtId="0" fontId="78" fillId="43" borderId="0" applyNumberFormat="0" applyBorder="0" applyAlignment="0" applyProtection="0">
      <alignment vertical="center"/>
    </xf>
    <xf numFmtId="0" fontId="24" fillId="0" borderId="0">
      <alignment vertical="center"/>
    </xf>
    <xf numFmtId="0" fontId="93" fillId="41" borderId="30" applyNumberFormat="0" applyAlignment="0" applyProtection="0">
      <alignment vertical="center"/>
    </xf>
    <xf numFmtId="0" fontId="76" fillId="47" borderId="0" applyNumberFormat="0" applyBorder="0" applyAlignment="0" applyProtection="0">
      <alignment vertical="center"/>
    </xf>
    <xf numFmtId="0" fontId="0" fillId="0" borderId="0">
      <alignment vertical="center"/>
    </xf>
    <xf numFmtId="0" fontId="76" fillId="47" borderId="0" applyNumberFormat="0" applyBorder="0" applyAlignment="0" applyProtection="0">
      <alignment vertical="center"/>
    </xf>
    <xf numFmtId="0" fontId="78" fillId="53" borderId="0" applyNumberFormat="0" applyBorder="0" applyAlignment="0" applyProtection="0">
      <alignment vertical="center"/>
    </xf>
    <xf numFmtId="0" fontId="0" fillId="0" borderId="0">
      <alignment vertical="center"/>
    </xf>
    <xf numFmtId="0" fontId="76" fillId="48" borderId="0" applyNumberFormat="0" applyBorder="0" applyAlignment="0" applyProtection="0">
      <alignment vertical="center"/>
    </xf>
    <xf numFmtId="0" fontId="0" fillId="5" borderId="35" applyNumberFormat="0" applyFont="0" applyAlignment="0" applyProtection="0">
      <alignment vertical="center"/>
    </xf>
    <xf numFmtId="0" fontId="78" fillId="43" borderId="0" applyNumberFormat="0" applyBorder="0" applyAlignment="0" applyProtection="0">
      <alignment vertical="center"/>
    </xf>
    <xf numFmtId="0" fontId="76" fillId="53" borderId="0" applyNumberFormat="0" applyBorder="0" applyAlignment="0" applyProtection="0">
      <alignment vertical="center"/>
    </xf>
    <xf numFmtId="0" fontId="76" fillId="53" borderId="0" applyNumberFormat="0" applyBorder="0" applyAlignment="0" applyProtection="0">
      <alignment vertical="center"/>
    </xf>
    <xf numFmtId="0" fontId="76" fillId="53" borderId="0" applyNumberFormat="0" applyBorder="0" applyAlignment="0" applyProtection="0">
      <alignment vertical="center"/>
    </xf>
    <xf numFmtId="0" fontId="76" fillId="54" borderId="0" applyNumberFormat="0" applyBorder="0" applyAlignment="0" applyProtection="0">
      <alignment vertical="center"/>
    </xf>
    <xf numFmtId="0" fontId="29" fillId="51" borderId="0" applyNumberFormat="0" applyBorder="0" applyAlignment="0" applyProtection="0">
      <alignment vertical="center"/>
    </xf>
    <xf numFmtId="0" fontId="77" fillId="0" borderId="26" applyNumberFormat="0" applyFill="0" applyAlignment="0" applyProtection="0">
      <alignment vertical="center"/>
    </xf>
    <xf numFmtId="0" fontId="76" fillId="54" borderId="0" applyNumberFormat="0" applyBorder="0" applyAlignment="0" applyProtection="0">
      <alignment vertical="center"/>
    </xf>
    <xf numFmtId="0" fontId="29" fillId="51" borderId="0" applyNumberFormat="0" applyBorder="0" applyAlignment="0" applyProtection="0">
      <alignment vertical="center"/>
    </xf>
    <xf numFmtId="0" fontId="78" fillId="43" borderId="0" applyNumberFormat="0" applyBorder="0" applyAlignment="0" applyProtection="0">
      <alignment vertical="center"/>
    </xf>
    <xf numFmtId="0" fontId="76" fillId="46" borderId="0" applyNumberFormat="0" applyBorder="0" applyAlignment="0" applyProtection="0">
      <alignment vertical="center"/>
    </xf>
    <xf numFmtId="0" fontId="76" fillId="46" borderId="0" applyNumberFormat="0" applyBorder="0" applyAlignment="0" applyProtection="0">
      <alignment vertical="center"/>
    </xf>
    <xf numFmtId="0" fontId="76" fillId="55" borderId="0" applyNumberFormat="0" applyBorder="0" applyAlignment="0" applyProtection="0">
      <alignment vertical="center"/>
    </xf>
    <xf numFmtId="0" fontId="24" fillId="0" borderId="0">
      <alignment vertical="center"/>
    </xf>
    <xf numFmtId="0" fontId="83" fillId="0" borderId="0" applyProtection="0">
      <alignment vertical="center"/>
    </xf>
    <xf numFmtId="0" fontId="76" fillId="41" borderId="0" applyNumberFormat="0" applyBorder="0" applyAlignment="0" applyProtection="0">
      <alignment vertical="center"/>
    </xf>
    <xf numFmtId="0" fontId="89" fillId="0" borderId="28" applyNumberFormat="0" applyFill="0" applyAlignment="0" applyProtection="0">
      <alignment vertical="center"/>
    </xf>
    <xf numFmtId="0" fontId="5" fillId="0" borderId="0">
      <alignment vertical="center"/>
    </xf>
    <xf numFmtId="0" fontId="76" fillId="41" borderId="0" applyNumberFormat="0" applyBorder="0" applyAlignment="0" applyProtection="0">
      <alignment vertical="center"/>
    </xf>
    <xf numFmtId="0" fontId="24" fillId="0" borderId="0">
      <alignment vertical="center"/>
    </xf>
    <xf numFmtId="0" fontId="76" fillId="41" borderId="0" applyNumberFormat="0" applyBorder="0" applyAlignment="0" applyProtection="0">
      <alignment vertical="center"/>
    </xf>
    <xf numFmtId="0" fontId="24" fillId="0" borderId="0">
      <alignment vertical="center"/>
    </xf>
    <xf numFmtId="9" fontId="24" fillId="0" borderId="0" applyFont="0" applyFill="0" applyBorder="0" applyAlignment="0" applyProtection="0">
      <alignment vertical="center"/>
    </xf>
    <xf numFmtId="0" fontId="24" fillId="0" borderId="0">
      <alignment vertical="center"/>
    </xf>
    <xf numFmtId="0" fontId="76" fillId="38" borderId="0" applyNumberFormat="0" applyBorder="0" applyAlignment="0" applyProtection="0">
      <alignment vertical="center"/>
    </xf>
    <xf numFmtId="0" fontId="76" fillId="38" borderId="0" applyNumberFormat="0" applyBorder="0" applyAlignment="0" applyProtection="0">
      <alignment vertical="center"/>
    </xf>
    <xf numFmtId="0" fontId="24" fillId="0" borderId="0">
      <alignment vertical="center"/>
    </xf>
    <xf numFmtId="0" fontId="24" fillId="0" borderId="0" applyNumberFormat="0" applyFill="0" applyBorder="0" applyAlignment="0" applyProtection="0">
      <alignment vertical="center"/>
    </xf>
    <xf numFmtId="0" fontId="76" fillId="38" borderId="0" applyNumberFormat="0" applyBorder="0" applyAlignment="0" applyProtection="0">
      <alignment vertical="center"/>
    </xf>
    <xf numFmtId="0" fontId="76" fillId="38" borderId="0" applyNumberFormat="0" applyBorder="0" applyAlignment="0" applyProtection="0">
      <alignment vertical="center"/>
    </xf>
    <xf numFmtId="0" fontId="103" fillId="0" borderId="17">
      <alignment horizontal="left" vertical="center"/>
    </xf>
    <xf numFmtId="0" fontId="76" fillId="39" borderId="0" applyNumberFormat="0" applyBorder="0" applyAlignment="0" applyProtection="0">
      <alignment vertical="center"/>
    </xf>
    <xf numFmtId="0" fontId="76" fillId="38" borderId="0" applyNumberFormat="0" applyBorder="0" applyAlignment="0" applyProtection="0">
      <alignment vertical="center"/>
    </xf>
    <xf numFmtId="0" fontId="103" fillId="0" borderId="17">
      <alignment horizontal="left" vertical="center"/>
    </xf>
    <xf numFmtId="0" fontId="76" fillId="38" borderId="0" applyNumberFormat="0" applyBorder="0" applyAlignment="0" applyProtection="0">
      <alignment vertical="center"/>
    </xf>
    <xf numFmtId="0" fontId="76" fillId="43" borderId="0" applyNumberFormat="0" applyBorder="0" applyAlignment="0" applyProtection="0">
      <alignment vertical="center"/>
    </xf>
    <xf numFmtId="0" fontId="97" fillId="0" borderId="0">
      <alignment vertical="center"/>
      <protection locked="0"/>
    </xf>
    <xf numFmtId="0" fontId="29" fillId="51" borderId="0" applyNumberFormat="0" applyBorder="0" applyAlignment="0" applyProtection="0">
      <alignment vertical="center"/>
    </xf>
    <xf numFmtId="0" fontId="76" fillId="52" borderId="0" applyNumberFormat="0" applyBorder="0" applyAlignment="0" applyProtection="0">
      <alignment vertical="center"/>
    </xf>
    <xf numFmtId="0" fontId="78" fillId="39" borderId="0" applyNumberFormat="0" applyBorder="0" applyAlignment="0" applyProtection="0">
      <alignment vertical="center"/>
    </xf>
    <xf numFmtId="0" fontId="29" fillId="51" borderId="0" applyNumberFormat="0" applyBorder="0" applyAlignment="0" applyProtection="0">
      <alignment vertical="center"/>
    </xf>
    <xf numFmtId="0" fontId="24" fillId="0" borderId="0">
      <alignment vertical="center"/>
    </xf>
    <xf numFmtId="0" fontId="29" fillId="45" borderId="0" applyNumberFormat="0" applyBorder="0" applyAlignment="0" applyProtection="0">
      <alignment vertical="center"/>
    </xf>
    <xf numFmtId="0" fontId="29" fillId="51" borderId="0" applyNumberFormat="0" applyBorder="0" applyAlignment="0" applyProtection="0">
      <alignment vertical="center"/>
    </xf>
    <xf numFmtId="0" fontId="29" fillId="51" borderId="0" applyNumberFormat="0" applyBorder="0" applyAlignment="0" applyProtection="0">
      <alignment vertical="center"/>
    </xf>
    <xf numFmtId="0" fontId="78" fillId="43" borderId="0" applyNumberFormat="0" applyBorder="0" applyAlignment="0" applyProtection="0">
      <alignment vertical="center"/>
    </xf>
    <xf numFmtId="0" fontId="94" fillId="0" borderId="0" applyNumberFormat="0" applyFill="0" applyBorder="0" applyAlignment="0" applyProtection="0">
      <alignment vertical="center"/>
    </xf>
    <xf numFmtId="0" fontId="29" fillId="51" borderId="0" applyNumberFormat="0" applyBorder="0" applyAlignment="0" applyProtection="0">
      <alignment vertical="center"/>
    </xf>
    <xf numFmtId="0" fontId="29" fillId="51" borderId="0" applyNumberFormat="0" applyBorder="0" applyAlignment="0" applyProtection="0">
      <alignment vertical="center"/>
    </xf>
    <xf numFmtId="0" fontId="29" fillId="51" borderId="0" applyNumberFormat="0" applyBorder="0" applyAlignment="0" applyProtection="0">
      <alignment vertical="center"/>
    </xf>
    <xf numFmtId="0" fontId="92" fillId="0" borderId="29">
      <alignment horizontal="center" vertical="center"/>
    </xf>
    <xf numFmtId="0" fontId="78" fillId="49" borderId="0" applyNumberFormat="0" applyBorder="0" applyAlignment="0" applyProtection="0">
      <alignment vertical="center"/>
    </xf>
    <xf numFmtId="0" fontId="78" fillId="49" borderId="0" applyNumberFormat="0" applyBorder="0" applyAlignment="0" applyProtection="0">
      <alignment vertical="center"/>
    </xf>
    <xf numFmtId="0" fontId="89" fillId="0" borderId="28" applyNumberFormat="0" applyFill="0" applyAlignment="0" applyProtection="0">
      <alignment vertical="center"/>
    </xf>
    <xf numFmtId="0" fontId="0" fillId="5" borderId="35" applyNumberFormat="0" applyFont="0" applyAlignment="0" applyProtection="0">
      <alignment vertical="center"/>
    </xf>
    <xf numFmtId="0" fontId="24" fillId="0" borderId="0">
      <alignment vertical="center"/>
    </xf>
    <xf numFmtId="0" fontId="78" fillId="49" borderId="0" applyNumberFormat="0" applyBorder="0" applyAlignment="0" applyProtection="0">
      <alignment vertical="center"/>
    </xf>
    <xf numFmtId="0" fontId="89" fillId="0" borderId="28" applyNumberFormat="0" applyFill="0" applyAlignment="0" applyProtection="0">
      <alignment vertical="center"/>
    </xf>
    <xf numFmtId="15" fontId="104" fillId="0" borderId="0">
      <alignment vertical="center"/>
    </xf>
    <xf numFmtId="0" fontId="78" fillId="39" borderId="0" applyNumberFormat="0" applyBorder="0" applyAlignment="0" applyProtection="0">
      <alignment vertical="center"/>
    </xf>
    <xf numFmtId="177" fontId="24" fillId="0" borderId="0" applyFont="0" applyFill="0" applyBorder="0" applyAlignment="0" applyProtection="0">
      <alignment vertical="center"/>
    </xf>
    <xf numFmtId="0" fontId="78" fillId="39" borderId="0" applyNumberFormat="0" applyBorder="0" applyAlignment="0" applyProtection="0">
      <alignment vertical="center"/>
    </xf>
    <xf numFmtId="0" fontId="78" fillId="39" borderId="0" applyNumberFormat="0" applyBorder="0" applyAlignment="0" applyProtection="0">
      <alignment vertical="center"/>
    </xf>
    <xf numFmtId="0" fontId="78" fillId="39" borderId="0" applyNumberFormat="0" applyBorder="0" applyAlignment="0" applyProtection="0">
      <alignment vertical="center"/>
    </xf>
    <xf numFmtId="0" fontId="24" fillId="0" borderId="0">
      <alignment vertical="center"/>
    </xf>
    <xf numFmtId="0" fontId="78" fillId="39" borderId="0" applyNumberFormat="0" applyBorder="0" applyAlignment="0" applyProtection="0">
      <alignment vertical="center"/>
    </xf>
    <xf numFmtId="0" fontId="74" fillId="0" borderId="13" applyNumberFormat="0" applyFill="0" applyProtection="0">
      <alignment horizontal="center" vertical="center"/>
    </xf>
    <xf numFmtId="0" fontId="78" fillId="39" borderId="0" applyNumberFormat="0" applyBorder="0" applyAlignment="0" applyProtection="0">
      <alignment vertical="center"/>
    </xf>
    <xf numFmtId="0" fontId="24" fillId="0" borderId="0">
      <alignment vertical="center"/>
    </xf>
    <xf numFmtId="0" fontId="105" fillId="59" borderId="36">
      <alignment vertical="center"/>
      <protection locked="0"/>
    </xf>
    <xf numFmtId="0" fontId="78" fillId="39" borderId="0" applyNumberFormat="0" applyBorder="0" applyAlignment="0" applyProtection="0">
      <alignment vertical="center"/>
    </xf>
    <xf numFmtId="0" fontId="24" fillId="0" borderId="0">
      <alignment vertical="center"/>
    </xf>
    <xf numFmtId="0" fontId="78" fillId="39" borderId="0" applyNumberFormat="0" applyBorder="0" applyAlignment="0" applyProtection="0">
      <alignment vertical="center"/>
    </xf>
    <xf numFmtId="0" fontId="90" fillId="50" borderId="0" applyNumberFormat="0" applyBorder="0" applyAlignment="0" applyProtection="0">
      <alignment vertical="center"/>
    </xf>
    <xf numFmtId="0" fontId="24" fillId="0" borderId="0">
      <alignment vertical="center"/>
    </xf>
    <xf numFmtId="0" fontId="78" fillId="39" borderId="0" applyNumberFormat="0" applyBorder="0" applyAlignment="0" applyProtection="0">
      <alignment vertical="center"/>
    </xf>
    <xf numFmtId="0" fontId="90" fillId="50" borderId="0" applyNumberFormat="0" applyBorder="0" applyAlignment="0" applyProtection="0">
      <alignment vertical="center"/>
    </xf>
    <xf numFmtId="0" fontId="78" fillId="56" borderId="0" applyNumberFormat="0" applyBorder="0" applyAlignment="0" applyProtection="0">
      <alignment vertical="center"/>
    </xf>
    <xf numFmtId="0" fontId="102" fillId="0" borderId="1">
      <alignment horizontal="left" vertical="center"/>
    </xf>
    <xf numFmtId="0" fontId="103" fillId="0" borderId="37" applyNumberFormat="0" applyAlignment="0" applyProtection="0">
      <alignment horizontal="left" vertical="center"/>
    </xf>
    <xf numFmtId="0" fontId="76" fillId="39" borderId="0" applyNumberFormat="0" applyBorder="0" applyAlignment="0" applyProtection="0">
      <alignment vertical="center"/>
    </xf>
    <xf numFmtId="0" fontId="29" fillId="41" borderId="0" applyNumberFormat="0" applyBorder="0" applyAlignment="0" applyProtection="0">
      <alignment vertical="center"/>
    </xf>
    <xf numFmtId="0" fontId="106" fillId="53" borderId="32" applyNumberFormat="0" applyAlignment="0" applyProtection="0">
      <alignment vertical="center"/>
    </xf>
    <xf numFmtId="176" fontId="83" fillId="0" borderId="13" applyFill="0" applyProtection="0">
      <alignment horizontal="right" vertical="center"/>
    </xf>
    <xf numFmtId="0" fontId="78" fillId="44" borderId="0" applyNumberFormat="0" applyBorder="0" applyAlignment="0" applyProtection="0">
      <alignment vertical="center"/>
    </xf>
    <xf numFmtId="0" fontId="29" fillId="51" borderId="0" applyNumberFormat="0" applyBorder="0" applyAlignment="0" applyProtection="0">
      <alignment vertical="center"/>
    </xf>
    <xf numFmtId="176" fontId="83" fillId="0" borderId="13" applyFill="0" applyProtection="0">
      <alignment horizontal="right" vertical="center"/>
    </xf>
    <xf numFmtId="0" fontId="78" fillId="44" borderId="0" applyNumberFormat="0" applyBorder="0" applyAlignment="0" applyProtection="0">
      <alignment vertical="center"/>
    </xf>
    <xf numFmtId="176" fontId="83" fillId="0" borderId="13" applyFill="0" applyProtection="0">
      <alignment horizontal="right" vertical="center"/>
    </xf>
    <xf numFmtId="0" fontId="78" fillId="44" borderId="0" applyNumberFormat="0" applyBorder="0" applyAlignment="0" applyProtection="0">
      <alignment vertical="center"/>
    </xf>
    <xf numFmtId="0" fontId="78" fillId="56" borderId="0" applyNumberFormat="0" applyBorder="0" applyAlignment="0" applyProtection="0">
      <alignment vertical="center"/>
    </xf>
    <xf numFmtId="0" fontId="76" fillId="55" borderId="0" applyNumberFormat="0" applyBorder="0" applyAlignment="0" applyProtection="0">
      <alignment vertical="center"/>
    </xf>
    <xf numFmtId="0" fontId="105" fillId="59" borderId="36">
      <alignment vertical="center"/>
      <protection locked="0"/>
    </xf>
    <xf numFmtId="0" fontId="78" fillId="56" borderId="0" applyNumberFormat="0" applyBorder="0" applyAlignment="0" applyProtection="0">
      <alignment vertical="center"/>
    </xf>
    <xf numFmtId="0" fontId="78" fillId="56" borderId="0" applyNumberFormat="0" applyBorder="0" applyAlignment="0" applyProtection="0">
      <alignment vertical="center"/>
    </xf>
    <xf numFmtId="0" fontId="78" fillId="56" borderId="0" applyNumberFormat="0" applyBorder="0" applyAlignment="0" applyProtection="0">
      <alignment vertical="center"/>
    </xf>
    <xf numFmtId="0" fontId="78" fillId="56" borderId="0" applyNumberFormat="0" applyBorder="0" applyAlignment="0" applyProtection="0">
      <alignment vertical="center"/>
    </xf>
    <xf numFmtId="0" fontId="78" fillId="56" borderId="0" applyNumberFormat="0" applyBorder="0" applyAlignment="0" applyProtection="0">
      <alignment vertical="center"/>
    </xf>
    <xf numFmtId="9" fontId="24" fillId="0" borderId="0" applyFont="0" applyFill="0" applyBorder="0" applyAlignment="0" applyProtection="0">
      <alignment vertical="center"/>
    </xf>
    <xf numFmtId="0" fontId="78" fillId="56" borderId="0" applyNumberFormat="0" applyBorder="0" applyAlignment="0" applyProtection="0">
      <alignment vertical="center"/>
    </xf>
    <xf numFmtId="9" fontId="24" fillId="0" borderId="0" applyFont="0" applyFill="0" applyBorder="0" applyAlignment="0" applyProtection="0">
      <alignment vertical="center"/>
    </xf>
    <xf numFmtId="0" fontId="107" fillId="0" borderId="0">
      <alignment vertical="center"/>
    </xf>
    <xf numFmtId="0" fontId="78" fillId="56" borderId="0" applyNumberFormat="0" applyBorder="0" applyAlignment="0" applyProtection="0">
      <alignment vertical="center"/>
    </xf>
    <xf numFmtId="0" fontId="24" fillId="0" borderId="0">
      <alignment vertical="center"/>
    </xf>
    <xf numFmtId="15" fontId="104" fillId="0" borderId="0">
      <alignment vertical="center"/>
    </xf>
    <xf numFmtId="0" fontId="78" fillId="56" borderId="0" applyNumberFormat="0" applyBorder="0" applyAlignment="0" applyProtection="0">
      <alignment vertical="center"/>
    </xf>
    <xf numFmtId="0" fontId="78" fillId="56" borderId="0" applyNumberFormat="0" applyBorder="0" applyAlignment="0" applyProtection="0">
      <alignment vertical="center"/>
    </xf>
    <xf numFmtId="0" fontId="78" fillId="56" borderId="0" applyNumberFormat="0" applyBorder="0" applyAlignment="0" applyProtection="0">
      <alignment vertical="center"/>
    </xf>
    <xf numFmtId="0" fontId="78" fillId="44" borderId="0" applyNumberFormat="0" applyBorder="0" applyAlignment="0" applyProtection="0">
      <alignment vertical="center"/>
    </xf>
    <xf numFmtId="0" fontId="78" fillId="38" borderId="0" applyNumberFormat="0" applyBorder="0" applyAlignment="0" applyProtection="0">
      <alignment vertical="center"/>
    </xf>
    <xf numFmtId="0" fontId="29" fillId="5" borderId="0" applyNumberFormat="0" applyBorder="0" applyAlignment="0" applyProtection="0">
      <alignment vertical="center"/>
    </xf>
    <xf numFmtId="0" fontId="24" fillId="0" borderId="0" applyFont="0" applyFill="0" applyBorder="0" applyAlignment="0" applyProtection="0">
      <alignment vertical="center"/>
    </xf>
    <xf numFmtId="0" fontId="78" fillId="38" borderId="0" applyNumberFormat="0" applyBorder="0" applyAlignment="0" applyProtection="0">
      <alignment vertical="center"/>
    </xf>
    <xf numFmtId="0" fontId="29" fillId="5" borderId="0" applyNumberFormat="0" applyBorder="0" applyAlignment="0" applyProtection="0">
      <alignment vertical="center"/>
    </xf>
    <xf numFmtId="0" fontId="89" fillId="0" borderId="28" applyNumberFormat="0" applyFill="0" applyAlignment="0" applyProtection="0">
      <alignment vertical="center"/>
    </xf>
    <xf numFmtId="9" fontId="24" fillId="0" borderId="0" applyFont="0" applyFill="0" applyBorder="0" applyAlignment="0" applyProtection="0">
      <alignment vertical="center"/>
    </xf>
    <xf numFmtId="0" fontId="24" fillId="0" borderId="0">
      <alignment vertical="center"/>
    </xf>
    <xf numFmtId="0" fontId="29" fillId="5" borderId="0" applyNumberFormat="0" applyBorder="0" applyAlignment="0" applyProtection="0">
      <alignment vertical="center"/>
    </xf>
    <xf numFmtId="0" fontId="78" fillId="38" borderId="0" applyNumberFormat="0" applyBorder="0" applyAlignment="0" applyProtection="0">
      <alignment vertical="center"/>
    </xf>
    <xf numFmtId="0" fontId="77" fillId="0" borderId="26" applyNumberFormat="0" applyFill="0" applyAlignment="0" applyProtection="0">
      <alignment vertical="center"/>
    </xf>
    <xf numFmtId="0" fontId="90" fillId="50" borderId="0" applyNumberFormat="0" applyBorder="0" applyAlignment="0" applyProtection="0">
      <alignment vertical="center"/>
    </xf>
    <xf numFmtId="0" fontId="89" fillId="0" borderId="28" applyNumberFormat="0" applyFill="0" applyAlignment="0" applyProtection="0">
      <alignment vertical="center"/>
    </xf>
    <xf numFmtId="0" fontId="29" fillId="5" borderId="0" applyNumberFormat="0" applyBorder="0" applyAlignment="0" applyProtection="0">
      <alignment vertical="center"/>
    </xf>
    <xf numFmtId="0" fontId="89" fillId="0" borderId="28" applyNumberFormat="0" applyFill="0" applyAlignment="0" applyProtection="0">
      <alignment vertical="center"/>
    </xf>
    <xf numFmtId="0" fontId="29" fillId="40" borderId="0" applyNumberFormat="0" applyBorder="0" applyAlignment="0" applyProtection="0">
      <alignment vertical="center"/>
    </xf>
    <xf numFmtId="0" fontId="78" fillId="39" borderId="0" applyNumberFormat="0" applyBorder="0" applyAlignment="0" applyProtection="0">
      <alignment vertical="center"/>
    </xf>
    <xf numFmtId="0" fontId="85" fillId="45" borderId="0" applyNumberFormat="0" applyBorder="0" applyAlignment="0" applyProtection="0">
      <alignment vertical="center"/>
    </xf>
    <xf numFmtId="179" fontId="24" fillId="0" borderId="0" applyFont="0" applyFill="0" applyBorder="0" applyAlignment="0" applyProtection="0">
      <alignment vertical="center"/>
    </xf>
    <xf numFmtId="0" fontId="29" fillId="40" borderId="0" applyNumberFormat="0" applyBorder="0" applyAlignment="0" applyProtection="0">
      <alignment vertical="center"/>
    </xf>
    <xf numFmtId="0" fontId="29" fillId="40" borderId="0" applyNumberFormat="0" applyBorder="0" applyAlignment="0" applyProtection="0">
      <alignment vertical="center"/>
    </xf>
    <xf numFmtId="9" fontId="24" fillId="0" borderId="0" applyFont="0" applyFill="0" applyBorder="0" applyAlignment="0" applyProtection="0">
      <alignment vertical="center"/>
    </xf>
    <xf numFmtId="0" fontId="24" fillId="0" borderId="0">
      <alignment vertical="center"/>
    </xf>
    <xf numFmtId="0" fontId="29" fillId="40" borderId="0" applyNumberFormat="0" applyBorder="0" applyAlignment="0" applyProtection="0">
      <alignment vertical="center"/>
    </xf>
    <xf numFmtId="180" fontId="24" fillId="0" borderId="0" applyFont="0" applyFill="0" applyBorder="0" applyAlignment="0" applyProtection="0">
      <alignment vertical="center"/>
    </xf>
    <xf numFmtId="0" fontId="78" fillId="41" borderId="0" applyNumberFormat="0" applyBorder="0" applyAlignment="0" applyProtection="0">
      <alignment vertical="center"/>
    </xf>
    <xf numFmtId="0" fontId="78" fillId="41" borderId="0" applyNumberFormat="0" applyBorder="0" applyAlignment="0" applyProtection="0">
      <alignment vertical="center"/>
    </xf>
    <xf numFmtId="0" fontId="78" fillId="39" borderId="0" applyNumberFormat="0" applyBorder="0" applyAlignment="0" applyProtection="0">
      <alignment vertical="center"/>
    </xf>
    <xf numFmtId="0" fontId="78" fillId="41" borderId="0" applyNumberFormat="0" applyBorder="0" applyAlignment="0" applyProtection="0">
      <alignment vertical="center"/>
    </xf>
    <xf numFmtId="0" fontId="80" fillId="45" borderId="0" applyNumberFormat="0" applyBorder="0" applyAlignment="0" applyProtection="0">
      <alignment vertical="center"/>
    </xf>
    <xf numFmtId="0" fontId="78" fillId="41" borderId="0" applyNumberFormat="0" applyBorder="0" applyAlignment="0" applyProtection="0">
      <alignment vertical="center"/>
    </xf>
    <xf numFmtId="0" fontId="83" fillId="0" borderId="7" applyNumberFormat="0" applyFill="0" applyProtection="0">
      <alignment horizontal="right" vertical="center"/>
    </xf>
    <xf numFmtId="0" fontId="24" fillId="0" borderId="0">
      <alignment vertical="center"/>
    </xf>
    <xf numFmtId="0" fontId="78" fillId="41" borderId="0" applyNumberFormat="0" applyBorder="0" applyAlignment="0" applyProtection="0">
      <alignment vertical="center"/>
    </xf>
    <xf numFmtId="0" fontId="78" fillId="44" borderId="0" applyNumberFormat="0" applyBorder="0" applyAlignment="0" applyProtection="0">
      <alignment vertical="center"/>
    </xf>
    <xf numFmtId="0" fontId="78" fillId="44" borderId="0" applyNumberFormat="0" applyBorder="0" applyAlignment="0" applyProtection="0">
      <alignment vertical="center"/>
    </xf>
    <xf numFmtId="181" fontId="108" fillId="0" borderId="0">
      <alignment vertical="center"/>
    </xf>
    <xf numFmtId="0" fontId="78" fillId="44" borderId="0" applyNumberFormat="0" applyBorder="0" applyAlignment="0" applyProtection="0">
      <alignment vertical="center"/>
    </xf>
    <xf numFmtId="0" fontId="78" fillId="44" borderId="0" applyNumberFormat="0" applyBorder="0" applyAlignment="0" applyProtection="0">
      <alignment vertical="center"/>
    </xf>
    <xf numFmtId="0" fontId="88" fillId="0" borderId="0" applyNumberFormat="0" applyFill="0" applyBorder="0" applyAlignment="0" applyProtection="0">
      <alignment vertical="center"/>
    </xf>
    <xf numFmtId="0" fontId="78" fillId="44" borderId="0" applyNumberFormat="0" applyBorder="0" applyAlignment="0" applyProtection="0">
      <alignment vertical="center"/>
    </xf>
    <xf numFmtId="0" fontId="88" fillId="0" borderId="0" applyNumberFormat="0" applyFill="0" applyBorder="0" applyAlignment="0" applyProtection="0">
      <alignment vertical="center"/>
    </xf>
    <xf numFmtId="0" fontId="78" fillId="44" borderId="0" applyNumberFormat="0" applyBorder="0" applyAlignment="0" applyProtection="0">
      <alignment vertical="center"/>
    </xf>
    <xf numFmtId="0" fontId="88" fillId="0" borderId="0" applyNumberFormat="0" applyFill="0" applyBorder="0" applyAlignment="0" applyProtection="0">
      <alignment vertical="center"/>
    </xf>
    <xf numFmtId="0" fontId="78" fillId="44" borderId="0" applyNumberFormat="0" applyBorder="0" applyAlignment="0" applyProtection="0">
      <alignment vertical="center"/>
    </xf>
    <xf numFmtId="182" fontId="24" fillId="0" borderId="0" applyFont="0" applyFill="0" applyBorder="0" applyAlignment="0" applyProtection="0">
      <alignment vertical="center"/>
    </xf>
    <xf numFmtId="0" fontId="88" fillId="0" borderId="0" applyNumberFormat="0" applyFill="0" applyBorder="0" applyAlignment="0" applyProtection="0">
      <alignment vertical="center"/>
    </xf>
    <xf numFmtId="0" fontId="78" fillId="44" borderId="0" applyNumberFormat="0" applyBorder="0" applyAlignment="0" applyProtection="0">
      <alignment vertical="center"/>
    </xf>
    <xf numFmtId="0" fontId="24" fillId="0" borderId="0">
      <alignment vertical="center"/>
    </xf>
    <xf numFmtId="0" fontId="78" fillId="44" borderId="0" applyNumberFormat="0" applyBorder="0" applyAlignment="0" applyProtection="0">
      <alignment vertical="center"/>
    </xf>
    <xf numFmtId="0" fontId="88" fillId="0" borderId="0" applyNumberFormat="0" applyFill="0" applyBorder="0" applyAlignment="0" applyProtection="0">
      <alignment vertical="center"/>
    </xf>
    <xf numFmtId="0" fontId="90" fillId="47" borderId="0" applyNumberFormat="0" applyBorder="0" applyAlignment="0" applyProtection="0">
      <alignment vertical="center"/>
    </xf>
    <xf numFmtId="0" fontId="78" fillId="44" borderId="0" applyNumberFormat="0" applyBorder="0" applyAlignment="0" applyProtection="0">
      <alignment vertical="center"/>
    </xf>
    <xf numFmtId="0" fontId="88" fillId="0" borderId="0" applyNumberFormat="0" applyFill="0" applyBorder="0" applyAlignment="0" applyProtection="0">
      <alignment vertical="center"/>
    </xf>
    <xf numFmtId="0" fontId="90" fillId="47" borderId="0" applyNumberFormat="0" applyBorder="0" applyAlignment="0" applyProtection="0">
      <alignment vertical="center"/>
    </xf>
    <xf numFmtId="0" fontId="24" fillId="0" borderId="0">
      <alignment vertical="center"/>
    </xf>
    <xf numFmtId="0" fontId="78" fillId="44" borderId="0" applyNumberFormat="0" applyBorder="0" applyAlignment="0" applyProtection="0">
      <alignment vertical="center"/>
    </xf>
    <xf numFmtId="0" fontId="88" fillId="0" borderId="0" applyNumberFormat="0" applyFill="0" applyBorder="0" applyAlignment="0" applyProtection="0">
      <alignment vertical="center"/>
    </xf>
    <xf numFmtId="0" fontId="90" fillId="47" borderId="0" applyNumberFormat="0" applyBorder="0" applyAlignment="0" applyProtection="0">
      <alignment vertical="center"/>
    </xf>
    <xf numFmtId="9" fontId="24" fillId="0" borderId="0" applyFont="0" applyFill="0" applyBorder="0" applyAlignment="0" applyProtection="0">
      <alignment vertical="center"/>
    </xf>
    <xf numFmtId="0" fontId="78" fillId="39" borderId="0" applyNumberFormat="0" applyBorder="0" applyAlignment="0" applyProtection="0">
      <alignment vertical="center"/>
    </xf>
    <xf numFmtId="0" fontId="29" fillId="51" borderId="0" applyNumberFormat="0" applyBorder="0" applyAlignment="0" applyProtection="0">
      <alignment vertical="center"/>
    </xf>
    <xf numFmtId="0" fontId="90" fillId="47" borderId="0" applyNumberFormat="0" applyBorder="0" applyAlignment="0" applyProtection="0">
      <alignment vertical="center"/>
    </xf>
    <xf numFmtId="9" fontId="24" fillId="0" borderId="0" applyFont="0" applyFill="0" applyBorder="0" applyAlignment="0" applyProtection="0">
      <alignment vertical="center"/>
    </xf>
    <xf numFmtId="0" fontId="24" fillId="0" borderId="0">
      <alignment vertical="center"/>
    </xf>
    <xf numFmtId="0" fontId="29" fillId="51" borderId="0" applyNumberFormat="0" applyBorder="0" applyAlignment="0" applyProtection="0">
      <alignment vertical="center"/>
    </xf>
    <xf numFmtId="9" fontId="24" fillId="0" borderId="0" applyFont="0" applyFill="0" applyBorder="0" applyAlignment="0" applyProtection="0">
      <alignment vertical="center"/>
    </xf>
    <xf numFmtId="0" fontId="29" fillId="51" borderId="0" applyNumberFormat="0" applyBorder="0" applyAlignment="0" applyProtection="0">
      <alignment vertical="center"/>
    </xf>
    <xf numFmtId="9" fontId="24" fillId="0" borderId="0" applyFont="0" applyFill="0" applyBorder="0" applyAlignment="0" applyProtection="0">
      <alignment vertical="center"/>
    </xf>
    <xf numFmtId="0" fontId="29" fillId="51" borderId="0" applyNumberFormat="0" applyBorder="0" applyAlignment="0" applyProtection="0">
      <alignment vertical="center"/>
    </xf>
    <xf numFmtId="9" fontId="24" fillId="0" borderId="0" applyFont="0" applyFill="0" applyBorder="0" applyAlignment="0" applyProtection="0">
      <alignment vertical="center"/>
    </xf>
    <xf numFmtId="0" fontId="30" fillId="60" borderId="0" applyNumberFormat="0" applyBorder="0" applyAlignment="0" applyProtection="0">
      <alignment vertical="center"/>
    </xf>
    <xf numFmtId="0" fontId="106" fillId="53" borderId="32" applyNumberFormat="0" applyAlignment="0" applyProtection="0">
      <alignment vertical="center"/>
    </xf>
    <xf numFmtId="0" fontId="29" fillId="41" borderId="0" applyNumberFormat="0" applyBorder="0" applyAlignment="0" applyProtection="0">
      <alignment vertical="center"/>
    </xf>
    <xf numFmtId="9" fontId="24" fillId="0" borderId="0" applyFont="0" applyFill="0" applyBorder="0" applyAlignment="0" applyProtection="0">
      <alignment vertical="center"/>
    </xf>
    <xf numFmtId="0" fontId="24" fillId="0" borderId="0">
      <alignment vertical="center"/>
    </xf>
    <xf numFmtId="0" fontId="106" fillId="53" borderId="32" applyNumberFormat="0" applyAlignment="0" applyProtection="0">
      <alignment vertical="center"/>
    </xf>
    <xf numFmtId="0" fontId="29" fillId="41" borderId="0" applyNumberFormat="0" applyBorder="0" applyAlignment="0" applyProtection="0">
      <alignment vertical="center"/>
    </xf>
    <xf numFmtId="9" fontId="24" fillId="0" borderId="0" applyFont="0" applyFill="0" applyBorder="0" applyAlignment="0" applyProtection="0">
      <alignment vertical="center"/>
    </xf>
    <xf numFmtId="0" fontId="29" fillId="53" borderId="0" applyNumberFormat="0" applyBorder="0" applyAlignment="0" applyProtection="0">
      <alignment vertical="center"/>
    </xf>
    <xf numFmtId="0" fontId="24" fillId="0" borderId="0">
      <alignment vertical="center"/>
    </xf>
    <xf numFmtId="0" fontId="106" fillId="53" borderId="32" applyNumberFormat="0" applyAlignment="0" applyProtection="0">
      <alignment vertical="center"/>
    </xf>
    <xf numFmtId="0" fontId="29" fillId="41" borderId="0" applyNumberFormat="0" applyBorder="0" applyAlignment="0" applyProtection="0">
      <alignment vertical="center"/>
    </xf>
    <xf numFmtId="0" fontId="29" fillId="53" borderId="0" applyNumberFormat="0" applyBorder="0" applyAlignment="0" applyProtection="0">
      <alignment vertical="center"/>
    </xf>
    <xf numFmtId="0" fontId="83" fillId="0" borderId="7" applyNumberFormat="0" applyFill="0" applyProtection="0">
      <alignment horizontal="left" vertical="center"/>
    </xf>
    <xf numFmtId="0" fontId="24" fillId="0" borderId="0">
      <alignment vertical="center"/>
    </xf>
    <xf numFmtId="0" fontId="106" fillId="53" borderId="32" applyNumberFormat="0" applyAlignment="0" applyProtection="0">
      <alignment vertical="center"/>
    </xf>
    <xf numFmtId="0" fontId="29" fillId="41" borderId="0" applyNumberFormat="0" applyBorder="0" applyAlignment="0" applyProtection="0">
      <alignment vertical="center"/>
    </xf>
    <xf numFmtId="0" fontId="78" fillId="41" borderId="0" applyNumberFormat="0" applyBorder="0" applyAlignment="0" applyProtection="0">
      <alignment vertical="center"/>
    </xf>
    <xf numFmtId="0" fontId="94" fillId="0" borderId="0" applyNumberFormat="0" applyFill="0" applyBorder="0" applyAlignment="0" applyProtection="0">
      <alignment vertical="center"/>
    </xf>
    <xf numFmtId="0" fontId="78" fillId="41" borderId="0" applyNumberFormat="0" applyBorder="0" applyAlignment="0" applyProtection="0">
      <alignment vertical="center"/>
    </xf>
    <xf numFmtId="0" fontId="24" fillId="61" borderId="0" applyNumberFormat="0" applyFont="0" applyBorder="0" applyAlignment="0" applyProtection="0">
      <alignment vertical="center"/>
    </xf>
    <xf numFmtId="0" fontId="78" fillId="41" borderId="0" applyNumberFormat="0" applyBorder="0" applyAlignment="0" applyProtection="0">
      <alignment vertical="center"/>
    </xf>
    <xf numFmtId="0" fontId="78" fillId="43" borderId="0" applyNumberFormat="0" applyBorder="0" applyAlignment="0" applyProtection="0">
      <alignment vertical="center"/>
    </xf>
    <xf numFmtId="0" fontId="78" fillId="39" borderId="0" applyNumberFormat="0" applyBorder="0" applyAlignment="0" applyProtection="0">
      <alignment vertical="center"/>
    </xf>
    <xf numFmtId="0" fontId="78" fillId="39" borderId="0" applyNumberFormat="0" applyBorder="0" applyAlignment="0" applyProtection="0">
      <alignment vertical="center"/>
    </xf>
    <xf numFmtId="0" fontId="108" fillId="0" borderId="0">
      <alignment vertical="center"/>
    </xf>
    <xf numFmtId="0" fontId="78" fillId="39" borderId="0" applyNumberFormat="0" applyBorder="0" applyAlignment="0" applyProtection="0">
      <alignment vertical="center"/>
    </xf>
    <xf numFmtId="0" fontId="74" fillId="0" borderId="13" applyNumberFormat="0" applyFill="0" applyProtection="0">
      <alignment horizontal="left" vertical="center"/>
    </xf>
    <xf numFmtId="0" fontId="92" fillId="0" borderId="29">
      <alignment horizontal="center" vertical="center"/>
    </xf>
    <xf numFmtId="0" fontId="78" fillId="39" borderId="0" applyNumberFormat="0" applyBorder="0" applyAlignment="0" applyProtection="0">
      <alignment vertical="center"/>
    </xf>
    <xf numFmtId="0" fontId="109" fillId="0" borderId="38" applyNumberFormat="0" applyFill="0" applyAlignment="0" applyProtection="0">
      <alignment vertical="center"/>
    </xf>
    <xf numFmtId="9" fontId="24" fillId="0" borderId="0" applyFont="0" applyFill="0" applyBorder="0" applyAlignment="0" applyProtection="0">
      <alignment vertical="center"/>
    </xf>
    <xf numFmtId="0" fontId="78" fillId="39" borderId="0" applyNumberFormat="0" applyBorder="0" applyAlignment="0" applyProtection="0">
      <alignment vertical="center"/>
    </xf>
    <xf numFmtId="0" fontId="24" fillId="0" borderId="0">
      <alignment vertical="center"/>
    </xf>
    <xf numFmtId="0" fontId="89" fillId="0" borderId="28" applyNumberFormat="0" applyFill="0" applyAlignment="0" applyProtection="0">
      <alignment vertical="center"/>
    </xf>
    <xf numFmtId="0" fontId="78" fillId="39" borderId="0" applyNumberFormat="0" applyBorder="0" applyAlignment="0" applyProtection="0">
      <alignment vertical="center"/>
    </xf>
    <xf numFmtId="0" fontId="89" fillId="0" borderId="28" applyNumberFormat="0" applyFill="0" applyAlignment="0" applyProtection="0">
      <alignment vertical="center"/>
    </xf>
    <xf numFmtId="0" fontId="78" fillId="39" borderId="0" applyNumberFormat="0" applyBorder="0" applyAlignment="0" applyProtection="0">
      <alignment vertical="center"/>
    </xf>
    <xf numFmtId="0" fontId="78" fillId="38" borderId="0" applyNumberFormat="0" applyBorder="0" applyAlignment="0" applyProtection="0">
      <alignment vertical="center"/>
    </xf>
    <xf numFmtId="0" fontId="24" fillId="0" borderId="0">
      <alignment vertical="center"/>
    </xf>
    <xf numFmtId="0" fontId="29" fillId="45" borderId="0" applyNumberFormat="0" applyBorder="0" applyAlignment="0" applyProtection="0">
      <alignment vertical="center"/>
    </xf>
    <xf numFmtId="0" fontId="29" fillId="45" borderId="0" applyNumberFormat="0" applyBorder="0" applyAlignment="0" applyProtection="0">
      <alignment vertical="center"/>
    </xf>
    <xf numFmtId="0" fontId="29" fillId="45" borderId="0" applyNumberFormat="0" applyBorder="0" applyAlignment="0" applyProtection="0">
      <alignment vertical="center"/>
    </xf>
    <xf numFmtId="0" fontId="84" fillId="5" borderId="1" applyNumberFormat="0" applyBorder="0" applyAlignment="0" applyProtection="0">
      <alignment vertical="center"/>
    </xf>
    <xf numFmtId="0" fontId="29" fillId="51" borderId="0" applyNumberFormat="0" applyBorder="0" applyAlignment="0" applyProtection="0">
      <alignment vertical="center"/>
    </xf>
    <xf numFmtId="0" fontId="80" fillId="40" borderId="0" applyNumberFormat="0" applyBorder="0" applyAlignment="0" applyProtection="0">
      <alignment vertical="center"/>
    </xf>
    <xf numFmtId="0" fontId="24" fillId="0" borderId="0">
      <alignment vertical="center"/>
    </xf>
    <xf numFmtId="0" fontId="78" fillId="49" borderId="0" applyNumberFormat="0" applyBorder="0" applyAlignment="0" applyProtection="0">
      <alignment vertical="center"/>
    </xf>
    <xf numFmtId="0" fontId="100" fillId="0" borderId="33" applyNumberFormat="0" applyFill="0" applyAlignment="0" applyProtection="0">
      <alignment vertical="center"/>
    </xf>
    <xf numFmtId="0" fontId="80" fillId="40" borderId="0" applyNumberFormat="0" applyBorder="0" applyAlignment="0" applyProtection="0">
      <alignment vertical="center"/>
    </xf>
    <xf numFmtId="0" fontId="24" fillId="0" borderId="0">
      <alignment vertical="center"/>
    </xf>
    <xf numFmtId="0" fontId="78" fillId="49" borderId="0" applyNumberFormat="0" applyBorder="0" applyAlignment="0" applyProtection="0">
      <alignment vertical="center"/>
    </xf>
    <xf numFmtId="0" fontId="78" fillId="38" borderId="0" applyNumberFormat="0" applyBorder="0" applyAlignment="0" applyProtection="0">
      <alignment vertical="center"/>
    </xf>
    <xf numFmtId="0" fontId="110" fillId="53" borderId="39">
      <alignment horizontal="left" vertical="center"/>
      <protection locked="0" hidden="1"/>
    </xf>
    <xf numFmtId="0" fontId="78" fillId="38" borderId="0" applyNumberFormat="0" applyBorder="0" applyAlignment="0" applyProtection="0">
      <alignment vertical="center"/>
    </xf>
    <xf numFmtId="0" fontId="100" fillId="0" borderId="33" applyNumberFormat="0" applyFill="0" applyAlignment="0" applyProtection="0">
      <alignment vertical="center"/>
    </xf>
    <xf numFmtId="0" fontId="110" fillId="53" borderId="39">
      <alignment horizontal="left" vertical="center"/>
      <protection locked="0" hidden="1"/>
    </xf>
    <xf numFmtId="0" fontId="78" fillId="38" borderId="0" applyNumberFormat="0" applyBorder="0" applyAlignment="0" applyProtection="0">
      <alignment vertical="center"/>
    </xf>
    <xf numFmtId="0" fontId="91" fillId="0" borderId="34" applyNumberFormat="0" applyFill="0" applyAlignment="0" applyProtection="0">
      <alignment vertical="center"/>
    </xf>
    <xf numFmtId="183" fontId="24" fillId="0" borderId="0" applyFont="0" applyFill="0" applyBorder="0" applyAlignment="0" applyProtection="0">
      <alignment vertical="center"/>
    </xf>
    <xf numFmtId="0" fontId="78" fillId="38" borderId="0" applyNumberFormat="0" applyBorder="0" applyAlignment="0" applyProtection="0">
      <alignment vertical="center"/>
    </xf>
    <xf numFmtId="0" fontId="77" fillId="0" borderId="40" applyNumberFormat="0" applyFill="0" applyAlignment="0" applyProtection="0">
      <alignment vertical="center"/>
    </xf>
    <xf numFmtId="0" fontId="90" fillId="50" borderId="0" applyNumberFormat="0" applyBorder="0" applyAlignment="0" applyProtection="0">
      <alignment vertical="center"/>
    </xf>
    <xf numFmtId="0" fontId="78" fillId="38" borderId="0" applyNumberFormat="0" applyBorder="0" applyAlignment="0" applyProtection="0">
      <alignment vertical="center"/>
    </xf>
    <xf numFmtId="0" fontId="77" fillId="0" borderId="40" applyNumberFormat="0" applyFill="0" applyAlignment="0" applyProtection="0">
      <alignment vertical="center"/>
    </xf>
    <xf numFmtId="0" fontId="90" fillId="50" borderId="0" applyNumberFormat="0" applyBorder="0" applyAlignment="0" applyProtection="0">
      <alignment vertical="center"/>
    </xf>
    <xf numFmtId="0" fontId="89" fillId="0" borderId="28" applyNumberFormat="0" applyFill="0" applyAlignment="0" applyProtection="0">
      <alignment vertical="center"/>
    </xf>
    <xf numFmtId="0" fontId="78" fillId="38" borderId="0" applyNumberFormat="0" applyBorder="0" applyAlignment="0" applyProtection="0">
      <alignment vertical="center"/>
    </xf>
    <xf numFmtId="0" fontId="77" fillId="0" borderId="26" applyNumberFormat="0" applyFill="0" applyAlignment="0" applyProtection="0">
      <alignment vertical="center"/>
    </xf>
    <xf numFmtId="0" fontId="89" fillId="0" borderId="28" applyNumberFormat="0" applyFill="0" applyAlignment="0" applyProtection="0">
      <alignment vertical="center"/>
    </xf>
    <xf numFmtId="0" fontId="78" fillId="38" borderId="0" applyNumberFormat="0" applyBorder="0" applyAlignment="0" applyProtection="0">
      <alignment vertical="center"/>
    </xf>
    <xf numFmtId="0" fontId="77" fillId="0" borderId="26" applyNumberFormat="0" applyFill="0" applyAlignment="0" applyProtection="0">
      <alignment vertical="center"/>
    </xf>
    <xf numFmtId="9" fontId="24" fillId="0" borderId="0" applyFont="0" applyFill="0" applyBorder="0" applyAlignment="0" applyProtection="0">
      <alignment vertical="center"/>
    </xf>
    <xf numFmtId="0" fontId="29" fillId="5" borderId="0" applyNumberFormat="0" applyBorder="0" applyAlignment="0" applyProtection="0">
      <alignment vertical="center"/>
    </xf>
    <xf numFmtId="0" fontId="29" fillId="53" borderId="0" applyNumberFormat="0" applyBorder="0" applyAlignment="0" applyProtection="0">
      <alignment vertical="center"/>
    </xf>
    <xf numFmtId="0" fontId="91" fillId="0" borderId="34" applyNumberFormat="0" applyFill="0" applyAlignment="0" applyProtection="0">
      <alignment vertical="center"/>
    </xf>
    <xf numFmtId="0" fontId="29" fillId="53" borderId="0" applyNumberFormat="0" applyBorder="0" applyAlignment="0" applyProtection="0">
      <alignment vertical="center"/>
    </xf>
    <xf numFmtId="0" fontId="24" fillId="0" borderId="0">
      <alignment vertical="center"/>
    </xf>
    <xf numFmtId="0" fontId="24" fillId="0" borderId="0">
      <alignment vertical="center"/>
    </xf>
    <xf numFmtId="0" fontId="92" fillId="0" borderId="0" applyNumberFormat="0" applyFill="0" applyBorder="0" applyAlignment="0" applyProtection="0">
      <alignment vertical="center"/>
    </xf>
    <xf numFmtId="0" fontId="78" fillId="53" borderId="0" applyNumberFormat="0" applyBorder="0" applyAlignment="0" applyProtection="0">
      <alignment vertical="center"/>
    </xf>
    <xf numFmtId="0" fontId="78" fillId="53" borderId="0" applyNumberFormat="0" applyBorder="0" applyAlignment="0" applyProtection="0">
      <alignment vertical="center"/>
    </xf>
    <xf numFmtId="0" fontId="89" fillId="0" borderId="28" applyNumberFormat="0" applyFill="0" applyAlignment="0" applyProtection="0">
      <alignment vertical="center"/>
    </xf>
    <xf numFmtId="0" fontId="78" fillId="43" borderId="0" applyNumberFormat="0" applyBorder="0" applyAlignment="0" applyProtection="0">
      <alignment vertical="center"/>
    </xf>
    <xf numFmtId="9" fontId="24" fillId="0" borderId="0" applyFont="0" applyFill="0" applyBorder="0" applyAlignment="0" applyProtection="0">
      <alignment vertical="center"/>
    </xf>
    <xf numFmtId="184" fontId="24" fillId="0" borderId="0" applyFont="0" applyFill="0" applyBorder="0" applyAlignment="0" applyProtection="0">
      <alignment vertical="center"/>
    </xf>
    <xf numFmtId="185" fontId="24" fillId="0" borderId="0" applyFont="0" applyFill="0" applyBorder="0" applyAlignment="0" applyProtection="0">
      <alignment vertical="center"/>
    </xf>
    <xf numFmtId="0" fontId="91" fillId="0" borderId="34" applyNumberFormat="0" applyFill="0" applyAlignment="0" applyProtection="0">
      <alignment vertical="center"/>
    </xf>
    <xf numFmtId="0" fontId="111" fillId="0" borderId="0" applyNumberFormat="0" applyFill="0" applyBorder="0" applyAlignment="0" applyProtection="0">
      <alignment vertical="center"/>
    </xf>
    <xf numFmtId="186" fontId="108" fillId="0" borderId="0">
      <alignment vertical="center"/>
    </xf>
    <xf numFmtId="0" fontId="80" fillId="40" borderId="0" applyNumberFormat="0" applyBorder="0" applyAlignment="0" applyProtection="0">
      <alignment vertical="center"/>
    </xf>
    <xf numFmtId="0" fontId="24" fillId="0" borderId="0">
      <alignment vertical="center"/>
    </xf>
    <xf numFmtId="0" fontId="100" fillId="0" borderId="33" applyNumberFormat="0" applyFill="0" applyAlignment="0" applyProtection="0">
      <alignment vertical="center"/>
    </xf>
    <xf numFmtId="0" fontId="107" fillId="0" borderId="0">
      <alignment vertical="center"/>
    </xf>
    <xf numFmtId="15" fontId="104" fillId="0" borderId="0">
      <alignment vertical="center"/>
    </xf>
    <xf numFmtId="15" fontId="104" fillId="0" borderId="0">
      <alignment vertical="center"/>
    </xf>
    <xf numFmtId="0" fontId="99" fillId="50" borderId="0" applyNumberFormat="0" applyBorder="0" applyAlignment="0" applyProtection="0">
      <alignment vertical="center"/>
    </xf>
    <xf numFmtId="187" fontId="108" fillId="0" borderId="0">
      <alignment vertical="center"/>
    </xf>
    <xf numFmtId="0" fontId="24" fillId="0" borderId="0">
      <alignment vertical="center"/>
    </xf>
    <xf numFmtId="0" fontId="84" fillId="41" borderId="0" applyNumberFormat="0" applyBorder="0" applyAlignment="0" applyProtection="0">
      <alignment vertical="center"/>
    </xf>
    <xf numFmtId="0" fontId="112" fillId="0" borderId="41" applyNumberFormat="0" applyFill="0" applyAlignment="0" applyProtection="0">
      <alignment vertical="center"/>
    </xf>
    <xf numFmtId="9" fontId="24" fillId="0" borderId="0" applyFont="0" applyFill="0" applyBorder="0" applyAlignment="0" applyProtection="0">
      <alignment vertical="center"/>
    </xf>
    <xf numFmtId="0" fontId="24" fillId="0" borderId="0">
      <alignment vertical="center"/>
    </xf>
    <xf numFmtId="0" fontId="103" fillId="0" borderId="37" applyNumberFormat="0" applyAlignment="0" applyProtection="0">
      <alignment horizontal="left" vertical="center"/>
    </xf>
    <xf numFmtId="0" fontId="76" fillId="39" borderId="0" applyNumberFormat="0" applyBorder="0" applyAlignment="0" applyProtection="0">
      <alignment vertical="center"/>
    </xf>
    <xf numFmtId="0" fontId="103" fillId="0" borderId="17">
      <alignment horizontal="left" vertical="center"/>
    </xf>
    <xf numFmtId="0" fontId="103" fillId="0" borderId="17">
      <alignment horizontal="left" vertical="center"/>
    </xf>
    <xf numFmtId="0" fontId="84" fillId="5" borderId="1" applyNumberFormat="0" applyBorder="0" applyAlignment="0" applyProtection="0">
      <alignment vertical="center"/>
    </xf>
    <xf numFmtId="43" fontId="0" fillId="0" borderId="0" applyFont="0" applyFill="0" applyBorder="0" applyAlignment="0" applyProtection="0">
      <alignment vertical="center"/>
    </xf>
    <xf numFmtId="0" fontId="84" fillId="5" borderId="1" applyNumberFormat="0" applyBorder="0" applyAlignment="0" applyProtection="0">
      <alignment vertical="center"/>
    </xf>
    <xf numFmtId="43" fontId="0" fillId="0" borderId="0" applyFont="0" applyFill="0" applyBorder="0" applyAlignment="0" applyProtection="0">
      <alignment vertical="center"/>
    </xf>
    <xf numFmtId="0" fontId="84" fillId="5" borderId="1" applyNumberFormat="0" applyBorder="0" applyAlignment="0" applyProtection="0">
      <alignment vertical="center"/>
    </xf>
    <xf numFmtId="0" fontId="84" fillId="5" borderId="1" applyNumberFormat="0" applyBorder="0" applyAlignment="0" applyProtection="0">
      <alignment vertical="center"/>
    </xf>
    <xf numFmtId="0" fontId="24" fillId="0" borderId="0">
      <alignment vertical="center"/>
    </xf>
    <xf numFmtId="0" fontId="84" fillId="5" borderId="1" applyNumberFormat="0" applyBorder="0" applyAlignment="0" applyProtection="0">
      <alignment vertical="center"/>
    </xf>
    <xf numFmtId="0" fontId="84" fillId="5" borderId="1" applyNumberFormat="0" applyBorder="0" applyAlignment="0" applyProtection="0">
      <alignment vertical="center"/>
    </xf>
    <xf numFmtId="0" fontId="76" fillId="62" borderId="0" applyNumberFormat="0" applyBorder="0" applyAlignment="0" applyProtection="0">
      <alignment vertical="center"/>
    </xf>
    <xf numFmtId="0" fontId="24" fillId="0" borderId="0">
      <alignment vertical="center"/>
    </xf>
    <xf numFmtId="188" fontId="113" fillId="63" borderId="0">
      <alignment vertical="center"/>
    </xf>
    <xf numFmtId="188" fontId="114" fillId="64" borderId="0">
      <alignment vertical="center"/>
    </xf>
    <xf numFmtId="0" fontId="94" fillId="0" borderId="0" applyNumberFormat="0" applyFill="0" applyBorder="0" applyAlignment="0" applyProtection="0">
      <alignment vertical="center"/>
    </xf>
    <xf numFmtId="38" fontId="24" fillId="0" borderId="0" applyFont="0" applyFill="0" applyBorder="0" applyAlignment="0" applyProtection="0">
      <alignment vertical="center"/>
    </xf>
    <xf numFmtId="0" fontId="74" fillId="0" borderId="13" applyNumberFormat="0" applyFill="0" applyProtection="0">
      <alignment horizontal="center" vertical="center"/>
    </xf>
    <xf numFmtId="0" fontId="24" fillId="0" borderId="0">
      <alignment vertical="center"/>
    </xf>
    <xf numFmtId="40" fontId="24" fillId="0" borderId="0" applyFont="0" applyFill="0" applyBorder="0" applyAlignment="0" applyProtection="0">
      <alignment vertical="center"/>
    </xf>
    <xf numFmtId="0" fontId="24" fillId="0" borderId="0">
      <alignment vertical="center"/>
    </xf>
    <xf numFmtId="177" fontId="24" fillId="0" borderId="0" applyFont="0" applyFill="0" applyBorder="0" applyAlignment="0" applyProtection="0">
      <alignment vertical="center"/>
    </xf>
    <xf numFmtId="43" fontId="0" fillId="0" borderId="0" applyFont="0" applyFill="0" applyBorder="0" applyAlignment="0" applyProtection="0">
      <alignment vertical="center"/>
    </xf>
    <xf numFmtId="189" fontId="24" fillId="0" borderId="0" applyFont="0" applyFill="0" applyBorder="0" applyAlignment="0" applyProtection="0">
      <alignment vertical="center"/>
    </xf>
    <xf numFmtId="40" fontId="115" fillId="57" borderId="39">
      <alignment horizontal="centerContinuous" vertical="center"/>
    </xf>
    <xf numFmtId="0" fontId="89" fillId="0" borderId="28" applyNumberFormat="0" applyFill="0" applyAlignment="0" applyProtection="0">
      <alignment vertical="center"/>
    </xf>
    <xf numFmtId="1" fontId="83" fillId="0" borderId="13" applyFill="0" applyProtection="0">
      <alignment horizontal="center" vertical="center"/>
    </xf>
    <xf numFmtId="1" fontId="83" fillId="0" borderId="13" applyFill="0" applyProtection="0">
      <alignment horizontal="center" vertical="center"/>
    </xf>
    <xf numFmtId="40" fontId="115" fillId="57" borderId="39">
      <alignment horizontal="centerContinuous" vertical="center"/>
    </xf>
    <xf numFmtId="37" fontId="116" fillId="0" borderId="0">
      <alignment vertical="center"/>
    </xf>
    <xf numFmtId="0" fontId="92" fillId="0" borderId="29">
      <alignment horizontal="center" vertical="center"/>
    </xf>
    <xf numFmtId="9" fontId="24" fillId="0" borderId="0" applyFont="0" applyFill="0" applyBorder="0" applyAlignment="0" applyProtection="0">
      <alignment vertical="center"/>
    </xf>
    <xf numFmtId="37" fontId="116" fillId="0" borderId="0">
      <alignment vertical="center"/>
    </xf>
    <xf numFmtId="0" fontId="92" fillId="0" borderId="29">
      <alignment horizontal="center" vertical="center"/>
    </xf>
    <xf numFmtId="0" fontId="0" fillId="0" borderId="0">
      <alignment vertical="center"/>
    </xf>
    <xf numFmtId="37" fontId="116" fillId="0" borderId="0">
      <alignment vertical="center"/>
    </xf>
    <xf numFmtId="0" fontId="92" fillId="0" borderId="29">
      <alignment horizontal="center" vertical="center"/>
    </xf>
    <xf numFmtId="9" fontId="24" fillId="0" borderId="0" applyFont="0" applyFill="0" applyBorder="0" applyAlignment="0" applyProtection="0">
      <alignment vertical="center"/>
    </xf>
    <xf numFmtId="37" fontId="116" fillId="0" borderId="0">
      <alignment vertical="center"/>
    </xf>
    <xf numFmtId="0" fontId="92" fillId="0" borderId="29">
      <alignment horizontal="center" vertical="center"/>
    </xf>
    <xf numFmtId="190" fontId="83" fillId="0" borderId="0">
      <alignment vertical="center"/>
    </xf>
    <xf numFmtId="9" fontId="24" fillId="0" borderId="0" applyFont="0" applyFill="0" applyBorder="0" applyAlignment="0" applyProtection="0">
      <alignment vertical="center"/>
    </xf>
    <xf numFmtId="0" fontId="97" fillId="0" borderId="0">
      <alignment vertical="center"/>
    </xf>
    <xf numFmtId="14" fontId="81" fillId="0" borderId="0">
      <alignment horizontal="center" vertical="center" wrapText="1"/>
      <protection locked="0"/>
    </xf>
    <xf numFmtId="0" fontId="106" fillId="53" borderId="32" applyNumberFormat="0" applyAlignment="0" applyProtection="0">
      <alignment vertical="center"/>
    </xf>
    <xf numFmtId="0" fontId="24" fillId="0" borderId="0">
      <alignment vertical="center"/>
    </xf>
    <xf numFmtId="3" fontId="24" fillId="0" borderId="0" applyFont="0" applyFill="0" applyBorder="0" applyAlignment="0" applyProtection="0">
      <alignment vertical="center"/>
    </xf>
    <xf numFmtId="0" fontId="24" fillId="0" borderId="0">
      <alignment vertical="center"/>
    </xf>
    <xf numFmtId="0" fontId="0" fillId="0" borderId="0">
      <alignment vertical="center"/>
    </xf>
    <xf numFmtId="10" fontId="24" fillId="0" borderId="0" applyFont="0" applyFill="0" applyBorder="0" applyAlignment="0" applyProtection="0">
      <alignment vertical="center"/>
    </xf>
    <xf numFmtId="0" fontId="105" fillId="59" borderId="36">
      <alignment vertical="center"/>
      <protection locked="0"/>
    </xf>
    <xf numFmtId="0" fontId="24" fillId="0" borderId="0">
      <alignment vertical="center"/>
    </xf>
    <xf numFmtId="9" fontId="24" fillId="0" borderId="0" applyFont="0" applyFill="0" applyBorder="0" applyAlignment="0" applyProtection="0">
      <alignment vertical="center"/>
    </xf>
    <xf numFmtId="0" fontId="24" fillId="0" borderId="0">
      <alignment vertical="center"/>
    </xf>
    <xf numFmtId="191" fontId="24" fillId="0" borderId="0" applyFont="0" applyFill="0" applyProtection="0">
      <alignment vertical="center"/>
    </xf>
    <xf numFmtId="0" fontId="117" fillId="0" borderId="0" applyNumberFormat="0" applyFill="0" applyBorder="0" applyAlignment="0" applyProtection="0">
      <alignment vertical="center"/>
    </xf>
    <xf numFmtId="0" fontId="88" fillId="0" borderId="0" applyNumberFormat="0" applyFill="0" applyBorder="0" applyAlignment="0" applyProtection="0">
      <alignment vertical="center"/>
    </xf>
    <xf numFmtId="9" fontId="24" fillId="0" borderId="0" applyFont="0" applyFill="0" applyBorder="0" applyAlignment="0" applyProtection="0">
      <alignment vertical="center"/>
    </xf>
    <xf numFmtId="0" fontId="76" fillId="65" borderId="0" applyNumberFormat="0" applyBorder="0" applyAlignment="0" applyProtection="0">
      <alignment vertical="center"/>
    </xf>
    <xf numFmtId="0" fontId="24" fillId="0" borderId="0" applyNumberFormat="0" applyFont="0" applyFill="0" applyBorder="0" applyAlignment="0" applyProtection="0">
      <alignment horizontal="left" vertical="center"/>
    </xf>
    <xf numFmtId="15" fontId="24" fillId="0" borderId="0" applyFont="0" applyFill="0" applyBorder="0" applyAlignment="0" applyProtection="0">
      <alignment vertical="center"/>
    </xf>
    <xf numFmtId="0" fontId="83" fillId="0" borderId="7" applyNumberFormat="0" applyFill="0" applyProtection="0">
      <alignment horizontal="right" vertical="center"/>
    </xf>
    <xf numFmtId="0" fontId="92" fillId="0" borderId="29">
      <alignment horizontal="center" vertical="center"/>
    </xf>
    <xf numFmtId="15" fontId="24" fillId="0" borderId="0" applyFont="0" applyFill="0" applyBorder="0" applyAlignment="0" applyProtection="0">
      <alignment vertical="center"/>
    </xf>
    <xf numFmtId="0" fontId="83" fillId="0" borderId="7" applyNumberFormat="0" applyFill="0" applyProtection="0">
      <alignment horizontal="right" vertical="center"/>
    </xf>
    <xf numFmtId="0" fontId="91" fillId="0" borderId="0" applyNumberFormat="0" applyFill="0" applyBorder="0" applyAlignment="0" applyProtection="0">
      <alignment vertical="center"/>
    </xf>
    <xf numFmtId="4" fontId="24" fillId="0" borderId="0" applyFont="0" applyFill="0" applyBorder="0" applyAlignment="0" applyProtection="0">
      <alignment vertical="center"/>
    </xf>
    <xf numFmtId="0" fontId="24" fillId="0" borderId="0">
      <alignment vertical="center"/>
    </xf>
    <xf numFmtId="4" fontId="24" fillId="0" borderId="0" applyFont="0" applyFill="0" applyBorder="0" applyAlignment="0" applyProtection="0">
      <alignment vertical="center"/>
    </xf>
    <xf numFmtId="0" fontId="83" fillId="0" borderId="7" applyNumberFormat="0" applyFill="0" applyProtection="0">
      <alignment horizontal="right" vertical="center"/>
    </xf>
    <xf numFmtId="0" fontId="0" fillId="0" borderId="0">
      <alignment vertical="center"/>
    </xf>
    <xf numFmtId="0" fontId="92" fillId="0" borderId="29">
      <alignment horizontal="center" vertical="center"/>
    </xf>
    <xf numFmtId="0" fontId="0" fillId="0" borderId="0">
      <alignment vertical="center"/>
    </xf>
    <xf numFmtId="0" fontId="92" fillId="0" borderId="29">
      <alignment horizontal="center" vertical="center"/>
    </xf>
    <xf numFmtId="0" fontId="92" fillId="0" borderId="29">
      <alignment horizontal="center" vertical="center"/>
    </xf>
    <xf numFmtId="0" fontId="92" fillId="0" borderId="29">
      <alignment horizontal="center" vertical="center"/>
    </xf>
    <xf numFmtId="0" fontId="24" fillId="0" borderId="0">
      <alignment vertical="center"/>
    </xf>
    <xf numFmtId="3" fontId="24" fillId="0" borderId="0" applyFont="0" applyFill="0" applyBorder="0" applyAlignment="0" applyProtection="0">
      <alignment vertical="center"/>
    </xf>
    <xf numFmtId="0" fontId="24" fillId="0" borderId="0">
      <alignment vertical="center"/>
    </xf>
    <xf numFmtId="0" fontId="106" fillId="53" borderId="32" applyNumberFormat="0" applyAlignment="0" applyProtection="0">
      <alignment vertical="center"/>
    </xf>
    <xf numFmtId="0" fontId="24" fillId="0" borderId="0">
      <alignment vertical="center"/>
    </xf>
    <xf numFmtId="0" fontId="24" fillId="61" borderId="0" applyNumberFormat="0" applyFont="0" applyBorder="0" applyAlignment="0" applyProtection="0">
      <alignment vertical="center"/>
    </xf>
    <xf numFmtId="0" fontId="105" fillId="59" borderId="36">
      <alignment vertical="center"/>
      <protection locked="0"/>
    </xf>
    <xf numFmtId="0" fontId="118" fillId="0" borderId="0">
      <alignment vertical="center"/>
    </xf>
    <xf numFmtId="0" fontId="76" fillId="55" borderId="0" applyNumberFormat="0" applyBorder="0" applyAlignment="0" applyProtection="0">
      <alignment vertical="center"/>
    </xf>
    <xf numFmtId="0" fontId="105" fillId="59" borderId="36">
      <alignment vertical="center"/>
      <protection locked="0"/>
    </xf>
    <xf numFmtId="0" fontId="24" fillId="0" borderId="0">
      <alignment vertical="center"/>
    </xf>
    <xf numFmtId="0" fontId="105" fillId="59" borderId="36">
      <alignment vertical="center"/>
      <protection locked="0"/>
    </xf>
    <xf numFmtId="9" fontId="24" fillId="0" borderId="0" applyFont="0" applyFill="0" applyBorder="0" applyAlignment="0" applyProtection="0">
      <alignment vertical="center"/>
    </xf>
    <xf numFmtId="43" fontId="0" fillId="0" borderId="0" applyFont="0" applyFill="0" applyBorder="0" applyAlignment="0" applyProtection="0">
      <alignment vertical="center"/>
    </xf>
    <xf numFmtId="9" fontId="24" fillId="0" borderId="0" applyFont="0" applyFill="0" applyBorder="0" applyAlignment="0" applyProtection="0">
      <alignment vertical="center"/>
    </xf>
    <xf numFmtId="9" fontId="24" fillId="0" borderId="0" applyFont="0" applyFill="0" applyBorder="0" applyAlignment="0" applyProtection="0">
      <alignment vertical="center"/>
    </xf>
    <xf numFmtId="178" fontId="0" fillId="0" borderId="0" applyFont="0" applyFill="0" applyBorder="0" applyAlignment="0" applyProtection="0">
      <alignment vertical="center"/>
    </xf>
    <xf numFmtId="0" fontId="119" fillId="0" borderId="0" applyNumberFormat="0" applyFill="0" applyBorder="0" applyAlignment="0" applyProtection="0">
      <alignment vertical="center"/>
    </xf>
    <xf numFmtId="0" fontId="88" fillId="0" borderId="0" applyNumberFormat="0" applyFill="0" applyBorder="0" applyAlignment="0" applyProtection="0">
      <alignment vertical="center"/>
    </xf>
    <xf numFmtId="9" fontId="24" fillId="0" borderId="0" applyFont="0" applyFill="0" applyBorder="0" applyAlignment="0" applyProtection="0">
      <alignment vertical="center"/>
    </xf>
    <xf numFmtId="9" fontId="24" fillId="0" borderId="0" applyFont="0" applyFill="0" applyBorder="0" applyAlignment="0" applyProtection="0">
      <alignment vertical="center"/>
    </xf>
    <xf numFmtId="0" fontId="94" fillId="0" borderId="0" applyNumberFormat="0" applyFill="0" applyBorder="0" applyAlignment="0" applyProtection="0">
      <alignment vertical="center"/>
    </xf>
    <xf numFmtId="0" fontId="90" fillId="47" borderId="0" applyNumberFormat="0" applyBorder="0" applyAlignment="0" applyProtection="0">
      <alignment vertical="center"/>
    </xf>
    <xf numFmtId="9" fontId="24" fillId="0" borderId="0" applyFont="0" applyFill="0" applyBorder="0" applyAlignment="0" applyProtection="0">
      <alignment vertical="center"/>
    </xf>
    <xf numFmtId="9" fontId="24" fillId="0" borderId="0" applyFont="0" applyFill="0" applyBorder="0" applyAlignment="0" applyProtection="0">
      <alignment vertical="center"/>
    </xf>
    <xf numFmtId="9" fontId="24" fillId="0" borderId="0" applyFont="0" applyFill="0" applyBorder="0" applyAlignment="0" applyProtection="0">
      <alignment vertical="center"/>
    </xf>
    <xf numFmtId="9" fontId="24" fillId="0" borderId="0" applyFont="0" applyFill="0" applyBorder="0" applyAlignment="0" applyProtection="0">
      <alignment vertical="center"/>
    </xf>
    <xf numFmtId="0" fontId="24" fillId="0" borderId="0" applyProtection="0"/>
    <xf numFmtId="9" fontId="24" fillId="0" borderId="0" applyFont="0" applyFill="0" applyBorder="0" applyAlignment="0" applyProtection="0">
      <alignment vertical="center"/>
    </xf>
    <xf numFmtId="0" fontId="24" fillId="0" borderId="0">
      <alignment vertical="center"/>
    </xf>
    <xf numFmtId="9" fontId="24" fillId="0" borderId="0" applyFont="0" applyFill="0" applyBorder="0" applyAlignment="0" applyProtection="0">
      <alignment vertical="center"/>
    </xf>
    <xf numFmtId="0" fontId="24" fillId="0" borderId="0">
      <alignment vertical="center"/>
    </xf>
    <xf numFmtId="9" fontId="24" fillId="0" borderId="0" applyFont="0" applyFill="0" applyBorder="0" applyAlignment="0" applyProtection="0">
      <alignment vertical="center"/>
    </xf>
    <xf numFmtId="9" fontId="24" fillId="0" borderId="0" applyFont="0" applyFill="0" applyBorder="0" applyAlignment="0" applyProtection="0">
      <alignment vertical="center"/>
    </xf>
    <xf numFmtId="0" fontId="0" fillId="0" borderId="0">
      <alignment vertical="center"/>
    </xf>
    <xf numFmtId="9" fontId="24" fillId="0" borderId="0" applyFont="0" applyFill="0" applyBorder="0" applyAlignment="0" applyProtection="0">
      <alignment vertical="center"/>
    </xf>
    <xf numFmtId="9" fontId="24" fillId="0" borderId="0" applyFont="0" applyFill="0" applyBorder="0" applyAlignment="0" applyProtection="0">
      <alignment vertical="center"/>
    </xf>
    <xf numFmtId="9" fontId="24" fillId="0" borderId="0" applyFont="0" applyFill="0" applyBorder="0" applyAlignment="0" applyProtection="0">
      <alignment vertical="center"/>
    </xf>
    <xf numFmtId="9" fontId="24" fillId="0" borderId="0" applyFont="0" applyFill="0" applyBorder="0" applyAlignment="0" applyProtection="0">
      <alignment vertical="center"/>
    </xf>
    <xf numFmtId="9" fontId="24" fillId="0" borderId="0" applyFont="0" applyFill="0" applyBorder="0" applyAlignment="0" applyProtection="0">
      <alignment vertical="center"/>
    </xf>
    <xf numFmtId="0" fontId="24" fillId="0" borderId="0">
      <alignment vertical="center"/>
    </xf>
    <xf numFmtId="9" fontId="24" fillId="0" borderId="0" applyFont="0" applyFill="0" applyBorder="0" applyAlignment="0" applyProtection="0">
      <alignment vertical="center"/>
    </xf>
    <xf numFmtId="0" fontId="112" fillId="0" borderId="41" applyNumberFormat="0" applyFill="0" applyAlignment="0" applyProtection="0">
      <alignment vertical="center"/>
    </xf>
    <xf numFmtId="0" fontId="24" fillId="0" borderId="0">
      <alignment vertical="center"/>
    </xf>
    <xf numFmtId="9" fontId="24" fillId="0" borderId="0" applyFont="0" applyFill="0" applyBorder="0" applyAlignment="0" applyProtection="0">
      <alignment vertical="center"/>
    </xf>
    <xf numFmtId="0" fontId="100" fillId="0" borderId="33" applyNumberFormat="0" applyFill="0" applyAlignment="0" applyProtection="0">
      <alignment vertical="center"/>
    </xf>
    <xf numFmtId="9" fontId="24" fillId="0" borderId="0" applyFont="0" applyFill="0" applyBorder="0" applyAlignment="0" applyProtection="0">
      <alignment vertical="center"/>
    </xf>
    <xf numFmtId="9" fontId="24" fillId="0" borderId="0" applyFont="0" applyFill="0" applyBorder="0" applyAlignment="0" applyProtection="0">
      <alignment vertical="center"/>
    </xf>
    <xf numFmtId="9" fontId="24" fillId="0" borderId="0" applyFont="0" applyFill="0" applyBorder="0" applyAlignment="0" applyProtection="0">
      <alignment vertical="center"/>
    </xf>
    <xf numFmtId="9" fontId="24" fillId="0" borderId="0" applyFont="0" applyFill="0" applyBorder="0" applyAlignment="0" applyProtection="0">
      <alignment vertical="center"/>
    </xf>
    <xf numFmtId="9" fontId="24" fillId="0" borderId="0" applyFont="0" applyFill="0" applyBorder="0" applyAlignment="0" applyProtection="0">
      <alignment vertical="center"/>
    </xf>
    <xf numFmtId="0" fontId="83" fillId="0" borderId="7" applyNumberFormat="0" applyFill="0" applyProtection="0">
      <alignment horizontal="right" vertical="center"/>
    </xf>
    <xf numFmtId="9" fontId="24" fillId="0" borderId="0" applyFont="0" applyFill="0" applyBorder="0" applyAlignment="0" applyProtection="0">
      <alignment vertical="center"/>
    </xf>
    <xf numFmtId="0" fontId="24" fillId="0" borderId="0">
      <alignment vertical="center"/>
    </xf>
    <xf numFmtId="9" fontId="24" fillId="0" borderId="0" applyFont="0" applyFill="0" applyBorder="0" applyAlignment="0" applyProtection="0">
      <alignment vertical="center"/>
    </xf>
    <xf numFmtId="0" fontId="109" fillId="0" borderId="38" applyNumberFormat="0" applyFill="0" applyAlignment="0" applyProtection="0">
      <alignment vertical="center"/>
    </xf>
    <xf numFmtId="9" fontId="24" fillId="0" borderId="0" applyFont="0" applyFill="0" applyBorder="0" applyAlignment="0" applyProtection="0">
      <alignment vertical="center"/>
    </xf>
    <xf numFmtId="0" fontId="119" fillId="0" borderId="42" applyNumberFormat="0" applyFill="0" applyAlignment="0" applyProtection="0">
      <alignment vertical="center"/>
    </xf>
    <xf numFmtId="0" fontId="117" fillId="0" borderId="0" applyNumberFormat="0" applyFill="0" applyBorder="0" applyAlignment="0" applyProtection="0">
      <alignment vertical="center"/>
    </xf>
    <xf numFmtId="0" fontId="24" fillId="0" borderId="0"/>
    <xf numFmtId="9" fontId="24" fillId="0" borderId="0" applyFont="0" applyFill="0" applyBorder="0" applyAlignment="0" applyProtection="0">
      <alignment vertical="center"/>
    </xf>
    <xf numFmtId="0" fontId="94" fillId="0" borderId="0" applyNumberFormat="0" applyFill="0" applyBorder="0" applyAlignment="0" applyProtection="0">
      <alignment vertical="center"/>
    </xf>
    <xf numFmtId="0" fontId="88" fillId="0" borderId="0" applyNumberFormat="0" applyFill="0" applyBorder="0" applyAlignment="0" applyProtection="0">
      <alignment vertical="center"/>
    </xf>
    <xf numFmtId="9" fontId="24" fillId="0" borderId="0" applyFont="0" applyFill="0" applyBorder="0" applyAlignment="0" applyProtection="0">
      <alignment vertical="center"/>
    </xf>
    <xf numFmtId="0" fontId="94" fillId="0" borderId="0" applyNumberFormat="0" applyFill="0" applyBorder="0" applyAlignment="0" applyProtection="0">
      <alignment vertical="center"/>
    </xf>
    <xf numFmtId="9" fontId="24" fillId="0" borderId="0" applyFont="0" applyFill="0" applyBorder="0" applyAlignment="0" applyProtection="0">
      <alignment vertical="center"/>
    </xf>
    <xf numFmtId="0" fontId="120" fillId="0" borderId="7" applyNumberFormat="0" applyFill="0" applyProtection="0">
      <alignment horizontal="center" vertical="center"/>
    </xf>
    <xf numFmtId="192" fontId="24" fillId="0" borderId="0" applyFont="0" applyFill="0" applyBorder="0" applyAlignment="0" applyProtection="0">
      <alignment vertical="center"/>
    </xf>
    <xf numFmtId="0" fontId="83" fillId="0" borderId="7" applyNumberFormat="0" applyFill="0" applyProtection="0">
      <alignment horizontal="right" vertical="center"/>
    </xf>
    <xf numFmtId="0" fontId="83" fillId="0" borderId="7" applyNumberFormat="0" applyFill="0" applyProtection="0">
      <alignment horizontal="right" vertical="center"/>
    </xf>
    <xf numFmtId="0" fontId="89" fillId="0" borderId="28" applyNumberFormat="0" applyFill="0" applyAlignment="0" applyProtection="0">
      <alignment vertical="center"/>
    </xf>
    <xf numFmtId="0" fontId="89" fillId="0" borderId="28" applyNumberFormat="0" applyFill="0" applyAlignment="0" applyProtection="0">
      <alignment vertical="center"/>
    </xf>
    <xf numFmtId="0" fontId="100" fillId="0" borderId="33" applyNumberFormat="0" applyFill="0" applyAlignment="0" applyProtection="0">
      <alignment vertical="center"/>
    </xf>
    <xf numFmtId="0" fontId="24" fillId="0" borderId="0">
      <alignment vertical="center"/>
    </xf>
    <xf numFmtId="0" fontId="89" fillId="0" borderId="28" applyNumberFormat="0" applyFill="0" applyAlignment="0" applyProtection="0">
      <alignment vertical="center"/>
    </xf>
    <xf numFmtId="0" fontId="24" fillId="0" borderId="0">
      <alignment vertical="center"/>
    </xf>
    <xf numFmtId="0" fontId="100" fillId="0" borderId="33" applyNumberFormat="0" applyFill="0" applyAlignment="0" applyProtection="0">
      <alignment vertical="center"/>
    </xf>
    <xf numFmtId="0" fontId="24" fillId="0" borderId="0">
      <alignment vertical="center"/>
    </xf>
    <xf numFmtId="0" fontId="100" fillId="0" borderId="33" applyNumberFormat="0" applyFill="0" applyAlignment="0" applyProtection="0">
      <alignment vertical="center"/>
    </xf>
    <xf numFmtId="0" fontId="100" fillId="0" borderId="33" applyNumberFormat="0" applyFill="0" applyAlignment="0" applyProtection="0">
      <alignment vertical="center"/>
    </xf>
    <xf numFmtId="0" fontId="100" fillId="0" borderId="33" applyNumberFormat="0" applyFill="0" applyAlignment="0" applyProtection="0">
      <alignment vertical="center"/>
    </xf>
    <xf numFmtId="0" fontId="100" fillId="0" borderId="33" applyNumberFormat="0" applyFill="0" applyAlignment="0" applyProtection="0">
      <alignment vertical="center"/>
    </xf>
    <xf numFmtId="0" fontId="80" fillId="40" borderId="0" applyNumberFormat="0" applyBorder="0" applyAlignment="0" applyProtection="0">
      <alignment vertical="center"/>
    </xf>
    <xf numFmtId="0" fontId="91" fillId="0" borderId="34" applyNumberFormat="0" applyFill="0" applyAlignment="0" applyProtection="0">
      <alignment vertical="center"/>
    </xf>
    <xf numFmtId="0" fontId="100" fillId="0" borderId="33" applyNumberFormat="0" applyFill="0" applyAlignment="0" applyProtection="0">
      <alignment vertical="center"/>
    </xf>
    <xf numFmtId="0" fontId="100" fillId="0" borderId="33" applyNumberFormat="0" applyFill="0" applyAlignment="0" applyProtection="0">
      <alignment vertical="center"/>
    </xf>
    <xf numFmtId="0" fontId="24" fillId="0" borderId="0">
      <alignment vertical="center"/>
    </xf>
    <xf numFmtId="0" fontId="100" fillId="0" borderId="33" applyNumberFormat="0" applyFill="0" applyAlignment="0" applyProtection="0">
      <alignment vertical="center"/>
    </xf>
    <xf numFmtId="0" fontId="100" fillId="0" borderId="33" applyNumberFormat="0" applyFill="0" applyAlignment="0" applyProtection="0">
      <alignment vertical="center"/>
    </xf>
    <xf numFmtId="0" fontId="100" fillId="0" borderId="33" applyNumberFormat="0" applyFill="0" applyAlignment="0" applyProtection="0">
      <alignment vertical="center"/>
    </xf>
    <xf numFmtId="0" fontId="24" fillId="0" borderId="0"/>
    <xf numFmtId="0" fontId="24" fillId="0" borderId="0">
      <alignment vertical="center"/>
    </xf>
    <xf numFmtId="0" fontId="100" fillId="0" borderId="33" applyNumberFormat="0" applyFill="0" applyAlignment="0" applyProtection="0">
      <alignment vertical="center"/>
    </xf>
    <xf numFmtId="0" fontId="80" fillId="40" borderId="0" applyNumberFormat="0" applyBorder="0" applyAlignment="0" applyProtection="0">
      <alignment vertical="center"/>
    </xf>
    <xf numFmtId="0" fontId="119" fillId="0" borderId="42" applyNumberFormat="0" applyFill="0" applyAlignment="0" applyProtection="0">
      <alignment vertical="center"/>
    </xf>
    <xf numFmtId="0" fontId="80" fillId="40" borderId="0" applyNumberFormat="0" applyBorder="0" applyAlignment="0" applyProtection="0">
      <alignment vertical="center"/>
    </xf>
    <xf numFmtId="0" fontId="91" fillId="0" borderId="34" applyNumberFormat="0" applyFill="0" applyAlignment="0" applyProtection="0">
      <alignment vertical="center"/>
    </xf>
    <xf numFmtId="0" fontId="91" fillId="0" borderId="34" applyNumberFormat="0" applyFill="0" applyAlignment="0" applyProtection="0">
      <alignment vertical="center"/>
    </xf>
    <xf numFmtId="0" fontId="91" fillId="0" borderId="34" applyNumberFormat="0" applyFill="0" applyAlignment="0" applyProtection="0">
      <alignment vertical="center"/>
    </xf>
    <xf numFmtId="0" fontId="91" fillId="0" borderId="34" applyNumberFormat="0" applyFill="0" applyAlignment="0" applyProtection="0">
      <alignment vertical="center"/>
    </xf>
    <xf numFmtId="0" fontId="83" fillId="0" borderId="7" applyNumberFormat="0" applyFill="0" applyProtection="0">
      <alignment horizontal="left" vertical="center"/>
    </xf>
    <xf numFmtId="0" fontId="91" fillId="0" borderId="34" applyNumberFormat="0" applyFill="0" applyAlignment="0" applyProtection="0">
      <alignment vertical="center"/>
    </xf>
    <xf numFmtId="0" fontId="91" fillId="0" borderId="34" applyNumberFormat="0" applyFill="0" applyAlignment="0" applyProtection="0">
      <alignment vertical="center"/>
    </xf>
    <xf numFmtId="0" fontId="91" fillId="0" borderId="34" applyNumberFormat="0" applyFill="0" applyAlignment="0" applyProtection="0">
      <alignment vertical="center"/>
    </xf>
    <xf numFmtId="0" fontId="91" fillId="0" borderId="0" applyNumberFormat="0" applyFill="0" applyBorder="0" applyAlignment="0" applyProtection="0">
      <alignment vertical="center"/>
    </xf>
    <xf numFmtId="0" fontId="91" fillId="0" borderId="34" applyNumberFormat="0" applyFill="0" applyAlignment="0" applyProtection="0">
      <alignment vertical="center"/>
    </xf>
    <xf numFmtId="0" fontId="91" fillId="0" borderId="34" applyNumberFormat="0" applyFill="0" applyAlignment="0" applyProtection="0">
      <alignment vertical="center"/>
    </xf>
    <xf numFmtId="0" fontId="91" fillId="0" borderId="34" applyNumberFormat="0" applyFill="0" applyAlignment="0" applyProtection="0">
      <alignment vertical="center"/>
    </xf>
    <xf numFmtId="0" fontId="102" fillId="0" borderId="1">
      <alignment horizontal="left" vertical="center"/>
    </xf>
    <xf numFmtId="0" fontId="91" fillId="0" borderId="34" applyNumberFormat="0" applyFill="0" applyAlignment="0" applyProtection="0">
      <alignment vertical="center"/>
    </xf>
    <xf numFmtId="0" fontId="24" fillId="0" borderId="0">
      <alignment vertical="center"/>
    </xf>
    <xf numFmtId="0" fontId="91" fillId="0" borderId="34" applyNumberFormat="0" applyFill="0" applyAlignment="0" applyProtection="0">
      <alignment vertical="center"/>
    </xf>
    <xf numFmtId="0" fontId="24" fillId="0" borderId="0">
      <alignment vertical="center"/>
    </xf>
    <xf numFmtId="1" fontId="83" fillId="0" borderId="13" applyFill="0" applyProtection="0">
      <alignment horizontal="center" vertical="center"/>
    </xf>
    <xf numFmtId="0" fontId="91" fillId="0" borderId="34" applyNumberFormat="0" applyFill="0" applyAlignment="0" applyProtection="0">
      <alignment vertical="center"/>
    </xf>
    <xf numFmtId="178" fontId="0" fillId="0" borderId="0" applyFont="0" applyFill="0" applyBorder="0" applyAlignment="0" applyProtection="0">
      <alignment vertical="center"/>
    </xf>
    <xf numFmtId="0" fontId="119" fillId="0" borderId="0" applyNumberFormat="0" applyFill="0" applyBorder="0" applyAlignment="0" applyProtection="0">
      <alignment vertical="center"/>
    </xf>
    <xf numFmtId="43" fontId="0" fillId="0" borderId="0" applyFont="0" applyFill="0" applyBorder="0" applyAlignment="0" applyProtection="0">
      <alignment vertical="center"/>
    </xf>
    <xf numFmtId="0" fontId="91" fillId="0" borderId="0" applyNumberFormat="0" applyFill="0" applyBorder="0" applyAlignment="0" applyProtection="0">
      <alignment vertical="center"/>
    </xf>
    <xf numFmtId="43" fontId="0" fillId="0" borderId="0" applyFont="0" applyFill="0" applyBorder="0" applyAlignment="0" applyProtection="0">
      <alignment vertical="center"/>
    </xf>
    <xf numFmtId="0" fontId="91" fillId="0" borderId="0" applyNumberFormat="0" applyFill="0" applyBorder="0" applyAlignment="0" applyProtection="0">
      <alignment vertical="center"/>
    </xf>
    <xf numFmtId="0" fontId="91" fillId="0" borderId="0" applyNumberFormat="0" applyFill="0" applyBorder="0" applyAlignment="0" applyProtection="0">
      <alignment vertical="center"/>
    </xf>
    <xf numFmtId="43" fontId="0" fillId="0" borderId="0" applyFont="0" applyFill="0" applyBorder="0" applyAlignment="0" applyProtection="0">
      <alignment vertical="center"/>
    </xf>
    <xf numFmtId="0" fontId="91" fillId="0" borderId="0" applyNumberFormat="0" applyFill="0" applyBorder="0" applyAlignment="0" applyProtection="0">
      <alignment vertical="center"/>
    </xf>
    <xf numFmtId="43" fontId="0" fillId="0" borderId="0" applyFont="0" applyFill="0" applyBorder="0" applyAlignment="0" applyProtection="0">
      <alignment vertical="center"/>
    </xf>
    <xf numFmtId="0" fontId="91" fillId="0" borderId="0" applyNumberFormat="0" applyFill="0" applyBorder="0" applyAlignment="0" applyProtection="0">
      <alignment vertical="center"/>
    </xf>
    <xf numFmtId="0" fontId="91" fillId="0" borderId="0" applyNumberFormat="0" applyFill="0" applyBorder="0" applyAlignment="0" applyProtection="0">
      <alignment vertical="center"/>
    </xf>
    <xf numFmtId="0" fontId="91" fillId="0" borderId="0" applyNumberFormat="0" applyFill="0" applyBorder="0" applyAlignment="0" applyProtection="0">
      <alignment vertical="center"/>
    </xf>
    <xf numFmtId="0" fontId="91" fillId="0" borderId="0" applyNumberFormat="0" applyFill="0" applyBorder="0" applyAlignment="0" applyProtection="0">
      <alignment vertical="center"/>
    </xf>
    <xf numFmtId="43" fontId="0" fillId="0" borderId="0" applyFont="0" applyFill="0" applyBorder="0" applyAlignment="0" applyProtection="0">
      <alignment vertical="center"/>
    </xf>
    <xf numFmtId="0" fontId="91" fillId="0" borderId="0" applyNumberFormat="0" applyFill="0" applyBorder="0" applyAlignment="0" applyProtection="0">
      <alignment vertical="center"/>
    </xf>
    <xf numFmtId="0" fontId="91" fillId="0" borderId="0" applyNumberFormat="0" applyFill="0" applyBorder="0" applyAlignment="0" applyProtection="0">
      <alignment vertical="center"/>
    </xf>
    <xf numFmtId="43" fontId="0" fillId="0" borderId="0" applyFont="0" applyFill="0" applyBorder="0" applyAlignment="0" applyProtection="0">
      <alignment vertical="center"/>
    </xf>
    <xf numFmtId="0" fontId="91" fillId="0" borderId="0" applyNumberFormat="0" applyFill="0" applyBorder="0" applyAlignment="0" applyProtection="0">
      <alignment vertical="center"/>
    </xf>
    <xf numFmtId="0" fontId="90" fillId="50" borderId="0" applyNumberFormat="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91" fillId="0" borderId="0" applyNumberFormat="0" applyFill="0" applyBorder="0" applyAlignment="0" applyProtection="0">
      <alignment vertical="center"/>
    </xf>
    <xf numFmtId="43" fontId="0" fillId="0" borderId="0" applyFont="0" applyFill="0" applyBorder="0" applyAlignment="0" applyProtection="0">
      <alignment vertical="center"/>
    </xf>
    <xf numFmtId="0" fontId="91"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0" fillId="0" borderId="0">
      <alignment vertical="center"/>
    </xf>
    <xf numFmtId="0" fontId="94" fillId="0" borderId="0" applyNumberFormat="0" applyFill="0" applyBorder="0" applyAlignment="0" applyProtection="0">
      <alignment vertical="center"/>
    </xf>
    <xf numFmtId="0" fontId="106" fillId="53" borderId="32" applyNumberFormat="0" applyAlignment="0" applyProtection="0">
      <alignment vertical="center"/>
    </xf>
    <xf numFmtId="0" fontId="0" fillId="0" borderId="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24" fillId="0" borderId="0">
      <alignment vertical="center"/>
    </xf>
    <xf numFmtId="0" fontId="120" fillId="0" borderId="7" applyNumberFormat="0" applyFill="0" applyProtection="0">
      <alignment horizontal="center" vertical="center"/>
    </xf>
    <xf numFmtId="0" fontId="120" fillId="0" borderId="7" applyNumberFormat="0" applyFill="0" applyProtection="0">
      <alignment horizontal="center" vertical="center"/>
    </xf>
    <xf numFmtId="0" fontId="80" fillId="45" borderId="0" applyNumberFormat="0" applyBorder="0" applyAlignment="0" applyProtection="0">
      <alignment vertical="center"/>
    </xf>
    <xf numFmtId="0" fontId="120" fillId="0" borderId="7" applyNumberFormat="0" applyFill="0" applyProtection="0">
      <alignment horizontal="center" vertical="center"/>
    </xf>
    <xf numFmtId="0" fontId="120" fillId="0" borderId="7" applyNumberFormat="0" applyFill="0" applyProtection="0">
      <alignment horizontal="center" vertical="center"/>
    </xf>
    <xf numFmtId="0" fontId="90" fillId="47" borderId="0" applyNumberFormat="0" applyBorder="0" applyAlignment="0" applyProtection="0">
      <alignment vertical="center"/>
    </xf>
    <xf numFmtId="0" fontId="120" fillId="0" borderId="7" applyNumberFormat="0" applyFill="0" applyProtection="0">
      <alignment horizontal="center" vertical="center"/>
    </xf>
    <xf numFmtId="0" fontId="120" fillId="0" borderId="7" applyNumberFormat="0" applyFill="0" applyProtection="0">
      <alignment horizontal="center" vertical="center"/>
    </xf>
    <xf numFmtId="0" fontId="120" fillId="0" borderId="7" applyNumberFormat="0" applyFill="0" applyProtection="0">
      <alignment horizontal="center" vertical="center"/>
    </xf>
    <xf numFmtId="0" fontId="121" fillId="0" borderId="0" applyNumberFormat="0" applyFill="0" applyBorder="0" applyAlignment="0" applyProtection="0">
      <alignment vertical="center"/>
    </xf>
    <xf numFmtId="0" fontId="121" fillId="0" borderId="0" applyNumberFormat="0" applyFill="0" applyBorder="0" applyAlignment="0" applyProtection="0">
      <alignment vertical="center"/>
    </xf>
    <xf numFmtId="0" fontId="24" fillId="0" borderId="0">
      <alignment vertical="center"/>
    </xf>
    <xf numFmtId="0" fontId="74" fillId="0" borderId="13" applyNumberFormat="0" applyFill="0" applyProtection="0">
      <alignment horizontal="center" vertical="center"/>
    </xf>
    <xf numFmtId="0" fontId="24" fillId="0" borderId="0">
      <alignment vertical="center"/>
    </xf>
    <xf numFmtId="0" fontId="74" fillId="0" borderId="13" applyNumberFormat="0" applyFill="0" applyProtection="0">
      <alignment horizontal="center" vertical="center"/>
    </xf>
    <xf numFmtId="0" fontId="24" fillId="0" borderId="0">
      <alignment vertical="center"/>
    </xf>
    <xf numFmtId="0" fontId="24" fillId="0" borderId="0">
      <alignment vertical="center"/>
    </xf>
    <xf numFmtId="0" fontId="74" fillId="0" borderId="13" applyNumberFormat="0" applyFill="0" applyProtection="0">
      <alignment horizontal="center" vertical="center"/>
    </xf>
    <xf numFmtId="0" fontId="24" fillId="0" borderId="0">
      <alignment vertical="center"/>
    </xf>
    <xf numFmtId="0" fontId="74" fillId="0" borderId="13" applyNumberFormat="0" applyFill="0" applyProtection="0">
      <alignment horizontal="center" vertical="center"/>
    </xf>
    <xf numFmtId="0" fontId="24" fillId="0" borderId="0">
      <alignment vertical="center"/>
    </xf>
    <xf numFmtId="0" fontId="74" fillId="0" borderId="13" applyNumberFormat="0" applyFill="0" applyProtection="0">
      <alignment horizontal="center" vertical="center"/>
    </xf>
    <xf numFmtId="0" fontId="88" fillId="0" borderId="0" applyNumberFormat="0" applyFill="0" applyBorder="0" applyAlignment="0" applyProtection="0">
      <alignment vertical="center"/>
    </xf>
    <xf numFmtId="0" fontId="90" fillId="47" borderId="0" applyNumberFormat="0" applyBorder="0" applyAlignment="0" applyProtection="0">
      <alignment vertical="center"/>
    </xf>
    <xf numFmtId="0" fontId="90" fillId="47" borderId="0" applyNumberFormat="0" applyBorder="0" applyAlignment="0" applyProtection="0">
      <alignment vertical="center"/>
    </xf>
    <xf numFmtId="0" fontId="88" fillId="0" borderId="0" applyNumberFormat="0" applyFill="0" applyBorder="0" applyAlignment="0" applyProtection="0">
      <alignment vertical="center"/>
    </xf>
    <xf numFmtId="0" fontId="90" fillId="47" borderId="0" applyNumberFormat="0" applyBorder="0" applyAlignment="0" applyProtection="0">
      <alignment vertical="center"/>
    </xf>
    <xf numFmtId="0" fontId="90" fillId="47" borderId="0" applyNumberFormat="0" applyBorder="0" applyAlignment="0" applyProtection="0">
      <alignment vertical="center"/>
    </xf>
    <xf numFmtId="0" fontId="90" fillId="47" borderId="0" applyNumberFormat="0" applyBorder="0" applyAlignment="0" applyProtection="0">
      <alignment vertical="center"/>
    </xf>
    <xf numFmtId="0" fontId="90" fillId="50" borderId="0" applyNumberFormat="0" applyBorder="0" applyAlignment="0" applyProtection="0">
      <alignment vertical="center"/>
    </xf>
    <xf numFmtId="0" fontId="101" fillId="0" borderId="0" applyNumberFormat="0" applyFill="0" applyBorder="0" applyAlignment="0" applyProtection="0">
      <alignment vertical="center"/>
    </xf>
    <xf numFmtId="0" fontId="90" fillId="47" borderId="0" applyNumberFormat="0" applyBorder="0" applyAlignment="0" applyProtection="0">
      <alignment vertical="center"/>
    </xf>
    <xf numFmtId="0" fontId="90" fillId="47" borderId="0" applyNumberFormat="0" applyBorder="0" applyAlignment="0" applyProtection="0">
      <alignment vertical="center"/>
    </xf>
    <xf numFmtId="0" fontId="90" fillId="47" borderId="0" applyNumberFormat="0" applyBorder="0" applyAlignment="0" applyProtection="0">
      <alignment vertical="center"/>
    </xf>
    <xf numFmtId="0" fontId="90" fillId="47" borderId="0" applyNumberFormat="0" applyBorder="0" applyAlignment="0" applyProtection="0">
      <alignment vertical="center"/>
    </xf>
    <xf numFmtId="0" fontId="90" fillId="47" borderId="0" applyNumberFormat="0" applyBorder="0" applyAlignment="0" applyProtection="0">
      <alignment vertical="center"/>
    </xf>
    <xf numFmtId="0" fontId="90" fillId="47" borderId="0" applyNumberFormat="0" applyBorder="0" applyAlignment="0" applyProtection="0">
      <alignment vertical="center"/>
    </xf>
    <xf numFmtId="0" fontId="90" fillId="47" borderId="0" applyNumberFormat="0" applyBorder="0" applyAlignment="0" applyProtection="0">
      <alignment vertical="center"/>
    </xf>
    <xf numFmtId="0" fontId="99" fillId="50" borderId="0" applyNumberFormat="0" applyBorder="0" applyAlignment="0" applyProtection="0">
      <alignment vertical="center"/>
    </xf>
    <xf numFmtId="0" fontId="90" fillId="47" borderId="0" applyNumberFormat="0" applyBorder="0" applyAlignment="0" applyProtection="0">
      <alignment vertical="center"/>
    </xf>
    <xf numFmtId="0" fontId="24" fillId="0" borderId="0">
      <alignment vertical="center"/>
    </xf>
    <xf numFmtId="0" fontId="90" fillId="47" borderId="0" applyNumberFormat="0" applyBorder="0" applyAlignment="0" applyProtection="0">
      <alignment vertical="center"/>
    </xf>
    <xf numFmtId="0" fontId="99" fillId="50" borderId="0" applyNumberFormat="0" applyBorder="0" applyAlignment="0" applyProtection="0">
      <alignment vertical="center"/>
    </xf>
    <xf numFmtId="0" fontId="99" fillId="50" borderId="0" applyNumberFormat="0" applyBorder="0" applyAlignment="0" applyProtection="0">
      <alignment vertical="center"/>
    </xf>
    <xf numFmtId="0" fontId="90" fillId="50" borderId="0" applyNumberFormat="0" applyBorder="0" applyAlignment="0" applyProtection="0">
      <alignment vertical="center"/>
    </xf>
    <xf numFmtId="0" fontId="90" fillId="50" borderId="0" applyNumberFormat="0" applyBorder="0" applyAlignment="0" applyProtection="0">
      <alignment vertical="center"/>
    </xf>
    <xf numFmtId="0" fontId="90" fillId="50" borderId="0" applyNumberFormat="0" applyBorder="0" applyAlignment="0" applyProtection="0">
      <alignment vertical="center"/>
    </xf>
    <xf numFmtId="0" fontId="90" fillId="50" borderId="0" applyNumberFormat="0" applyBorder="0" applyAlignment="0" applyProtection="0">
      <alignment vertical="center"/>
    </xf>
    <xf numFmtId="0" fontId="90" fillId="50" borderId="0" applyNumberFormat="0" applyBorder="0" applyAlignment="0" applyProtection="0">
      <alignment vertical="center"/>
    </xf>
    <xf numFmtId="0" fontId="90" fillId="50" borderId="0" applyNumberFormat="0" applyBorder="0" applyAlignment="0" applyProtection="0">
      <alignment vertical="center"/>
    </xf>
    <xf numFmtId="0" fontId="90" fillId="50" borderId="0" applyNumberFormat="0" applyBorder="0" applyAlignment="0" applyProtection="0">
      <alignment vertical="center"/>
    </xf>
    <xf numFmtId="0" fontId="24" fillId="0" borderId="0">
      <alignment vertical="center"/>
    </xf>
    <xf numFmtId="0" fontId="99" fillId="47" borderId="0" applyNumberFormat="0" applyBorder="0" applyAlignment="0" applyProtection="0">
      <alignment vertical="center"/>
    </xf>
    <xf numFmtId="0" fontId="99" fillId="47" borderId="0" applyNumberFormat="0" applyBorder="0" applyAlignment="0" applyProtection="0">
      <alignment vertical="center"/>
    </xf>
    <xf numFmtId="0" fontId="99" fillId="47" borderId="0" applyNumberFormat="0" applyBorder="0" applyAlignment="0" applyProtection="0">
      <alignment vertical="center"/>
    </xf>
    <xf numFmtId="0" fontId="99" fillId="47" borderId="0" applyNumberFormat="0" applyBorder="0" applyAlignment="0" applyProtection="0">
      <alignment vertical="center"/>
    </xf>
    <xf numFmtId="0" fontId="0" fillId="0" borderId="0">
      <alignment vertical="center"/>
    </xf>
    <xf numFmtId="0" fontId="99" fillId="47" borderId="0" applyNumberFormat="0" applyBorder="0" applyAlignment="0" applyProtection="0">
      <alignment vertical="center"/>
    </xf>
    <xf numFmtId="0" fontId="99" fillId="47" borderId="0" applyNumberFormat="0" applyBorder="0" applyAlignment="0" applyProtection="0">
      <alignment vertical="center"/>
    </xf>
    <xf numFmtId="0" fontId="82" fillId="42" borderId="0" applyNumberFormat="0" applyBorder="0" applyAlignment="0" applyProtection="0">
      <alignment vertical="center"/>
    </xf>
    <xf numFmtId="0" fontId="99" fillId="47" borderId="0" applyNumberFormat="0" applyBorder="0" applyAlignment="0" applyProtection="0">
      <alignment vertical="center"/>
    </xf>
    <xf numFmtId="0" fontId="86" fillId="47" borderId="0" applyNumberFormat="0" applyBorder="0" applyAlignment="0" applyProtection="0">
      <alignment vertical="center"/>
    </xf>
    <xf numFmtId="0" fontId="90" fillId="50" borderId="0" applyNumberFormat="0" applyBorder="0" applyAlignment="0" applyProtection="0">
      <alignment vertical="center"/>
    </xf>
    <xf numFmtId="0" fontId="106" fillId="53" borderId="32" applyNumberFormat="0" applyAlignment="0" applyProtection="0">
      <alignment vertical="center"/>
    </xf>
    <xf numFmtId="0" fontId="24" fillId="0" borderId="0">
      <alignment vertical="center"/>
    </xf>
    <xf numFmtId="0" fontId="24" fillId="0" borderId="0">
      <alignment vertical="center"/>
    </xf>
    <xf numFmtId="0" fontId="104" fillId="0" borderId="0">
      <alignment vertical="center"/>
    </xf>
    <xf numFmtId="0" fontId="90" fillId="50" borderId="0" applyNumberFormat="0" applyBorder="0" applyAlignment="0" applyProtection="0">
      <alignment vertical="center"/>
    </xf>
    <xf numFmtId="0" fontId="106" fillId="53" borderId="32" applyNumberFormat="0" applyAlignment="0" applyProtection="0">
      <alignment vertical="center"/>
    </xf>
    <xf numFmtId="0" fontId="24" fillId="0" borderId="0">
      <alignment vertical="center"/>
    </xf>
    <xf numFmtId="0" fontId="5" fillId="0" borderId="0">
      <alignment vertical="center"/>
    </xf>
    <xf numFmtId="0" fontId="5" fillId="0" borderId="0">
      <alignment vertical="center"/>
    </xf>
    <xf numFmtId="0" fontId="90" fillId="50" borderId="0" applyNumberFormat="0" applyBorder="0" applyAlignment="0" applyProtection="0">
      <alignment vertical="center"/>
    </xf>
    <xf numFmtId="0" fontId="5" fillId="0" borderId="0">
      <alignment vertical="center"/>
    </xf>
    <xf numFmtId="0" fontId="90" fillId="50"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77" fillId="0" borderId="26" applyNumberFormat="0" applyFill="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0" fillId="0" borderId="0">
      <alignment vertical="center"/>
    </xf>
    <xf numFmtId="0" fontId="24" fillId="0" borderId="0">
      <alignment vertical="center"/>
    </xf>
    <xf numFmtId="0" fontId="80" fillId="40" borderId="0" applyNumberFormat="0" applyBorder="0" applyAlignment="0" applyProtection="0">
      <alignment vertical="center"/>
    </xf>
    <xf numFmtId="0" fontId="24" fillId="0" borderId="0">
      <alignment vertical="center"/>
    </xf>
    <xf numFmtId="0" fontId="24" fillId="0" borderId="0">
      <alignment vertical="center"/>
    </xf>
    <xf numFmtId="0" fontId="95" fillId="44" borderId="31" applyNumberFormat="0" applyAlignment="0" applyProtection="0">
      <alignment vertical="center"/>
    </xf>
    <xf numFmtId="0" fontId="0" fillId="0" borderId="0">
      <alignment vertical="center"/>
    </xf>
    <xf numFmtId="0" fontId="0" fillId="0" borderId="0">
      <alignment vertical="center"/>
    </xf>
    <xf numFmtId="0" fontId="122" fillId="0" borderId="0" applyNumberFormat="0" applyFill="0" applyBorder="0" applyAlignment="0" applyProtection="0">
      <alignment vertical="center"/>
    </xf>
    <xf numFmtId="0" fontId="24" fillId="0" borderId="0">
      <alignment vertical="center"/>
    </xf>
    <xf numFmtId="0" fontId="24" fillId="0" borderId="0">
      <alignment vertical="center"/>
    </xf>
    <xf numFmtId="0" fontId="0" fillId="5" borderId="35" applyNumberFormat="0" applyFont="0" applyAlignment="0" applyProtection="0">
      <alignment vertical="center"/>
    </xf>
    <xf numFmtId="0" fontId="0" fillId="0" borderId="0">
      <alignment vertical="center"/>
    </xf>
    <xf numFmtId="0" fontId="24" fillId="0" borderId="0">
      <alignment vertical="center"/>
    </xf>
    <xf numFmtId="0" fontId="0" fillId="5" borderId="35" applyNumberFormat="0" applyFont="0" applyAlignment="0" applyProtection="0">
      <alignment vertical="center"/>
    </xf>
    <xf numFmtId="0" fontId="0" fillId="0" borderId="0">
      <alignment vertical="center"/>
    </xf>
    <xf numFmtId="0" fontId="24" fillId="0" borderId="0">
      <alignment vertical="center"/>
    </xf>
    <xf numFmtId="0" fontId="24" fillId="0" borderId="0"/>
    <xf numFmtId="0" fontId="24" fillId="0" borderId="0">
      <alignment vertical="center"/>
    </xf>
    <xf numFmtId="0" fontId="0" fillId="5" borderId="35" applyNumberFormat="0" applyFont="0" applyAlignment="0" applyProtection="0">
      <alignment vertical="center"/>
    </xf>
    <xf numFmtId="0" fontId="0" fillId="0" borderId="0">
      <alignment vertical="center"/>
    </xf>
    <xf numFmtId="0" fontId="24" fillId="0" borderId="0">
      <alignment vertical="center"/>
    </xf>
    <xf numFmtId="0" fontId="24" fillId="0" borderId="0">
      <alignment vertical="center"/>
    </xf>
    <xf numFmtId="0" fontId="24" fillId="0" borderId="0">
      <alignment vertical="center"/>
    </xf>
    <xf numFmtId="0" fontId="82" fillId="42" borderId="0" applyNumberFormat="0" applyBorder="0" applyAlignment="0" applyProtection="0">
      <alignment vertical="center"/>
    </xf>
    <xf numFmtId="0" fontId="76" fillId="62" borderId="0" applyNumberFormat="0" applyBorder="0" applyAlignment="0" applyProtection="0">
      <alignment vertical="center"/>
    </xf>
    <xf numFmtId="0" fontId="24" fillId="0" borderId="0">
      <alignment vertical="center"/>
    </xf>
    <xf numFmtId="0" fontId="24" fillId="0" borderId="0">
      <alignment vertical="center"/>
    </xf>
    <xf numFmtId="0" fontId="82" fillId="42"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76" fillId="54"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1" fontId="83" fillId="0" borderId="13" applyFill="0" applyProtection="0">
      <alignment horizontal="center" vertical="center"/>
    </xf>
    <xf numFmtId="0" fontId="24" fillId="0" borderId="0">
      <alignment vertical="center"/>
    </xf>
    <xf numFmtId="1" fontId="83" fillId="0" borderId="13" applyFill="0" applyProtection="0">
      <alignment horizontal="center" vertical="center"/>
    </xf>
    <xf numFmtId="0" fontId="24" fillId="0" borderId="0">
      <alignment vertical="center"/>
    </xf>
    <xf numFmtId="0" fontId="5"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93" fillId="41" borderId="30"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0" fillId="0" borderId="0">
      <alignment vertical="center"/>
    </xf>
    <xf numFmtId="0" fontId="24" fillId="0" borderId="0">
      <alignment vertical="center"/>
    </xf>
    <xf numFmtId="0" fontId="106" fillId="53" borderId="32" applyNumberFormat="0" applyAlignment="0" applyProtection="0">
      <alignment vertical="center"/>
    </xf>
    <xf numFmtId="0" fontId="85" fillId="40"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95" fillId="44" borderId="31" applyNumberFormat="0" applyAlignment="0" applyProtection="0">
      <alignment vertical="center"/>
    </xf>
    <xf numFmtId="0" fontId="24" fillId="0" borderId="0">
      <alignment vertical="center"/>
    </xf>
    <xf numFmtId="0" fontId="24" fillId="0" borderId="0">
      <alignment vertical="center"/>
    </xf>
    <xf numFmtId="0" fontId="93" fillId="41" borderId="30" applyNumberFormat="0" applyAlignment="0" applyProtection="0">
      <alignment vertical="center"/>
    </xf>
    <xf numFmtId="0" fontId="95" fillId="44" borderId="31" applyNumberFormat="0" applyAlignment="0" applyProtection="0">
      <alignment vertical="center"/>
    </xf>
    <xf numFmtId="0" fontId="24" fillId="0" borderId="0">
      <alignment vertical="center"/>
    </xf>
    <xf numFmtId="178" fontId="0" fillId="0" borderId="0" applyFont="0" applyFill="0" applyBorder="0" applyAlignment="0" applyProtection="0">
      <alignment vertical="center"/>
    </xf>
    <xf numFmtId="0" fontId="24" fillId="0" borderId="0">
      <alignment vertical="center"/>
    </xf>
    <xf numFmtId="0" fontId="24" fillId="0" borderId="0">
      <alignment vertical="center"/>
    </xf>
    <xf numFmtId="0" fontId="0" fillId="0" borderId="0">
      <alignment vertical="center"/>
    </xf>
    <xf numFmtId="0" fontId="0" fillId="0" borderId="0">
      <alignment vertical="center"/>
    </xf>
    <xf numFmtId="0" fontId="24" fillId="0" borderId="0">
      <alignment vertical="center"/>
    </xf>
    <xf numFmtId="0" fontId="24" fillId="0" borderId="0">
      <alignment vertical="center"/>
    </xf>
    <xf numFmtId="0" fontId="24" fillId="0" borderId="0">
      <alignment vertical="center"/>
    </xf>
    <xf numFmtId="0" fontId="95" fillId="44" borderId="31"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106" fillId="53" borderId="3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3" fillId="41" borderId="30" applyNumberFormat="0" applyAlignment="0" applyProtection="0">
      <alignment vertical="center"/>
    </xf>
    <xf numFmtId="0" fontId="24" fillId="0" borderId="0">
      <alignment vertical="center"/>
    </xf>
    <xf numFmtId="0" fontId="93" fillId="41" borderId="30" applyNumberFormat="0" applyAlignment="0" applyProtection="0">
      <alignment vertical="center"/>
    </xf>
    <xf numFmtId="0" fontId="24" fillId="0" borderId="0">
      <alignment vertical="center"/>
    </xf>
    <xf numFmtId="0" fontId="82" fillId="42" borderId="0" applyNumberFormat="0" applyBorder="0" applyAlignment="0" applyProtection="0">
      <alignment vertical="center"/>
    </xf>
    <xf numFmtId="0" fontId="0" fillId="0" borderId="0">
      <alignment vertical="center"/>
    </xf>
    <xf numFmtId="0" fontId="82" fillId="42" borderId="0" applyNumberFormat="0" applyBorder="0" applyAlignment="0" applyProtection="0">
      <alignment vertical="center"/>
    </xf>
    <xf numFmtId="0" fontId="0" fillId="0" borderId="0">
      <alignment vertical="center"/>
    </xf>
    <xf numFmtId="0" fontId="82" fillId="42" borderId="0" applyNumberFormat="0" applyBorder="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30" fillId="66" borderId="0" applyNumberFormat="0" applyBorder="0" applyAlignment="0" applyProtection="0">
      <alignment vertical="center"/>
    </xf>
    <xf numFmtId="0" fontId="24" fillId="0" borderId="0">
      <alignment vertical="center"/>
    </xf>
    <xf numFmtId="0" fontId="24" fillId="0" borderId="0">
      <alignment vertical="center"/>
    </xf>
    <xf numFmtId="0" fontId="95" fillId="44" borderId="31" applyNumberFormat="0" applyAlignment="0" applyProtection="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83" fillId="0" borderId="0">
      <alignment vertical="center"/>
    </xf>
    <xf numFmtId="0" fontId="24" fillId="0" borderId="0">
      <alignment vertical="center"/>
    </xf>
    <xf numFmtId="0" fontId="24" fillId="0" borderId="0">
      <alignment vertical="center"/>
    </xf>
    <xf numFmtId="0" fontId="93" fillId="41" borderId="30" applyNumberFormat="0" applyAlignment="0" applyProtection="0">
      <alignment vertical="center"/>
    </xf>
    <xf numFmtId="0" fontId="24" fillId="0" borderId="0">
      <alignment vertical="center"/>
    </xf>
    <xf numFmtId="0" fontId="24" fillId="0" borderId="0">
      <alignment vertical="center"/>
    </xf>
    <xf numFmtId="0" fontId="0" fillId="0" borderId="0">
      <alignment vertical="center"/>
    </xf>
    <xf numFmtId="0" fontId="24" fillId="0" borderId="0">
      <alignment vertical="center"/>
    </xf>
    <xf numFmtId="0" fontId="24" fillId="0" borderId="0">
      <alignment vertical="center"/>
    </xf>
    <xf numFmtId="0" fontId="24" fillId="0" borderId="0">
      <alignment vertical="center"/>
    </xf>
    <xf numFmtId="0" fontId="0"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0" fillId="0" borderId="0">
      <alignment vertical="center"/>
    </xf>
    <xf numFmtId="0" fontId="0" fillId="0" borderId="0">
      <alignment vertical="center"/>
    </xf>
    <xf numFmtId="0" fontId="0"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0" fillId="0" borderId="0">
      <alignment vertical="center"/>
    </xf>
    <xf numFmtId="0" fontId="79" fillId="0" borderId="27" applyNumberFormat="0" applyFill="0" applyAlignment="0" applyProtection="0">
      <alignment vertical="center"/>
    </xf>
    <xf numFmtId="0" fontId="0" fillId="0" borderId="0">
      <alignment vertical="center"/>
    </xf>
    <xf numFmtId="0" fontId="80" fillId="45" borderId="0" applyNumberFormat="0" applyBorder="0" applyAlignment="0" applyProtection="0">
      <alignment vertical="center"/>
    </xf>
    <xf numFmtId="0" fontId="0" fillId="0" borderId="0">
      <alignment vertical="center"/>
    </xf>
    <xf numFmtId="0" fontId="0" fillId="0" borderId="0">
      <alignment vertical="center"/>
    </xf>
    <xf numFmtId="0" fontId="5" fillId="0" borderId="0" applyAlignment="0"/>
    <xf numFmtId="0" fontId="24" fillId="0" borderId="0">
      <alignment vertical="center"/>
    </xf>
    <xf numFmtId="0" fontId="24"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24" fillId="0" borderId="0">
      <alignment vertical="center"/>
    </xf>
    <xf numFmtId="0" fontId="0" fillId="0" borderId="0">
      <alignment vertical="center"/>
    </xf>
    <xf numFmtId="0" fontId="0" fillId="0" borderId="0">
      <alignment vertical="center"/>
    </xf>
    <xf numFmtId="0" fontId="0" fillId="5" borderId="35" applyNumberFormat="0" applyFont="0" applyAlignment="0" applyProtection="0">
      <alignment vertical="center"/>
    </xf>
    <xf numFmtId="0" fontId="102" fillId="0" borderId="1">
      <alignment horizontal="left" vertical="center"/>
    </xf>
    <xf numFmtId="0" fontId="102" fillId="0" borderId="1">
      <alignment horizontal="left" vertical="center"/>
    </xf>
    <xf numFmtId="0" fontId="0" fillId="5" borderId="35" applyNumberFormat="0" applyFont="0" applyAlignment="0" applyProtection="0">
      <alignment vertical="center"/>
    </xf>
    <xf numFmtId="0" fontId="102" fillId="0" borderId="1">
      <alignment horizontal="left" vertical="center"/>
    </xf>
    <xf numFmtId="0" fontId="102" fillId="0" borderId="1">
      <alignment horizontal="left" vertical="center"/>
    </xf>
    <xf numFmtId="0" fontId="102" fillId="0" borderId="1">
      <alignment horizontal="left" vertical="center"/>
    </xf>
    <xf numFmtId="0" fontId="0" fillId="0" borderId="0">
      <alignment vertical="center"/>
    </xf>
    <xf numFmtId="0" fontId="0" fillId="0" borderId="0">
      <alignment vertical="center"/>
    </xf>
    <xf numFmtId="0" fontId="24" fillId="0" borderId="0">
      <alignment vertical="center"/>
    </xf>
    <xf numFmtId="0" fontId="96" fillId="41" borderId="32" applyNumberFormat="0" applyAlignment="0" applyProtection="0">
      <alignment vertical="center"/>
    </xf>
    <xf numFmtId="0" fontId="24" fillId="0" borderId="0">
      <alignment vertical="center"/>
    </xf>
    <xf numFmtId="1" fontId="83" fillId="0" borderId="13" applyFill="0" applyProtection="0">
      <alignment horizontal="center" vertical="center"/>
    </xf>
    <xf numFmtId="0" fontId="24" fillId="0" borderId="0">
      <alignment vertical="center"/>
    </xf>
    <xf numFmtId="0" fontId="96" fillId="41" borderId="32" applyNumberFormat="0" applyAlignment="0" applyProtection="0">
      <alignment vertical="center"/>
    </xf>
    <xf numFmtId="0" fontId="24" fillId="0" borderId="0">
      <alignment vertical="center"/>
    </xf>
    <xf numFmtId="0" fontId="24" fillId="0" borderId="0">
      <alignment vertical="center"/>
    </xf>
    <xf numFmtId="0" fontId="98"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80" fillId="40" borderId="0" applyNumberFormat="0" applyBorder="0" applyAlignment="0" applyProtection="0">
      <alignment vertical="center"/>
    </xf>
    <xf numFmtId="0" fontId="80" fillId="40" borderId="0" applyNumberFormat="0" applyBorder="0" applyAlignment="0" applyProtection="0">
      <alignment vertical="center"/>
    </xf>
    <xf numFmtId="0" fontId="80" fillId="40" borderId="0" applyNumberFormat="0" applyBorder="0" applyAlignment="0" applyProtection="0">
      <alignment vertical="center"/>
    </xf>
    <xf numFmtId="0" fontId="80" fillId="40" borderId="0" applyNumberFormat="0" applyBorder="0" applyAlignment="0" applyProtection="0">
      <alignment vertical="center"/>
    </xf>
    <xf numFmtId="0" fontId="80" fillId="40" borderId="0" applyNumberFormat="0" applyBorder="0" applyAlignment="0" applyProtection="0">
      <alignment vertical="center"/>
    </xf>
    <xf numFmtId="0" fontId="80" fillId="40" borderId="0" applyNumberFormat="0" applyBorder="0" applyAlignment="0" applyProtection="0">
      <alignment vertical="center"/>
    </xf>
    <xf numFmtId="0" fontId="80" fillId="40" borderId="0" applyNumberFormat="0" applyBorder="0" applyAlignment="0" applyProtection="0">
      <alignment vertical="center"/>
    </xf>
    <xf numFmtId="0" fontId="85" fillId="40" borderId="0" applyNumberFormat="0" applyBorder="0" applyAlignment="0" applyProtection="0">
      <alignment vertical="center"/>
    </xf>
    <xf numFmtId="0" fontId="83" fillId="0" borderId="7" applyNumberFormat="0" applyFill="0" applyProtection="0">
      <alignment horizontal="left" vertical="center"/>
    </xf>
    <xf numFmtId="0" fontId="80" fillId="40" borderId="0" applyNumberFormat="0" applyBorder="0" applyAlignment="0" applyProtection="0">
      <alignment vertical="center"/>
    </xf>
    <xf numFmtId="0" fontId="85" fillId="45" borderId="0" applyNumberFormat="0" applyBorder="0" applyAlignment="0" applyProtection="0">
      <alignment vertical="center"/>
    </xf>
    <xf numFmtId="0" fontId="85" fillId="45" borderId="0" applyNumberFormat="0" applyBorder="0" applyAlignment="0" applyProtection="0">
      <alignment vertical="center"/>
    </xf>
    <xf numFmtId="0" fontId="85" fillId="45" borderId="0" applyNumberFormat="0" applyBorder="0" applyAlignment="0" applyProtection="0">
      <alignment vertical="center"/>
    </xf>
    <xf numFmtId="0" fontId="80" fillId="45" borderId="0" applyNumberFormat="0" applyBorder="0" applyAlignment="0" applyProtection="0">
      <alignment vertical="center"/>
    </xf>
    <xf numFmtId="0" fontId="80" fillId="45" borderId="0" applyNumberFormat="0" applyBorder="0" applyAlignment="0" applyProtection="0">
      <alignment vertical="center"/>
    </xf>
    <xf numFmtId="0" fontId="80" fillId="45" borderId="0" applyNumberFormat="0" applyBorder="0" applyAlignment="0" applyProtection="0">
      <alignment vertical="center"/>
    </xf>
    <xf numFmtId="0" fontId="80" fillId="45" borderId="0" applyNumberFormat="0" applyBorder="0" applyAlignment="0" applyProtection="0">
      <alignment vertical="center"/>
    </xf>
    <xf numFmtId="0" fontId="80" fillId="45" borderId="0" applyNumberFormat="0" applyBorder="0" applyAlignment="0" applyProtection="0">
      <alignment vertical="center"/>
    </xf>
    <xf numFmtId="0" fontId="80" fillId="45" borderId="0" applyNumberFormat="0" applyBorder="0" applyAlignment="0" applyProtection="0">
      <alignment vertical="center"/>
    </xf>
    <xf numFmtId="0" fontId="80" fillId="45" borderId="0" applyNumberFormat="0" applyBorder="0" applyAlignment="0" applyProtection="0">
      <alignment vertical="center"/>
    </xf>
    <xf numFmtId="0" fontId="80" fillId="45" borderId="0" applyNumberFormat="0" applyBorder="0" applyAlignment="0" applyProtection="0">
      <alignment vertical="center"/>
    </xf>
    <xf numFmtId="0" fontId="88" fillId="0" borderId="0" applyNumberFormat="0" applyFill="0" applyBorder="0" applyAlignment="0" applyProtection="0">
      <alignment vertical="center"/>
    </xf>
    <xf numFmtId="0" fontId="80" fillId="45" borderId="0" applyNumberFormat="0" applyBorder="0" applyAlignment="0" applyProtection="0">
      <alignment vertical="center"/>
    </xf>
    <xf numFmtId="0" fontId="88" fillId="0" borderId="0" applyNumberFormat="0" applyFill="0" applyBorder="0" applyAlignment="0" applyProtection="0">
      <alignment vertical="center"/>
    </xf>
    <xf numFmtId="0" fontId="80" fillId="45" borderId="0" applyNumberFormat="0" applyBorder="0" applyAlignment="0" applyProtection="0">
      <alignment vertical="center"/>
    </xf>
    <xf numFmtId="0" fontId="80" fillId="45" borderId="0" applyNumberFormat="0" applyBorder="0" applyAlignment="0" applyProtection="0">
      <alignment vertical="center"/>
    </xf>
    <xf numFmtId="0" fontId="80" fillId="45" borderId="0" applyNumberFormat="0" applyBorder="0" applyAlignment="0" applyProtection="0">
      <alignment vertical="center"/>
    </xf>
    <xf numFmtId="0" fontId="80" fillId="45" borderId="0" applyNumberFormat="0" applyBorder="0" applyAlignment="0" applyProtection="0">
      <alignment vertical="center"/>
    </xf>
    <xf numFmtId="0" fontId="80" fillId="45" borderId="0" applyNumberFormat="0" applyBorder="0" applyAlignment="0" applyProtection="0">
      <alignment vertical="center"/>
    </xf>
    <xf numFmtId="0" fontId="85" fillId="40" borderId="0" applyNumberFormat="0" applyBorder="0" applyAlignment="0" applyProtection="0">
      <alignment vertical="center"/>
    </xf>
    <xf numFmtId="0" fontId="85" fillId="40" borderId="0" applyNumberFormat="0" applyBorder="0" applyAlignment="0" applyProtection="0">
      <alignment vertical="center"/>
    </xf>
    <xf numFmtId="0" fontId="85" fillId="40" borderId="0" applyNumberFormat="0" applyBorder="0" applyAlignment="0" applyProtection="0">
      <alignment vertical="center"/>
    </xf>
    <xf numFmtId="0" fontId="85" fillId="40" borderId="0" applyNumberFormat="0" applyBorder="0" applyAlignment="0" applyProtection="0">
      <alignment vertical="center"/>
    </xf>
    <xf numFmtId="0" fontId="85" fillId="40" borderId="0" applyNumberFormat="0" applyBorder="0" applyAlignment="0" applyProtection="0">
      <alignment vertical="center"/>
    </xf>
    <xf numFmtId="0" fontId="85" fillId="40" borderId="0" applyNumberFormat="0" applyBorder="0" applyAlignment="0" applyProtection="0">
      <alignment vertical="center"/>
    </xf>
    <xf numFmtId="0" fontId="80" fillId="45" borderId="0" applyNumberFormat="0" applyBorder="0" applyAlignment="0" applyProtection="0">
      <alignment vertical="center"/>
    </xf>
    <xf numFmtId="0" fontId="80" fillId="45" borderId="0" applyNumberFormat="0" applyBorder="0" applyAlignment="0" applyProtection="0">
      <alignment vertical="center"/>
    </xf>
    <xf numFmtId="0" fontId="125"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77" fillId="0" borderId="26" applyNumberFormat="0" applyFill="0" applyAlignment="0" applyProtection="0">
      <alignment vertical="center"/>
    </xf>
    <xf numFmtId="0" fontId="77" fillId="0" borderId="26" applyNumberFormat="0" applyFill="0" applyAlignment="0" applyProtection="0">
      <alignment vertical="center"/>
    </xf>
    <xf numFmtId="0" fontId="77" fillId="0" borderId="26" applyNumberFormat="0" applyFill="0" applyAlignment="0" applyProtection="0">
      <alignment vertical="center"/>
    </xf>
    <xf numFmtId="0" fontId="77" fillId="0" borderId="40" applyNumberFormat="0" applyFill="0" applyAlignment="0" applyProtection="0">
      <alignment vertical="center"/>
    </xf>
    <xf numFmtId="0" fontId="101" fillId="0" borderId="0" applyNumberFormat="0" applyFill="0" applyBorder="0" applyAlignment="0" applyProtection="0">
      <alignment vertical="center"/>
    </xf>
    <xf numFmtId="0" fontId="95" fillId="44" borderId="31" applyNumberFormat="0" applyAlignment="0" applyProtection="0">
      <alignment vertical="center"/>
    </xf>
    <xf numFmtId="0" fontId="77" fillId="0" borderId="26" applyNumberFormat="0" applyFill="0" applyAlignment="0" applyProtection="0">
      <alignment vertical="center"/>
    </xf>
    <xf numFmtId="0" fontId="95" fillId="44" borderId="31" applyNumberFormat="0" applyAlignment="0" applyProtection="0">
      <alignment vertical="center"/>
    </xf>
    <xf numFmtId="0" fontId="77" fillId="0" borderId="26" applyNumberFormat="0" applyFill="0" applyAlignment="0" applyProtection="0">
      <alignment vertical="center"/>
    </xf>
    <xf numFmtId="0" fontId="95" fillId="44" borderId="31" applyNumberFormat="0" applyAlignment="0" applyProtection="0">
      <alignment vertical="center"/>
    </xf>
    <xf numFmtId="0" fontId="77" fillId="0" borderId="26" applyNumberFormat="0" applyFill="0" applyAlignment="0" applyProtection="0">
      <alignment vertical="center"/>
    </xf>
    <xf numFmtId="0" fontId="95" fillId="44" borderId="31" applyNumberFormat="0" applyAlignment="0" applyProtection="0">
      <alignment vertical="center"/>
    </xf>
    <xf numFmtId="0" fontId="77" fillId="0" borderId="26" applyNumberFormat="0" applyFill="0" applyAlignment="0" applyProtection="0">
      <alignment vertical="center"/>
    </xf>
    <xf numFmtId="0" fontId="95" fillId="44" borderId="31" applyNumberFormat="0" applyAlignment="0" applyProtection="0">
      <alignment vertical="center"/>
    </xf>
    <xf numFmtId="0" fontId="77" fillId="0" borderId="40" applyNumberFormat="0" applyFill="0" applyAlignment="0" applyProtection="0">
      <alignment vertical="center"/>
    </xf>
    <xf numFmtId="0" fontId="77" fillId="0" borderId="26" applyNumberFormat="0" applyFill="0" applyAlignment="0" applyProtection="0">
      <alignment vertical="center"/>
    </xf>
    <xf numFmtId="0" fontId="77" fillId="0" borderId="26" applyNumberFormat="0" applyFill="0" applyAlignment="0" applyProtection="0">
      <alignment vertical="center"/>
    </xf>
    <xf numFmtId="0" fontId="77" fillId="0" borderId="26" applyNumberFormat="0" applyFill="0" applyAlignment="0" applyProtection="0">
      <alignment vertical="center"/>
    </xf>
    <xf numFmtId="0" fontId="77" fillId="0" borderId="26" applyNumberFormat="0" applyFill="0" applyAlignment="0" applyProtection="0">
      <alignment vertical="center"/>
    </xf>
    <xf numFmtId="0" fontId="101" fillId="0" borderId="0" applyNumberFormat="0" applyFill="0" applyBorder="0" applyAlignment="0" applyProtection="0">
      <alignment vertical="center"/>
    </xf>
    <xf numFmtId="0" fontId="77" fillId="0" borderId="26" applyNumberFormat="0" applyFill="0" applyAlignment="0" applyProtection="0">
      <alignment vertical="center"/>
    </xf>
    <xf numFmtId="0" fontId="77" fillId="0" borderId="26" applyNumberFormat="0" applyFill="0" applyAlignment="0" applyProtection="0">
      <alignment vertical="center"/>
    </xf>
    <xf numFmtId="0" fontId="77" fillId="0" borderId="26" applyNumberFormat="0" applyFill="0" applyAlignment="0" applyProtection="0">
      <alignment vertical="center"/>
    </xf>
    <xf numFmtId="0" fontId="77" fillId="0" borderId="26" applyNumberFormat="0" applyFill="0" applyAlignment="0" applyProtection="0">
      <alignment vertical="center"/>
    </xf>
    <xf numFmtId="0" fontId="77" fillId="0" borderId="26" applyNumberFormat="0" applyFill="0" applyAlignment="0" applyProtection="0">
      <alignment vertical="center"/>
    </xf>
    <xf numFmtId="0" fontId="77" fillId="0" borderId="26" applyNumberFormat="0" applyFill="0" applyAlignment="0" applyProtection="0">
      <alignment vertical="center"/>
    </xf>
    <xf numFmtId="0" fontId="77" fillId="0" borderId="26" applyNumberFormat="0" applyFill="0" applyAlignment="0" applyProtection="0">
      <alignment vertical="center"/>
    </xf>
    <xf numFmtId="0" fontId="77" fillId="0" borderId="26" applyNumberFormat="0" applyFill="0" applyAlignment="0" applyProtection="0">
      <alignment vertical="center"/>
    </xf>
    <xf numFmtId="0" fontId="101" fillId="0" borderId="0" applyNumberFormat="0" applyFill="0" applyBorder="0" applyAlignment="0" applyProtection="0">
      <alignment vertical="center"/>
    </xf>
    <xf numFmtId="0" fontId="77" fillId="0" borderId="26" applyNumberFormat="0" applyFill="0" applyAlignment="0" applyProtection="0">
      <alignment vertical="center"/>
    </xf>
    <xf numFmtId="0" fontId="77" fillId="0" borderId="26" applyNumberFormat="0" applyFill="0" applyAlignment="0" applyProtection="0">
      <alignment vertical="center"/>
    </xf>
    <xf numFmtId="0" fontId="77" fillId="0" borderId="26" applyNumberFormat="0" applyFill="0" applyAlignment="0" applyProtection="0">
      <alignment vertical="center"/>
    </xf>
    <xf numFmtId="0" fontId="77" fillId="0" borderId="26" applyNumberFormat="0" applyFill="0" applyAlignment="0" applyProtection="0">
      <alignment vertical="center"/>
    </xf>
    <xf numFmtId="0" fontId="77" fillId="0" borderId="26" applyNumberFormat="0" applyFill="0" applyAlignment="0" applyProtection="0">
      <alignment vertical="center"/>
    </xf>
    <xf numFmtId="0" fontId="77" fillId="0" borderId="26" applyNumberFormat="0" applyFill="0" applyAlignment="0" applyProtection="0">
      <alignment vertical="center"/>
    </xf>
    <xf numFmtId="0" fontId="77" fillId="0" borderId="26" applyNumberFormat="0" applyFill="0" applyAlignment="0" applyProtection="0">
      <alignment vertical="center"/>
    </xf>
    <xf numFmtId="0" fontId="77" fillId="0" borderId="26" applyNumberFormat="0" applyFill="0" applyAlignment="0" applyProtection="0">
      <alignment vertical="center"/>
    </xf>
    <xf numFmtId="0" fontId="77" fillId="0" borderId="26" applyNumberFormat="0" applyFill="0" applyAlignment="0" applyProtection="0">
      <alignment vertical="center"/>
    </xf>
    <xf numFmtId="0" fontId="77" fillId="0" borderId="26" applyNumberFormat="0" applyFill="0" applyAlignment="0" applyProtection="0">
      <alignment vertical="center"/>
    </xf>
    <xf numFmtId="4" fontId="0" fillId="0" borderId="0" applyFont="0" applyFill="0" applyBorder="0" applyAlignment="0" applyProtection="0">
      <alignment vertical="center"/>
    </xf>
    <xf numFmtId="0" fontId="77" fillId="0" borderId="26" applyNumberFormat="0" applyFill="0" applyAlignment="0" applyProtection="0">
      <alignment vertical="center"/>
    </xf>
    <xf numFmtId="0" fontId="77" fillId="0" borderId="26" applyNumberFormat="0" applyFill="0" applyAlignment="0" applyProtection="0">
      <alignment vertical="center"/>
    </xf>
    <xf numFmtId="0" fontId="96" fillId="41" borderId="32" applyNumberFormat="0" applyAlignment="0" applyProtection="0">
      <alignment vertical="center"/>
    </xf>
    <xf numFmtId="0" fontId="96" fillId="41" borderId="32" applyNumberFormat="0" applyAlignment="0" applyProtection="0">
      <alignment vertical="center"/>
    </xf>
    <xf numFmtId="0" fontId="96" fillId="41" borderId="32" applyNumberFormat="0" applyAlignment="0" applyProtection="0">
      <alignment vertical="center"/>
    </xf>
    <xf numFmtId="0" fontId="96" fillId="41" borderId="32" applyNumberFormat="0" applyAlignment="0" applyProtection="0">
      <alignment vertical="center"/>
    </xf>
    <xf numFmtId="0" fontId="96" fillId="41" borderId="32" applyNumberFormat="0" applyAlignment="0" applyProtection="0">
      <alignment vertical="center"/>
    </xf>
    <xf numFmtId="0" fontId="96" fillId="41" borderId="32" applyNumberFormat="0" applyAlignment="0" applyProtection="0">
      <alignment vertical="center"/>
    </xf>
    <xf numFmtId="0" fontId="96" fillId="41" borderId="32" applyNumberFormat="0" applyAlignment="0" applyProtection="0">
      <alignment vertical="center"/>
    </xf>
    <xf numFmtId="0" fontId="96" fillId="41" borderId="32" applyNumberFormat="0" applyAlignment="0" applyProtection="0">
      <alignment vertical="center"/>
    </xf>
    <xf numFmtId="0" fontId="96" fillId="41" borderId="32" applyNumberFormat="0" applyAlignment="0" applyProtection="0">
      <alignment vertical="center"/>
    </xf>
    <xf numFmtId="0" fontId="96" fillId="41" borderId="32" applyNumberFormat="0" applyAlignment="0" applyProtection="0">
      <alignment vertical="center"/>
    </xf>
    <xf numFmtId="0" fontId="96" fillId="41" borderId="32" applyNumberFormat="0" applyAlignment="0" applyProtection="0">
      <alignment vertical="center"/>
    </xf>
    <xf numFmtId="0" fontId="96" fillId="41" borderId="32" applyNumberFormat="0" applyAlignment="0" applyProtection="0">
      <alignment vertical="center"/>
    </xf>
    <xf numFmtId="0" fontId="96" fillId="41" borderId="32" applyNumberFormat="0" applyAlignment="0" applyProtection="0">
      <alignment vertical="center"/>
    </xf>
    <xf numFmtId="0" fontId="96" fillId="41" borderId="32" applyNumberFormat="0" applyAlignment="0" applyProtection="0">
      <alignment vertical="center"/>
    </xf>
    <xf numFmtId="0" fontId="96" fillId="41" borderId="32" applyNumberFormat="0" applyAlignment="0" applyProtection="0">
      <alignment vertical="center"/>
    </xf>
    <xf numFmtId="0" fontId="96" fillId="41" borderId="32" applyNumberFormat="0" applyAlignment="0" applyProtection="0">
      <alignment vertical="center"/>
    </xf>
    <xf numFmtId="0" fontId="95" fillId="44" borderId="31" applyNumberFormat="0" applyAlignment="0" applyProtection="0">
      <alignment vertical="center"/>
    </xf>
    <xf numFmtId="0" fontId="95" fillId="44" borderId="31" applyNumberFormat="0" applyAlignment="0" applyProtection="0">
      <alignment vertical="center"/>
    </xf>
    <xf numFmtId="0" fontId="95" fillId="44" borderId="31" applyNumberFormat="0" applyAlignment="0" applyProtection="0">
      <alignment vertical="center"/>
    </xf>
    <xf numFmtId="0" fontId="95" fillId="44" borderId="31" applyNumberFormat="0" applyAlignment="0" applyProtection="0">
      <alignment vertical="center"/>
    </xf>
    <xf numFmtId="0" fontId="95" fillId="44" borderId="31" applyNumberFormat="0" applyAlignment="0" applyProtection="0">
      <alignment vertical="center"/>
    </xf>
    <xf numFmtId="0" fontId="95" fillId="44" borderId="31" applyNumberFormat="0" applyAlignment="0" applyProtection="0">
      <alignment vertical="center"/>
    </xf>
    <xf numFmtId="0" fontId="95" fillId="44" borderId="31" applyNumberFormat="0" applyAlignment="0" applyProtection="0">
      <alignment vertical="center"/>
    </xf>
    <xf numFmtId="0" fontId="95" fillId="44" borderId="31" applyNumberFormat="0" applyAlignment="0" applyProtection="0">
      <alignment vertical="center"/>
    </xf>
    <xf numFmtId="0" fontId="95" fillId="44" borderId="31" applyNumberFormat="0" applyAlignment="0" applyProtection="0">
      <alignment vertical="center"/>
    </xf>
    <xf numFmtId="0" fontId="95" fillId="44" borderId="31" applyNumberFormat="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74" fillId="0" borderId="13" applyNumberFormat="0" applyFill="0" applyProtection="0">
      <alignment horizontal="left" vertical="center"/>
    </xf>
    <xf numFmtId="0" fontId="74" fillId="0" borderId="13" applyNumberFormat="0" applyFill="0" applyProtection="0">
      <alignment horizontal="left" vertical="center"/>
    </xf>
    <xf numFmtId="0" fontId="74" fillId="0" borderId="13" applyNumberFormat="0" applyFill="0" applyProtection="0">
      <alignment horizontal="left" vertical="center"/>
    </xf>
    <xf numFmtId="0" fontId="74" fillId="0" borderId="13" applyNumberFormat="0" applyFill="0" applyProtection="0">
      <alignment horizontal="left" vertical="center"/>
    </xf>
    <xf numFmtId="0" fontId="74" fillId="0" borderId="13" applyNumberFormat="0" applyFill="0" applyProtection="0">
      <alignment horizontal="left" vertical="center"/>
    </xf>
    <xf numFmtId="0" fontId="74" fillId="0" borderId="13" applyNumberFormat="0" applyFill="0" applyProtection="0">
      <alignment horizontal="left" vertical="center"/>
    </xf>
    <xf numFmtId="0" fontId="74" fillId="0" borderId="13" applyNumberFormat="0" applyFill="0" applyProtection="0">
      <alignment horizontal="lef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79" fillId="0" borderId="27" applyNumberFormat="0" applyFill="0" applyAlignment="0" applyProtection="0">
      <alignment vertical="center"/>
    </xf>
    <xf numFmtId="0" fontId="79" fillId="0" borderId="27" applyNumberFormat="0" applyFill="0" applyAlignment="0" applyProtection="0">
      <alignment vertical="center"/>
    </xf>
    <xf numFmtId="0" fontId="79" fillId="0" borderId="27" applyNumberFormat="0" applyFill="0" applyAlignment="0" applyProtection="0">
      <alignment vertical="center"/>
    </xf>
    <xf numFmtId="0" fontId="79" fillId="0" borderId="27" applyNumberFormat="0" applyFill="0" applyAlignment="0" applyProtection="0">
      <alignment vertical="center"/>
    </xf>
    <xf numFmtId="0" fontId="79" fillId="0" borderId="27" applyNumberFormat="0" applyFill="0" applyAlignment="0" applyProtection="0">
      <alignment vertical="center"/>
    </xf>
    <xf numFmtId="0" fontId="79" fillId="0" borderId="27" applyNumberFormat="0" applyFill="0" applyAlignment="0" applyProtection="0">
      <alignment vertical="center"/>
    </xf>
    <xf numFmtId="0" fontId="79" fillId="0" borderId="27" applyNumberFormat="0" applyFill="0" applyAlignment="0" applyProtection="0">
      <alignment vertical="center"/>
    </xf>
    <xf numFmtId="0" fontId="79" fillId="0" borderId="27" applyNumberFormat="0" applyFill="0" applyAlignment="0" applyProtection="0">
      <alignment vertical="center"/>
    </xf>
    <xf numFmtId="0" fontId="79" fillId="0" borderId="27" applyNumberFormat="0" applyFill="0" applyAlignment="0" applyProtection="0">
      <alignment vertical="center"/>
    </xf>
    <xf numFmtId="0" fontId="79" fillId="0" borderId="27" applyNumberFormat="0" applyFill="0" applyAlignment="0" applyProtection="0">
      <alignment vertical="center"/>
    </xf>
    <xf numFmtId="0" fontId="79" fillId="0" borderId="27" applyNumberFormat="0" applyFill="0" applyAlignment="0" applyProtection="0">
      <alignment vertical="center"/>
    </xf>
    <xf numFmtId="0" fontId="79" fillId="0" borderId="27" applyNumberFormat="0" applyFill="0" applyAlignment="0" applyProtection="0">
      <alignment vertical="center"/>
    </xf>
    <xf numFmtId="0" fontId="79" fillId="0" borderId="27" applyNumberFormat="0" applyFill="0" applyAlignment="0" applyProtection="0">
      <alignment vertical="center"/>
    </xf>
    <xf numFmtId="0" fontId="104" fillId="0" borderId="0">
      <alignment vertical="center"/>
    </xf>
    <xf numFmtId="43" fontId="0" fillId="0" borderId="0" applyFont="0" applyFill="0" applyBorder="0" applyAlignment="0" applyProtection="0">
      <alignment vertical="center"/>
    </xf>
    <xf numFmtId="193" fontId="0" fillId="0" borderId="0" applyFont="0" applyFill="0" applyBorder="0" applyAlignment="0" applyProtection="0">
      <alignment vertical="center"/>
    </xf>
    <xf numFmtId="0" fontId="106" fillId="53" borderId="32" applyNumberFormat="0" applyAlignment="0" applyProtection="0">
      <alignment vertical="center"/>
    </xf>
    <xf numFmtId="0" fontId="24" fillId="0" borderId="0">
      <alignment vertical="center"/>
    </xf>
    <xf numFmtId="41"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76" fillId="65" borderId="0" applyNumberFormat="0" applyBorder="0" applyAlignment="0" applyProtection="0">
      <alignment vertical="center"/>
    </xf>
    <xf numFmtId="43" fontId="0" fillId="0" borderId="0" applyFont="0" applyFill="0" applyBorder="0" applyAlignment="0" applyProtection="0">
      <alignment vertical="center"/>
    </xf>
    <xf numFmtId="0" fontId="30" fillId="67" borderId="0" applyNumberFormat="0" applyBorder="0" applyAlignment="0" applyProtection="0">
      <alignment vertical="center"/>
    </xf>
    <xf numFmtId="0" fontId="30" fillId="67" borderId="0" applyNumberFormat="0" applyBorder="0" applyAlignment="0" applyProtection="0">
      <alignment vertical="center"/>
    </xf>
    <xf numFmtId="0" fontId="30" fillId="60" borderId="0" applyNumberFormat="0" applyBorder="0" applyAlignment="0" applyProtection="0">
      <alignment vertical="center"/>
    </xf>
    <xf numFmtId="0" fontId="30" fillId="66" borderId="0" applyNumberFormat="0" applyBorder="0" applyAlignment="0" applyProtection="0">
      <alignment vertical="center"/>
    </xf>
    <xf numFmtId="0" fontId="76" fillId="54" borderId="0" applyNumberFormat="0" applyBorder="0" applyAlignment="0" applyProtection="0">
      <alignment vertical="center"/>
    </xf>
    <xf numFmtId="0" fontId="76" fillId="54" borderId="0" applyNumberFormat="0" applyBorder="0" applyAlignment="0" applyProtection="0">
      <alignment vertical="center"/>
    </xf>
    <xf numFmtId="0" fontId="76" fillId="54" borderId="0" applyNumberFormat="0" applyBorder="0" applyAlignment="0" applyProtection="0">
      <alignment vertical="center"/>
    </xf>
    <xf numFmtId="0" fontId="76" fillId="38" borderId="0" applyNumberFormat="0" applyBorder="0" applyAlignment="0" applyProtection="0">
      <alignment vertical="center"/>
    </xf>
    <xf numFmtId="0" fontId="76" fillId="68" borderId="0" applyNumberFormat="0" applyBorder="0" applyAlignment="0" applyProtection="0">
      <alignment vertical="center"/>
    </xf>
    <xf numFmtId="0" fontId="76" fillId="68" borderId="0" applyNumberFormat="0" applyBorder="0" applyAlignment="0" applyProtection="0">
      <alignment vertical="center"/>
    </xf>
    <xf numFmtId="0" fontId="76" fillId="52" borderId="0" applyNumberFormat="0" applyBorder="0" applyAlignment="0" applyProtection="0">
      <alignment vertical="center"/>
    </xf>
    <xf numFmtId="0" fontId="76" fillId="52" borderId="0" applyNumberFormat="0" applyBorder="0" applyAlignment="0" applyProtection="0">
      <alignment vertical="center"/>
    </xf>
    <xf numFmtId="0" fontId="76" fillId="37" borderId="0" applyNumberFormat="0" applyBorder="0" applyAlignment="0" applyProtection="0">
      <alignment vertical="center"/>
    </xf>
    <xf numFmtId="0" fontId="76" fillId="57" borderId="0" applyNumberFormat="0" applyBorder="0" applyAlignment="0" applyProtection="0">
      <alignment vertical="center"/>
    </xf>
    <xf numFmtId="0" fontId="82" fillId="42" borderId="0" applyNumberFormat="0" applyBorder="0" applyAlignment="0" applyProtection="0">
      <alignment vertical="center"/>
    </xf>
    <xf numFmtId="0" fontId="76" fillId="57" borderId="0" applyNumberFormat="0" applyBorder="0" applyAlignment="0" applyProtection="0">
      <alignment vertical="center"/>
    </xf>
    <xf numFmtId="0" fontId="76" fillId="57" borderId="0" applyNumberFormat="0" applyBorder="0" applyAlignment="0" applyProtection="0">
      <alignment vertical="center"/>
    </xf>
    <xf numFmtId="0" fontId="82" fillId="42" borderId="0" applyNumberFormat="0" applyBorder="0" applyAlignment="0" applyProtection="0">
      <alignment vertical="center"/>
    </xf>
    <xf numFmtId="0" fontId="76" fillId="57" borderId="0" applyNumberFormat="0" applyBorder="0" applyAlignment="0" applyProtection="0">
      <alignment vertical="center"/>
    </xf>
    <xf numFmtId="0" fontId="76" fillId="65" borderId="0" applyNumberFormat="0" applyBorder="0" applyAlignment="0" applyProtection="0">
      <alignment vertical="center"/>
    </xf>
    <xf numFmtId="0" fontId="76" fillId="65" borderId="0" applyNumberFormat="0" applyBorder="0" applyAlignment="0" applyProtection="0">
      <alignment vertical="center"/>
    </xf>
    <xf numFmtId="0" fontId="76" fillId="39" borderId="0" applyNumberFormat="0" applyBorder="0" applyAlignment="0" applyProtection="0">
      <alignment vertical="center"/>
    </xf>
    <xf numFmtId="0" fontId="76" fillId="38" borderId="0" applyNumberFormat="0" applyBorder="0" applyAlignment="0" applyProtection="0">
      <alignment vertical="center"/>
    </xf>
    <xf numFmtId="0" fontId="76" fillId="38" borderId="0" applyNumberFormat="0" applyBorder="0" applyAlignment="0" applyProtection="0">
      <alignment vertical="center"/>
    </xf>
    <xf numFmtId="0" fontId="76" fillId="38" borderId="0" applyNumberFormat="0" applyBorder="0" applyAlignment="0" applyProtection="0">
      <alignment vertical="center"/>
    </xf>
    <xf numFmtId="0" fontId="76" fillId="38" borderId="0" applyNumberFormat="0" applyBorder="0" applyAlignment="0" applyProtection="0">
      <alignment vertical="center"/>
    </xf>
    <xf numFmtId="0" fontId="76" fillId="38" borderId="0" applyNumberFormat="0" applyBorder="0" applyAlignment="0" applyProtection="0">
      <alignment vertical="center"/>
    </xf>
    <xf numFmtId="0" fontId="76" fillId="69" borderId="0" applyNumberFormat="0" applyBorder="0" applyAlignment="0" applyProtection="0">
      <alignment vertical="center"/>
    </xf>
    <xf numFmtId="0" fontId="76" fillId="69" borderId="0" applyNumberFormat="0" applyBorder="0" applyAlignment="0" applyProtection="0">
      <alignment vertical="center"/>
    </xf>
    <xf numFmtId="176" fontId="83" fillId="0" borderId="13" applyFill="0" applyProtection="0">
      <alignment horizontal="right" vertical="center"/>
    </xf>
    <xf numFmtId="176" fontId="83" fillId="0" borderId="13" applyFill="0" applyProtection="0">
      <alignment horizontal="right" vertical="center"/>
    </xf>
    <xf numFmtId="176" fontId="83" fillId="0" borderId="13" applyFill="0" applyProtection="0">
      <alignment horizontal="right" vertical="center"/>
    </xf>
    <xf numFmtId="176" fontId="83" fillId="0" borderId="13" applyFill="0" applyProtection="0">
      <alignment horizontal="right" vertical="center"/>
    </xf>
    <xf numFmtId="0" fontId="83" fillId="0" borderId="7" applyNumberFormat="0" applyFill="0" applyProtection="0">
      <alignment horizontal="left" vertical="center"/>
    </xf>
    <xf numFmtId="0" fontId="83" fillId="0" borderId="7" applyNumberFormat="0" applyFill="0" applyProtection="0">
      <alignment horizontal="left" vertical="center"/>
    </xf>
    <xf numFmtId="0" fontId="83" fillId="0" borderId="7" applyNumberFormat="0" applyFill="0" applyProtection="0">
      <alignment horizontal="left" vertical="center"/>
    </xf>
    <xf numFmtId="0" fontId="83" fillId="0" borderId="7" applyNumberFormat="0" applyFill="0" applyProtection="0">
      <alignment horizontal="left" vertical="center"/>
    </xf>
    <xf numFmtId="0" fontId="82" fillId="42" borderId="0" applyNumberFormat="0" applyBorder="0" applyAlignment="0" applyProtection="0">
      <alignment vertical="center"/>
    </xf>
    <xf numFmtId="0" fontId="82" fillId="42" borderId="0" applyNumberFormat="0" applyBorder="0" applyAlignment="0" applyProtection="0">
      <alignment vertical="center"/>
    </xf>
    <xf numFmtId="0" fontId="82" fillId="42" borderId="0" applyNumberFormat="0" applyBorder="0" applyAlignment="0" applyProtection="0">
      <alignment vertical="center"/>
    </xf>
    <xf numFmtId="0" fontId="82" fillId="42" borderId="0" applyNumberFormat="0" applyBorder="0" applyAlignment="0" applyProtection="0">
      <alignment vertical="center"/>
    </xf>
    <xf numFmtId="0" fontId="82" fillId="42" borderId="0" applyNumberFormat="0" applyBorder="0" applyAlignment="0" applyProtection="0">
      <alignment vertical="center"/>
    </xf>
    <xf numFmtId="0" fontId="82" fillId="42" borderId="0" applyNumberFormat="0" applyBorder="0" applyAlignment="0" applyProtection="0">
      <alignment vertical="center"/>
    </xf>
    <xf numFmtId="0" fontId="93" fillId="41" borderId="30" applyNumberFormat="0" applyAlignment="0" applyProtection="0">
      <alignment vertical="center"/>
    </xf>
    <xf numFmtId="0" fontId="93" fillId="41" borderId="30" applyNumberFormat="0" applyAlignment="0" applyProtection="0">
      <alignment vertical="center"/>
    </xf>
    <xf numFmtId="0" fontId="93" fillId="41" borderId="30" applyNumberFormat="0" applyAlignment="0" applyProtection="0">
      <alignment vertical="center"/>
    </xf>
    <xf numFmtId="0" fontId="93" fillId="41" borderId="30" applyNumberFormat="0" applyAlignment="0" applyProtection="0">
      <alignment vertical="center"/>
    </xf>
    <xf numFmtId="0" fontId="93" fillId="41" borderId="30" applyNumberFormat="0" applyAlignment="0" applyProtection="0">
      <alignment vertical="center"/>
    </xf>
    <xf numFmtId="0" fontId="93" fillId="41" borderId="30" applyNumberFormat="0" applyAlignment="0" applyProtection="0">
      <alignment vertical="center"/>
    </xf>
    <xf numFmtId="0" fontId="93" fillId="41" borderId="30" applyNumberFormat="0" applyAlignment="0" applyProtection="0">
      <alignment vertical="center"/>
    </xf>
    <xf numFmtId="0" fontId="93" fillId="41" borderId="30" applyNumberFormat="0" applyAlignment="0" applyProtection="0">
      <alignment vertical="center"/>
    </xf>
    <xf numFmtId="41" fontId="0" fillId="0" borderId="0" applyFont="0" applyFill="0" applyBorder="0" applyAlignment="0" applyProtection="0">
      <alignment vertical="center"/>
    </xf>
    <xf numFmtId="0" fontId="93" fillId="41" borderId="30" applyNumberFormat="0" applyAlignment="0" applyProtection="0">
      <alignment vertical="center"/>
    </xf>
    <xf numFmtId="0" fontId="93" fillId="41" borderId="30" applyNumberFormat="0" applyAlignment="0" applyProtection="0">
      <alignment vertical="center"/>
    </xf>
    <xf numFmtId="0" fontId="93" fillId="41" borderId="30" applyNumberFormat="0" applyAlignment="0" applyProtection="0">
      <alignment vertical="center"/>
    </xf>
    <xf numFmtId="0" fontId="93" fillId="41" borderId="30" applyNumberFormat="0" applyAlignment="0" applyProtection="0">
      <alignment vertical="center"/>
    </xf>
    <xf numFmtId="0" fontId="93" fillId="41" borderId="30" applyNumberFormat="0" applyAlignment="0" applyProtection="0">
      <alignment vertical="center"/>
    </xf>
    <xf numFmtId="0" fontId="106" fillId="53" borderId="32" applyNumberFormat="0" applyAlignment="0" applyProtection="0">
      <alignment vertical="center"/>
    </xf>
    <xf numFmtId="0" fontId="106" fillId="53" borderId="32" applyNumberFormat="0" applyAlignment="0" applyProtection="0">
      <alignment vertical="center"/>
    </xf>
    <xf numFmtId="0" fontId="106" fillId="53" borderId="32" applyNumberFormat="0" applyAlignment="0" applyProtection="0">
      <alignment vertical="center"/>
    </xf>
    <xf numFmtId="0" fontId="106" fillId="53" borderId="32" applyNumberFormat="0" applyAlignment="0" applyProtection="0">
      <alignment vertical="center"/>
    </xf>
    <xf numFmtId="0" fontId="106" fillId="53" borderId="32" applyNumberFormat="0" applyAlignment="0" applyProtection="0">
      <alignment vertical="center"/>
    </xf>
    <xf numFmtId="0" fontId="106" fillId="53" borderId="32" applyNumberFormat="0" applyAlignment="0" applyProtection="0">
      <alignment vertical="center"/>
    </xf>
    <xf numFmtId="0" fontId="106" fillId="53" borderId="32" applyNumberFormat="0" applyAlignment="0" applyProtection="0">
      <alignment vertical="center"/>
    </xf>
    <xf numFmtId="0" fontId="106" fillId="53" borderId="32" applyNumberFormat="0" applyAlignment="0" applyProtection="0">
      <alignment vertical="center"/>
    </xf>
    <xf numFmtId="1" fontId="83" fillId="0" borderId="13" applyFill="0" applyProtection="0">
      <alignment horizontal="center" vertical="center"/>
    </xf>
    <xf numFmtId="1" fontId="83" fillId="0" borderId="13" applyFill="0" applyProtection="0">
      <alignment horizontal="center" vertical="center"/>
    </xf>
    <xf numFmtId="0" fontId="126" fillId="0" borderId="0">
      <alignment vertical="center"/>
    </xf>
    <xf numFmtId="0" fontId="97" fillId="0" borderId="0">
      <alignment vertical="center"/>
    </xf>
    <xf numFmtId="43" fontId="0" fillId="0" borderId="0" applyFont="0" applyFill="0" applyBorder="0" applyAlignment="0" applyProtection="0">
      <alignment vertical="center"/>
    </xf>
    <xf numFmtId="0" fontId="0" fillId="5" borderId="35" applyNumberFormat="0" applyFont="0" applyAlignment="0" applyProtection="0">
      <alignment vertical="center"/>
    </xf>
    <xf numFmtId="0" fontId="0" fillId="5" borderId="35" applyNumberFormat="0" applyFont="0" applyAlignment="0" applyProtection="0">
      <alignment vertical="center"/>
    </xf>
    <xf numFmtId="0" fontId="0" fillId="5" borderId="35" applyNumberFormat="0" applyFont="0" applyAlignment="0" applyProtection="0">
      <alignment vertical="center"/>
    </xf>
    <xf numFmtId="0" fontId="0" fillId="5" borderId="35" applyNumberFormat="0" applyFont="0" applyAlignment="0" applyProtection="0">
      <alignment vertical="center"/>
    </xf>
    <xf numFmtId="0" fontId="0" fillId="5" borderId="35" applyNumberFormat="0" applyFont="0" applyAlignment="0" applyProtection="0">
      <alignment vertical="center"/>
    </xf>
    <xf numFmtId="0" fontId="0" fillId="5" borderId="35" applyNumberFormat="0" applyFont="0" applyAlignment="0" applyProtection="0">
      <alignment vertical="center"/>
    </xf>
    <xf numFmtId="0" fontId="0" fillId="5" borderId="35" applyNumberFormat="0" applyFont="0" applyAlignment="0" applyProtection="0">
      <alignment vertical="center"/>
    </xf>
    <xf numFmtId="0" fontId="0" fillId="5" borderId="35" applyNumberFormat="0" applyFont="0" applyAlignment="0" applyProtection="0">
      <alignment vertical="center"/>
    </xf>
    <xf numFmtId="0" fontId="0" fillId="5" borderId="35" applyNumberFormat="0" applyFont="0" applyAlignment="0" applyProtection="0">
      <alignment vertical="center"/>
    </xf>
    <xf numFmtId="0" fontId="0" fillId="5" borderId="35" applyNumberFormat="0" applyFont="0" applyAlignment="0" applyProtection="0">
      <alignment vertical="center"/>
    </xf>
    <xf numFmtId="0" fontId="0" fillId="5" borderId="35" applyNumberFormat="0" applyFont="0" applyAlignment="0" applyProtection="0">
      <alignment vertical="center"/>
    </xf>
    <xf numFmtId="0" fontId="0" fillId="5" borderId="35" applyNumberFormat="0" applyFont="0" applyAlignment="0" applyProtection="0">
      <alignment vertical="center"/>
    </xf>
    <xf numFmtId="0" fontId="0" fillId="5" borderId="35" applyNumberFormat="0" applyFont="0" applyAlignment="0" applyProtection="0">
      <alignment vertical="center"/>
    </xf>
    <xf numFmtId="0" fontId="0" fillId="5" borderId="35" applyNumberFormat="0" applyFont="0" applyAlignment="0" applyProtection="0">
      <alignment vertical="center"/>
    </xf>
    <xf numFmtId="0" fontId="127" fillId="0" borderId="0">
      <alignment vertical="top"/>
      <protection locked="0"/>
    </xf>
  </cellStyleXfs>
  <cellXfs count="439">
    <xf numFmtId="0" fontId="0" fillId="0" borderId="0" xfId="0" applyAlignment="1"/>
    <xf numFmtId="0" fontId="1" fillId="0" borderId="0" xfId="0" applyFont="1" applyFill="1" applyBorder="1" applyAlignment="1">
      <alignment vertical="center"/>
    </xf>
    <xf numFmtId="0" fontId="2" fillId="0" borderId="0" xfId="554" applyFont="1" applyFill="1" applyBorder="1" applyAlignment="1">
      <alignment horizontal="center" vertical="center"/>
    </xf>
    <xf numFmtId="0" fontId="3" fillId="0" borderId="1" xfId="554" applyFont="1" applyFill="1" applyBorder="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3" fillId="0" borderId="1" xfId="554" applyNumberFormat="1" applyFont="1" applyFill="1" applyBorder="1" applyAlignment="1">
      <alignment horizontal="center" vertical="center" wrapText="1"/>
    </xf>
    <xf numFmtId="0" fontId="4" fillId="0" borderId="1" xfId="0" applyNumberFormat="1" applyFont="1" applyFill="1" applyBorder="1" applyAlignment="1">
      <alignment vertical="center" wrapText="1"/>
    </xf>
    <xf numFmtId="0" fontId="1" fillId="0" borderId="0" xfId="0" applyFont="1" applyFill="1" applyBorder="1" applyAlignment="1">
      <alignment vertical="center" wrapText="1"/>
    </xf>
    <xf numFmtId="0" fontId="5" fillId="0" borderId="0" xfId="287" applyFont="1" applyFill="1" applyBorder="1" applyAlignment="1">
      <alignment vertical="center"/>
    </xf>
    <xf numFmtId="0" fontId="6" fillId="0" borderId="0" xfId="1334" applyFont="1" applyFill="1" applyBorder="1" applyAlignment="1" applyProtection="1">
      <alignment vertical="top"/>
      <protection locked="0"/>
    </xf>
    <xf numFmtId="0" fontId="7" fillId="0" borderId="0" xfId="287" applyNumberFormat="1" applyFont="1" applyFill="1" applyBorder="1" applyAlignment="1" applyProtection="1">
      <alignment horizontal="center" vertical="center"/>
    </xf>
    <xf numFmtId="0" fontId="0" fillId="0" borderId="0" xfId="287" applyNumberFormat="1" applyFont="1" applyFill="1" applyBorder="1" applyAlignment="1" applyProtection="1">
      <alignment horizontal="left" vertical="center"/>
    </xf>
    <xf numFmtId="0" fontId="8" fillId="0" borderId="2" xfId="1334" applyFont="1" applyFill="1" applyBorder="1" applyAlignment="1" applyProtection="1">
      <alignment horizontal="center" vertical="center" wrapText="1"/>
    </xf>
    <xf numFmtId="0" fontId="8" fillId="0" borderId="2" xfId="1334" applyFont="1" applyFill="1" applyBorder="1" applyAlignment="1" applyProtection="1">
      <alignment horizontal="center" vertical="center"/>
      <protection locked="0"/>
    </xf>
    <xf numFmtId="0" fontId="9" fillId="0" borderId="2" xfId="1334" applyFont="1" applyFill="1" applyBorder="1" applyAlignment="1" applyProtection="1">
      <alignment horizontal="left" vertical="center" wrapText="1"/>
    </xf>
    <xf numFmtId="0" fontId="9" fillId="0" borderId="2" xfId="1334" applyFont="1" applyFill="1" applyBorder="1" applyAlignment="1" applyProtection="1">
      <alignment vertical="center"/>
      <protection locked="0"/>
    </xf>
    <xf numFmtId="0" fontId="9" fillId="0" borderId="2" xfId="1334" applyFont="1" applyFill="1" applyBorder="1" applyAlignment="1" applyProtection="1">
      <alignment vertical="center" wrapText="1"/>
    </xf>
    <xf numFmtId="0" fontId="9" fillId="0" borderId="2" xfId="1334" applyFont="1" applyFill="1" applyBorder="1" applyAlignment="1" applyProtection="1">
      <alignment horizontal="center" vertical="center" wrapText="1"/>
    </xf>
    <xf numFmtId="0" fontId="9" fillId="0" borderId="2" xfId="1334" applyFont="1" applyFill="1" applyBorder="1" applyAlignment="1" applyProtection="1">
      <alignment horizontal="center" vertical="center"/>
      <protection locked="0"/>
    </xf>
    <xf numFmtId="0" fontId="6" fillId="0" borderId="2" xfId="1334" applyFont="1" applyFill="1" applyBorder="1" applyAlignment="1" applyProtection="1">
      <alignment vertical="top"/>
      <protection locked="0"/>
    </xf>
    <xf numFmtId="0" fontId="10" fillId="0" borderId="2" xfId="1334" applyFont="1" applyFill="1" applyBorder="1" applyAlignment="1" applyProtection="1">
      <alignment vertical="center"/>
    </xf>
    <xf numFmtId="0" fontId="9" fillId="0" borderId="3" xfId="1334" applyFont="1" applyFill="1" applyBorder="1" applyAlignment="1" applyProtection="1">
      <alignment horizontal="left" vertical="center" wrapText="1"/>
      <protection locked="0"/>
    </xf>
    <xf numFmtId="0" fontId="6" fillId="0" borderId="2" xfId="1334" applyFont="1" applyFill="1" applyBorder="1" applyAlignment="1" applyProtection="1">
      <alignment horizontal="left" vertical="center" wrapText="1"/>
      <protection locked="0"/>
    </xf>
    <xf numFmtId="0" fontId="10" fillId="0" borderId="4" xfId="1334" applyFont="1" applyFill="1" applyBorder="1" applyAlignment="1" applyProtection="1">
      <alignment vertical="center"/>
    </xf>
    <xf numFmtId="0" fontId="6" fillId="0" borderId="4" xfId="1334" applyFont="1" applyFill="1" applyBorder="1" applyAlignment="1" applyProtection="1">
      <alignment vertical="top"/>
      <protection locked="0"/>
    </xf>
    <xf numFmtId="0" fontId="10" fillId="0" borderId="5" xfId="1334" applyFont="1" applyFill="1" applyBorder="1" applyAlignment="1" applyProtection="1">
      <alignment vertical="center"/>
    </xf>
    <xf numFmtId="0" fontId="6" fillId="0" borderId="5" xfId="1334" applyFont="1" applyFill="1" applyBorder="1" applyAlignment="1" applyProtection="1">
      <alignment vertical="top"/>
      <protection locked="0"/>
    </xf>
    <xf numFmtId="0" fontId="11" fillId="0" borderId="0" xfId="0" applyFont="1" applyFill="1" applyBorder="1" applyAlignment="1">
      <alignment vertical="center"/>
    </xf>
    <xf numFmtId="0" fontId="12" fillId="0" borderId="0" xfId="0" applyFont="1" applyFill="1" applyBorder="1" applyAlignment="1">
      <alignment vertical="center"/>
    </xf>
    <xf numFmtId="0" fontId="13" fillId="0" borderId="0" xfId="0" applyFont="1" applyFill="1" applyBorder="1" applyAlignment="1">
      <alignment vertical="center"/>
    </xf>
    <xf numFmtId="0" fontId="14" fillId="0" borderId="0" xfId="0" applyFont="1" applyFill="1" applyBorder="1" applyAlignment="1">
      <alignment horizontal="center" vertical="center"/>
    </xf>
    <xf numFmtId="0" fontId="15" fillId="0" borderId="0" xfId="0" applyFont="1" applyFill="1" applyBorder="1" applyAlignment="1">
      <alignment horizontal="center" vertical="center"/>
    </xf>
    <xf numFmtId="0" fontId="16" fillId="0" borderId="0" xfId="0" applyFont="1" applyFill="1" applyBorder="1" applyAlignment="1">
      <alignment horizontal="right" vertical="center"/>
    </xf>
    <xf numFmtId="0" fontId="17" fillId="0" borderId="1" xfId="0" applyFont="1" applyFill="1" applyBorder="1" applyAlignment="1">
      <alignment horizontal="center" vertical="center"/>
    </xf>
    <xf numFmtId="0" fontId="17" fillId="0" borderId="1" xfId="0" applyFont="1" applyFill="1" applyBorder="1" applyAlignment="1">
      <alignment horizontal="center" vertical="center" wrapText="1"/>
    </xf>
    <xf numFmtId="0" fontId="18" fillId="0" borderId="1" xfId="0" applyFont="1" applyFill="1" applyBorder="1" applyAlignment="1">
      <alignment horizontal="center" vertical="center"/>
    </xf>
    <xf numFmtId="0" fontId="18" fillId="0" borderId="1" xfId="0" applyFont="1" applyFill="1" applyBorder="1" applyAlignment="1">
      <alignment horizontal="center" vertical="center" wrapText="1"/>
    </xf>
    <xf numFmtId="194" fontId="18" fillId="0" borderId="1" xfId="0" applyNumberFormat="1" applyFont="1" applyFill="1" applyBorder="1" applyAlignment="1">
      <alignment horizontal="left" vertical="center" wrapText="1"/>
    </xf>
    <xf numFmtId="194" fontId="18" fillId="0" borderId="1" xfId="0" applyNumberFormat="1" applyFont="1" applyFill="1" applyBorder="1" applyAlignment="1">
      <alignment horizontal="center" vertical="center" wrapText="1"/>
    </xf>
    <xf numFmtId="0" fontId="19" fillId="0" borderId="0" xfId="0" applyFont="1" applyFill="1" applyBorder="1" applyAlignment="1">
      <alignment horizontal="left" vertical="center" wrapText="1"/>
    </xf>
    <xf numFmtId="0" fontId="11" fillId="0" borderId="0" xfId="0" applyFont="1" applyFill="1" applyBorder="1" applyAlignment="1">
      <alignment vertical="center" wrapText="1"/>
    </xf>
    <xf numFmtId="0" fontId="16" fillId="0" borderId="0" xfId="0" applyFont="1" applyFill="1" applyBorder="1" applyAlignment="1">
      <alignment horizontal="left" vertical="center"/>
    </xf>
    <xf numFmtId="0" fontId="18" fillId="0" borderId="0" xfId="0" applyFont="1" applyFill="1" applyBorder="1" applyAlignment="1">
      <alignment horizontal="right" vertical="center"/>
    </xf>
    <xf numFmtId="0" fontId="18" fillId="0" borderId="0" xfId="0" applyFont="1" applyFill="1" applyBorder="1" applyAlignment="1">
      <alignment horizontal="right" vertical="center" wrapText="1"/>
    </xf>
    <xf numFmtId="0" fontId="17" fillId="0" borderId="1" xfId="0" applyFont="1" applyFill="1" applyBorder="1" applyAlignment="1">
      <alignment vertical="center"/>
    </xf>
    <xf numFmtId="194" fontId="18" fillId="0" borderId="1" xfId="0" applyNumberFormat="1" applyFont="1" applyFill="1" applyBorder="1" applyAlignment="1">
      <alignment horizontal="right" vertical="center" wrapText="1"/>
    </xf>
    <xf numFmtId="0" fontId="18" fillId="0" borderId="1" xfId="0" applyFont="1" applyFill="1" applyBorder="1" applyAlignment="1">
      <alignment horizontal="left" vertical="center"/>
    </xf>
    <xf numFmtId="0" fontId="17" fillId="0" borderId="1" xfId="0" applyFont="1" applyFill="1" applyBorder="1" applyAlignment="1">
      <alignment horizontal="left" vertical="center"/>
    </xf>
    <xf numFmtId="0" fontId="20" fillId="0" borderId="0" xfId="0" applyFont="1" applyFill="1" applyBorder="1" applyAlignment="1">
      <alignment vertical="center"/>
    </xf>
    <xf numFmtId="0" fontId="21" fillId="0" borderId="0" xfId="0" applyFont="1" applyFill="1" applyBorder="1" applyAlignment="1">
      <alignment vertical="center"/>
    </xf>
    <xf numFmtId="0" fontId="16" fillId="0" borderId="0" xfId="0" applyFont="1" applyFill="1" applyBorder="1" applyAlignment="1">
      <alignment horizontal="left" vertical="center" wrapText="1"/>
    </xf>
    <xf numFmtId="0" fontId="14" fillId="0" borderId="0" xfId="0" applyFont="1" applyFill="1" applyBorder="1" applyAlignment="1">
      <alignment horizontal="center" vertical="center" wrapText="1"/>
    </xf>
    <xf numFmtId="0" fontId="17" fillId="0" borderId="1" xfId="0" applyFont="1" applyFill="1" applyBorder="1" applyAlignment="1">
      <alignment horizontal="left" vertical="center" wrapText="1"/>
    </xf>
    <xf numFmtId="4" fontId="18" fillId="0" borderId="1" xfId="0" applyNumberFormat="1" applyFont="1" applyFill="1" applyBorder="1" applyAlignment="1">
      <alignment horizontal="right" vertical="center" wrapText="1"/>
    </xf>
    <xf numFmtId="0" fontId="18" fillId="0" borderId="1" xfId="0" applyFont="1" applyFill="1" applyBorder="1" applyAlignment="1">
      <alignment horizontal="left" vertical="center" wrapText="1"/>
    </xf>
    <xf numFmtId="0" fontId="19" fillId="0" borderId="0" xfId="0" applyFont="1" applyFill="1" applyBorder="1" applyAlignment="1">
      <alignment vertical="center" wrapText="1"/>
    </xf>
    <xf numFmtId="0" fontId="16" fillId="0" borderId="0" xfId="0" applyFont="1" applyFill="1" applyBorder="1" applyAlignment="1">
      <alignment vertical="center" wrapText="1"/>
    </xf>
    <xf numFmtId="0" fontId="18" fillId="0" borderId="0" xfId="0" applyFont="1" applyFill="1" applyBorder="1" applyAlignment="1">
      <alignment vertical="center" wrapText="1"/>
    </xf>
    <xf numFmtId="0" fontId="18" fillId="0" borderId="1" xfId="0" applyFont="1" applyFill="1" applyBorder="1" applyAlignment="1">
      <alignment vertical="center" wrapText="1"/>
    </xf>
    <xf numFmtId="4" fontId="18" fillId="0" borderId="1" xfId="0" applyNumberFormat="1" applyFont="1" applyFill="1" applyBorder="1" applyAlignment="1">
      <alignment vertical="center" wrapText="1"/>
    </xf>
    <xf numFmtId="0" fontId="21" fillId="0" borderId="0" xfId="0" applyFont="1" applyFill="1" applyBorder="1" applyAlignment="1">
      <alignment horizontal="left" vertical="center" wrapText="1"/>
    </xf>
    <xf numFmtId="0" fontId="21" fillId="0" borderId="0" xfId="0" applyFont="1" applyFill="1" applyBorder="1" applyAlignment="1">
      <alignment vertical="center" wrapText="1"/>
    </xf>
    <xf numFmtId="0" fontId="16" fillId="0" borderId="0" xfId="0" applyFont="1" applyFill="1" applyBorder="1" applyAlignment="1">
      <alignment horizontal="right" vertical="center" wrapText="1"/>
    </xf>
    <xf numFmtId="0" fontId="14" fillId="0" borderId="0" xfId="896" applyNumberFormat="1" applyFont="1" applyFill="1" applyAlignment="1" applyProtection="1">
      <alignment horizontal="center" vertical="center" wrapText="1"/>
    </xf>
    <xf numFmtId="0" fontId="22" fillId="0" borderId="1" xfId="0" applyFont="1" applyFill="1" applyBorder="1" applyAlignment="1">
      <alignment horizontal="center" vertical="center" wrapText="1"/>
    </xf>
    <xf numFmtId="0" fontId="22" fillId="0" borderId="6" xfId="0" applyFont="1" applyFill="1" applyBorder="1" applyAlignment="1">
      <alignment horizontal="center" vertical="center" wrapText="1"/>
    </xf>
    <xf numFmtId="0" fontId="22" fillId="0" borderId="7" xfId="0" applyFont="1" applyFill="1" applyBorder="1" applyAlignment="1">
      <alignment horizontal="center" vertical="center" wrapText="1"/>
    </xf>
    <xf numFmtId="0" fontId="23" fillId="0" borderId="1" xfId="0" applyFont="1" applyFill="1" applyBorder="1" applyAlignment="1">
      <alignment horizontal="center" vertical="center" wrapText="1"/>
    </xf>
    <xf numFmtId="0" fontId="22" fillId="0" borderId="1" xfId="0" applyFont="1" applyFill="1" applyBorder="1" applyAlignment="1">
      <alignment vertical="center" wrapText="1"/>
    </xf>
    <xf numFmtId="0" fontId="24" fillId="0" borderId="0" xfId="767" applyFill="1" applyAlignment="1"/>
    <xf numFmtId="0" fontId="24" fillId="0" borderId="0" xfId="896" applyAlignment="1"/>
    <xf numFmtId="0" fontId="24" fillId="0" borderId="0" xfId="896" applyAlignment="1">
      <alignment horizontal="right" vertical="center"/>
    </xf>
    <xf numFmtId="0" fontId="24" fillId="2" borderId="0" xfId="896" applyFill="1" applyAlignment="1">
      <alignment horizontal="right" vertical="center"/>
    </xf>
    <xf numFmtId="0" fontId="24" fillId="0" borderId="0" xfId="767" applyAlignment="1"/>
    <xf numFmtId="0" fontId="25" fillId="0" borderId="0" xfId="896" applyNumberFormat="1" applyFont="1" applyFill="1" applyAlignment="1" applyProtection="1">
      <alignment horizontal="center" vertical="center" wrapText="1"/>
    </xf>
    <xf numFmtId="0" fontId="25" fillId="0" borderId="0" xfId="896" applyNumberFormat="1" applyFont="1" applyFill="1" applyAlignment="1" applyProtection="1">
      <alignment horizontal="right" vertical="center" wrapText="1"/>
    </xf>
    <xf numFmtId="0" fontId="25" fillId="2" borderId="0" xfId="896" applyNumberFormat="1" applyFont="1" applyFill="1" applyAlignment="1" applyProtection="1">
      <alignment horizontal="right" vertical="center" wrapText="1"/>
    </xf>
    <xf numFmtId="0" fontId="26" fillId="0" borderId="0" xfId="569" applyFont="1" applyAlignment="1" applyProtection="1">
      <alignment horizontal="left" vertical="center"/>
    </xf>
    <xf numFmtId="195" fontId="27" fillId="0" borderId="0" xfId="569" applyNumberFormat="1" applyFont="1" applyAlignment="1">
      <alignment horizontal="right" vertical="center"/>
    </xf>
    <xf numFmtId="0" fontId="27" fillId="2" borderId="0" xfId="569" applyFont="1" applyFill="1" applyAlignment="1">
      <alignment horizontal="right" vertical="center"/>
    </xf>
    <xf numFmtId="196" fontId="27" fillId="0" borderId="0" xfId="569" applyNumberFormat="1" applyFont="1" applyFill="1" applyBorder="1" applyAlignment="1" applyProtection="1">
      <alignment horizontal="right"/>
    </xf>
    <xf numFmtId="2" fontId="22" fillId="0" borderId="1" xfId="823" applyNumberFormat="1" applyFont="1" applyFill="1" applyBorder="1" applyAlignment="1" applyProtection="1">
      <alignment horizontal="center" vertical="center" wrapText="1"/>
    </xf>
    <xf numFmtId="197" fontId="22" fillId="0" borderId="1" xfId="999" applyNumberFormat="1" applyFont="1" applyBorder="1" applyAlignment="1">
      <alignment horizontal="center" vertical="center" wrapText="1"/>
    </xf>
    <xf numFmtId="197" fontId="22" fillId="2" borderId="6" xfId="999" applyNumberFormat="1" applyFont="1" applyFill="1" applyBorder="1" applyAlignment="1">
      <alignment horizontal="center" vertical="center" wrapText="1"/>
    </xf>
    <xf numFmtId="197" fontId="22" fillId="0" borderId="6" xfId="999" applyNumberFormat="1" applyFont="1" applyBorder="1" applyAlignment="1">
      <alignment horizontal="center" vertical="center" wrapText="1"/>
    </xf>
    <xf numFmtId="0" fontId="24" fillId="0" borderId="0" xfId="697" applyAlignment="1">
      <alignment horizontal="center" vertical="center"/>
    </xf>
    <xf numFmtId="49" fontId="28" fillId="0" borderId="8" xfId="905" applyNumberFormat="1" applyFont="1" applyBorder="1" applyAlignment="1">
      <alignment horizontal="left" vertical="center" wrapText="1"/>
    </xf>
    <xf numFmtId="198" fontId="28" fillId="3" borderId="8" xfId="0" applyNumberFormat="1" applyFont="1" applyFill="1" applyBorder="1" applyAlignment="1">
      <alignment horizontal="right" vertical="center" wrapText="1"/>
    </xf>
    <xf numFmtId="198" fontId="28" fillId="2" borderId="8" xfId="0" applyNumberFormat="1" applyFont="1" applyFill="1" applyBorder="1" applyAlignment="1">
      <alignment horizontal="right" vertical="center" wrapText="1"/>
    </xf>
    <xf numFmtId="199" fontId="22" fillId="0" borderId="1" xfId="3" applyNumberFormat="1" applyFont="1" applyFill="1" applyBorder="1" applyAlignment="1" applyProtection="1">
      <alignment horizontal="right" vertical="center" wrapText="1"/>
    </xf>
    <xf numFmtId="49" fontId="26" fillId="0" borderId="8" xfId="905" applyNumberFormat="1" applyFont="1" applyBorder="1" applyAlignment="1">
      <alignment horizontal="left" vertical="center" wrapText="1"/>
    </xf>
    <xf numFmtId="200" fontId="0" fillId="0" borderId="1" xfId="1" applyNumberFormat="1" applyFont="1" applyFill="1" applyBorder="1" applyAlignment="1" applyProtection="1">
      <alignment vertical="center"/>
    </xf>
    <xf numFmtId="200" fontId="0" fillId="2" borderId="1" xfId="1" applyNumberFormat="1" applyFont="1" applyFill="1" applyBorder="1" applyAlignment="1" applyProtection="1">
      <alignment vertical="center"/>
    </xf>
    <xf numFmtId="200" fontId="29" fillId="0" borderId="1" xfId="1" applyNumberFormat="1" applyFont="1" applyFill="1" applyBorder="1" applyAlignment="1" applyProtection="1">
      <alignment horizontal="right" vertical="center"/>
    </xf>
    <xf numFmtId="200" fontId="29" fillId="2" borderId="1" xfId="1" applyNumberFormat="1" applyFont="1" applyFill="1" applyBorder="1" applyAlignment="1" applyProtection="1">
      <alignment horizontal="right" vertical="center"/>
    </xf>
    <xf numFmtId="200" fontId="29" fillId="0" borderId="9" xfId="1" applyNumberFormat="1" applyFont="1" applyFill="1" applyBorder="1" applyAlignment="1" applyProtection="1">
      <alignment horizontal="right" vertical="center"/>
    </xf>
    <xf numFmtId="200" fontId="29" fillId="2" borderId="9" xfId="1" applyNumberFormat="1" applyFont="1" applyFill="1" applyBorder="1" applyAlignment="1" applyProtection="1">
      <alignment horizontal="right" vertical="center"/>
    </xf>
    <xf numFmtId="200" fontId="29" fillId="0" borderId="8" xfId="1" applyNumberFormat="1" applyFont="1" applyFill="1" applyBorder="1" applyAlignment="1" applyProtection="1">
      <alignment horizontal="right" vertical="center"/>
    </xf>
    <xf numFmtId="200" fontId="29" fillId="2" borderId="8" xfId="1" applyNumberFormat="1" applyFont="1" applyFill="1" applyBorder="1" applyAlignment="1" applyProtection="1">
      <alignment horizontal="right" vertical="center"/>
    </xf>
    <xf numFmtId="200" fontId="30" fillId="0" borderId="9" xfId="1" applyNumberFormat="1" applyFont="1" applyFill="1" applyBorder="1" applyAlignment="1" applyProtection="1">
      <alignment horizontal="right" vertical="center"/>
    </xf>
    <xf numFmtId="200" fontId="30" fillId="2" borderId="9" xfId="1" applyNumberFormat="1" applyFont="1" applyFill="1" applyBorder="1" applyAlignment="1" applyProtection="1">
      <alignment horizontal="right" vertical="center"/>
    </xf>
    <xf numFmtId="200" fontId="30" fillId="0" borderId="8" xfId="1" applyNumberFormat="1" applyFont="1" applyFill="1" applyBorder="1" applyAlignment="1">
      <alignment horizontal="center" vertical="center" wrapText="1"/>
    </xf>
    <xf numFmtId="200" fontId="30" fillId="2" borderId="8" xfId="1" applyNumberFormat="1" applyFont="1" applyFill="1" applyBorder="1" applyAlignment="1">
      <alignment horizontal="center" vertical="center" wrapText="1"/>
    </xf>
    <xf numFmtId="200" fontId="28" fillId="3" borderId="10" xfId="0" applyNumberFormat="1" applyFont="1" applyFill="1" applyBorder="1" applyAlignment="1">
      <alignment horizontal="right" vertical="center" wrapText="1"/>
    </xf>
    <xf numFmtId="200" fontId="28" fillId="2" borderId="10" xfId="0" applyNumberFormat="1" applyFont="1" applyFill="1" applyBorder="1" applyAlignment="1">
      <alignment horizontal="right" vertical="center" wrapText="1"/>
    </xf>
    <xf numFmtId="200" fontId="29" fillId="0" borderId="8" xfId="1" applyNumberFormat="1" applyFont="1" applyFill="1" applyBorder="1" applyAlignment="1">
      <alignment horizontal="center" vertical="center" wrapText="1"/>
    </xf>
    <xf numFmtId="200" fontId="29" fillId="2" borderId="8" xfId="1" applyNumberFormat="1" applyFont="1" applyFill="1" applyBorder="1" applyAlignment="1">
      <alignment horizontal="center" vertical="center" wrapText="1"/>
    </xf>
    <xf numFmtId="49" fontId="28" fillId="0" borderId="8" xfId="905" applyNumberFormat="1" applyFont="1" applyBorder="1" applyAlignment="1">
      <alignment horizontal="distributed" vertical="center" wrapText="1"/>
    </xf>
    <xf numFmtId="201" fontId="28" fillId="0" borderId="8" xfId="0" applyNumberFormat="1" applyFont="1" applyFill="1" applyBorder="1" applyAlignment="1">
      <alignment horizontal="right" vertical="center" wrapText="1"/>
    </xf>
    <xf numFmtId="201" fontId="28" fillId="2" borderId="8" xfId="0" applyNumberFormat="1" applyFont="1" applyFill="1" applyBorder="1" applyAlignment="1">
      <alignment horizontal="right" vertical="center" wrapText="1"/>
    </xf>
    <xf numFmtId="201" fontId="26" fillId="0" borderId="8" xfId="0" applyNumberFormat="1" applyFont="1" applyFill="1" applyBorder="1" applyAlignment="1">
      <alignment horizontal="right" vertical="center" wrapText="1"/>
    </xf>
    <xf numFmtId="201" fontId="26" fillId="2" borderId="8" xfId="0" applyNumberFormat="1" applyFont="1" applyFill="1" applyBorder="1" applyAlignment="1">
      <alignment horizontal="right" vertical="center" wrapText="1"/>
    </xf>
    <xf numFmtId="198" fontId="28" fillId="0" borderId="8" xfId="0" applyNumberFormat="1" applyFont="1" applyFill="1" applyBorder="1" applyAlignment="1">
      <alignment horizontal="right" vertical="center" wrapText="1"/>
    </xf>
    <xf numFmtId="0" fontId="24" fillId="2" borderId="0" xfId="896" applyFill="1" applyAlignment="1">
      <alignment horizontal="right" vertical="center" wrapText="1"/>
    </xf>
    <xf numFmtId="0" fontId="24" fillId="0" borderId="0" xfId="767" applyAlignment="1">
      <alignment vertical="center"/>
    </xf>
    <xf numFmtId="0" fontId="25" fillId="0" borderId="0" xfId="767" applyNumberFormat="1" applyFont="1" applyFill="1" applyAlignment="1" applyProtection="1">
      <alignment horizontal="center" vertical="center" wrapText="1"/>
    </xf>
    <xf numFmtId="0" fontId="23" fillId="0" borderId="0" xfId="767" applyFont="1" applyFill="1" applyAlignment="1" applyProtection="1">
      <alignment horizontal="left" vertical="center"/>
    </xf>
    <xf numFmtId="4" fontId="23" fillId="0" borderId="0" xfId="767" applyNumberFormat="1" applyFont="1" applyFill="1" applyAlignment="1" applyProtection="1">
      <alignment horizontal="right" vertical="center"/>
    </xf>
    <xf numFmtId="202" fontId="31" fillId="0" borderId="0" xfId="767" applyNumberFormat="1" applyFont="1" applyFill="1" applyAlignment="1">
      <alignment vertical="center"/>
    </xf>
    <xf numFmtId="0" fontId="23" fillId="0" borderId="0" xfId="767" applyFont="1" applyFill="1" applyAlignment="1">
      <alignment horizontal="right" vertical="center"/>
    </xf>
    <xf numFmtId="0" fontId="22" fillId="0" borderId="1" xfId="919" applyNumberFormat="1" applyFont="1" applyFill="1" applyBorder="1" applyAlignment="1" applyProtection="1">
      <alignment horizontal="center" vertical="center"/>
    </xf>
    <xf numFmtId="49" fontId="22" fillId="0" borderId="1" xfId="921" applyNumberFormat="1" applyFont="1" applyFill="1" applyBorder="1" applyAlignment="1" applyProtection="1">
      <alignment vertical="center"/>
    </xf>
    <xf numFmtId="198" fontId="22" fillId="0" borderId="1" xfId="868" applyNumberFormat="1" applyFont="1" applyBorder="1" applyAlignment="1">
      <alignment horizontal="right" vertical="center" wrapText="1"/>
    </xf>
    <xf numFmtId="0" fontId="32" fillId="0" borderId="0" xfId="554" applyFont="1">
      <alignment vertical="center"/>
    </xf>
    <xf numFmtId="49" fontId="23" fillId="0" borderId="1" xfId="921" applyNumberFormat="1" applyFont="1" applyFill="1" applyBorder="1" applyAlignment="1" applyProtection="1">
      <alignment vertical="center"/>
    </xf>
    <xf numFmtId="198" fontId="23" fillId="0" borderId="1" xfId="123" applyNumberFormat="1" applyFont="1" applyBorder="1" applyAlignment="1">
      <alignment horizontal="right" vertical="center" wrapText="1"/>
    </xf>
    <xf numFmtId="198" fontId="23" fillId="0" borderId="1" xfId="868" applyNumberFormat="1" applyFont="1" applyBorder="1" applyAlignment="1">
      <alignment horizontal="right" vertical="center" wrapText="1"/>
    </xf>
    <xf numFmtId="49" fontId="23" fillId="0" borderId="1" xfId="921" applyNumberFormat="1" applyFont="1" applyFill="1" applyBorder="1" applyAlignment="1" applyProtection="1">
      <alignment horizontal="left" vertical="center"/>
    </xf>
    <xf numFmtId="198" fontId="23" fillId="0" borderId="1" xfId="123" applyNumberFormat="1" applyFont="1" applyFill="1" applyBorder="1" applyAlignment="1">
      <alignment horizontal="right" vertical="center" wrapText="1"/>
    </xf>
    <xf numFmtId="198" fontId="23" fillId="0" borderId="1" xfId="868" applyNumberFormat="1" applyFont="1" applyFill="1" applyBorder="1" applyAlignment="1">
      <alignment horizontal="right" vertical="center" wrapText="1"/>
    </xf>
    <xf numFmtId="0" fontId="32" fillId="0" borderId="0" xfId="554" applyFont="1" applyFill="1">
      <alignment vertical="center"/>
    </xf>
    <xf numFmtId="198" fontId="22" fillId="0" borderId="1" xfId="123" applyNumberFormat="1" applyFont="1" applyBorder="1" applyAlignment="1">
      <alignment horizontal="right" vertical="center" wrapText="1"/>
    </xf>
    <xf numFmtId="199" fontId="23" fillId="0" borderId="1" xfId="628" applyNumberFormat="1" applyFont="1" applyFill="1" applyBorder="1" applyAlignment="1">
      <alignment horizontal="right" vertical="center" wrapText="1"/>
    </xf>
    <xf numFmtId="198" fontId="23" fillId="3" borderId="1" xfId="868" applyNumberFormat="1" applyFont="1" applyFill="1" applyBorder="1" applyAlignment="1">
      <alignment horizontal="right" vertical="center" wrapText="1"/>
    </xf>
    <xf numFmtId="49" fontId="22" fillId="0" borderId="1" xfId="905" applyNumberFormat="1" applyFont="1" applyFill="1" applyBorder="1" applyAlignment="1" applyProtection="1">
      <alignment horizontal="distributed" vertical="center"/>
    </xf>
    <xf numFmtId="198" fontId="22" fillId="0" borderId="1" xfId="123" applyNumberFormat="1" applyFont="1" applyFill="1" applyBorder="1" applyAlignment="1">
      <alignment horizontal="right" vertical="center" wrapText="1"/>
    </xf>
    <xf numFmtId="49" fontId="22" fillId="0" borderId="1" xfId="921" applyNumberFormat="1" applyFont="1" applyFill="1" applyBorder="1" applyAlignment="1" applyProtection="1">
      <alignment horizontal="left" vertical="center"/>
    </xf>
    <xf numFmtId="49" fontId="23" fillId="0" borderId="1" xfId="921" applyNumberFormat="1" applyFont="1" applyFill="1" applyBorder="1" applyAlignment="1" applyProtection="1">
      <alignment horizontal="center" vertical="center"/>
    </xf>
    <xf numFmtId="49" fontId="22" fillId="0" borderId="1" xfId="905" applyNumberFormat="1" applyFont="1" applyFill="1" applyBorder="1" applyAlignment="1" applyProtection="1">
      <alignment horizontal="left" vertical="center"/>
    </xf>
    <xf numFmtId="49" fontId="22" fillId="0" borderId="1" xfId="905" applyNumberFormat="1" applyFont="1" applyFill="1" applyBorder="1" applyAlignment="1" applyProtection="1">
      <alignment vertical="center"/>
    </xf>
    <xf numFmtId="198" fontId="24" fillId="0" borderId="0" xfId="767" applyNumberFormat="1" applyAlignment="1"/>
    <xf numFmtId="0" fontId="24" fillId="0" borderId="0" xfId="767" applyAlignment="1">
      <alignment wrapText="1"/>
    </xf>
    <xf numFmtId="0" fontId="24" fillId="0" borderId="0" xfId="999">
      <alignment vertical="center"/>
    </xf>
    <xf numFmtId="0" fontId="33" fillId="0" borderId="0" xfId="999" applyFont="1" applyAlignment="1">
      <alignment horizontal="center" vertical="center" wrapText="1"/>
    </xf>
    <xf numFmtId="0" fontId="24" fillId="0" borderId="0" xfId="999" applyFill="1">
      <alignment vertical="center"/>
    </xf>
    <xf numFmtId="0" fontId="34" fillId="0" borderId="0" xfId="0" applyFont="1" applyFill="1" applyAlignment="1">
      <alignment vertical="center"/>
    </xf>
    <xf numFmtId="0" fontId="35" fillId="0" borderId="0" xfId="659" applyFont="1" applyAlignment="1">
      <alignment horizontal="center" vertical="center" shrinkToFit="1"/>
    </xf>
    <xf numFmtId="0" fontId="7" fillId="0" borderId="0" xfId="659" applyFont="1" applyAlignment="1">
      <alignment horizontal="center" vertical="center" shrinkToFit="1"/>
    </xf>
    <xf numFmtId="0" fontId="26" fillId="0" borderId="0" xfId="659" applyFont="1" applyBorder="1" applyAlignment="1">
      <alignment horizontal="left" vertical="center" wrapText="1"/>
    </xf>
    <xf numFmtId="0" fontId="26" fillId="0" borderId="0" xfId="0" applyFont="1" applyFill="1" applyAlignment="1">
      <alignment horizontal="right"/>
    </xf>
    <xf numFmtId="0" fontId="22" fillId="0" borderId="1" xfId="1075" applyFont="1" applyBorder="1" applyAlignment="1">
      <alignment horizontal="center" vertical="center"/>
    </xf>
    <xf numFmtId="49" fontId="22" fillId="0" borderId="1" xfId="0" applyNumberFormat="1" applyFont="1" applyFill="1" applyBorder="1" applyAlignment="1" applyProtection="1">
      <alignment vertical="center" wrapText="1"/>
    </xf>
    <xf numFmtId="198" fontId="23" fillId="0" borderId="1" xfId="1" applyNumberFormat="1" applyFont="1" applyBorder="1" applyAlignment="1">
      <alignment horizontal="right" vertical="center" wrapText="1"/>
    </xf>
    <xf numFmtId="0" fontId="28" fillId="0" borderId="1" xfId="0" applyFont="1" applyFill="1" applyBorder="1" applyAlignment="1">
      <alignment horizontal="center" vertical="center"/>
    </xf>
    <xf numFmtId="0" fontId="36" fillId="0" borderId="1" xfId="999" applyFont="1" applyFill="1" applyBorder="1">
      <alignment vertical="center"/>
    </xf>
    <xf numFmtId="0" fontId="24" fillId="0" borderId="0" xfId="999" applyAlignment="1">
      <alignment vertical="center" wrapText="1"/>
    </xf>
    <xf numFmtId="0" fontId="26" fillId="0" borderId="1" xfId="0" applyFont="1" applyFill="1" applyBorder="1" applyAlignment="1">
      <alignment horizontal="center" vertical="center"/>
    </xf>
    <xf numFmtId="0" fontId="23" fillId="0" borderId="0" xfId="648" applyFont="1" applyAlignment="1"/>
    <xf numFmtId="0" fontId="24" fillId="0" borderId="0" xfId="648" applyAlignment="1"/>
    <xf numFmtId="0" fontId="24" fillId="0" borderId="0" xfId="648" applyFill="1" applyAlignment="1"/>
    <xf numFmtId="0" fontId="7" fillId="3" borderId="0" xfId="628" applyFont="1" applyFill="1" applyAlignment="1">
      <alignment horizontal="center" vertical="center" shrinkToFit="1"/>
    </xf>
    <xf numFmtId="0" fontId="37" fillId="3" borderId="0" xfId="628" applyFont="1" applyFill="1" applyAlignment="1">
      <alignment vertical="center" shrinkToFit="1"/>
    </xf>
    <xf numFmtId="0" fontId="26" fillId="3" borderId="0" xfId="628" applyFont="1" applyFill="1" applyAlignment="1">
      <alignment horizontal="left" vertical="center" wrapText="1"/>
    </xf>
    <xf numFmtId="0" fontId="23" fillId="3" borderId="0" xfId="648" applyFont="1" applyFill="1" applyAlignment="1">
      <alignment horizontal="right" vertical="center"/>
    </xf>
    <xf numFmtId="197" fontId="24" fillId="3" borderId="0" xfId="1073" applyNumberFormat="1" applyFont="1" applyFill="1" applyBorder="1" applyAlignment="1">
      <alignment vertical="center"/>
    </xf>
    <xf numFmtId="0" fontId="22" fillId="3" borderId="1" xfId="1073" applyFont="1" applyFill="1" applyBorder="1" applyAlignment="1">
      <alignment horizontal="distributed" vertical="center" wrapText="1" indent="3"/>
    </xf>
    <xf numFmtId="0" fontId="24" fillId="3" borderId="0" xfId="648" applyFill="1" applyAlignment="1"/>
    <xf numFmtId="41" fontId="28" fillId="0" borderId="1" xfId="0" applyNumberFormat="1" applyFont="1" applyBorder="1" applyAlignment="1">
      <alignment horizontal="right" vertical="center" wrapText="1"/>
    </xf>
    <xf numFmtId="0" fontId="24" fillId="3" borderId="0" xfId="697" applyFill="1" applyAlignment="1"/>
    <xf numFmtId="0" fontId="23" fillId="0" borderId="1" xfId="648" applyNumberFormat="1" applyFont="1" applyFill="1" applyBorder="1" applyAlignment="1">
      <alignment horizontal="left" vertical="center" wrapText="1"/>
    </xf>
    <xf numFmtId="41" fontId="23" fillId="0" borderId="1" xfId="999" applyNumberFormat="1" applyFont="1" applyBorder="1" applyAlignment="1">
      <alignment horizontal="right" vertical="center" wrapText="1"/>
    </xf>
    <xf numFmtId="199" fontId="26" fillId="0" borderId="1" xfId="0" applyNumberFormat="1" applyFont="1" applyBorder="1" applyAlignment="1">
      <alignment horizontal="right" vertical="center" wrapText="1"/>
    </xf>
    <xf numFmtId="41" fontId="22" fillId="0" borderId="1" xfId="999" applyNumberFormat="1" applyFont="1" applyBorder="1" applyAlignment="1">
      <alignment horizontal="right" vertical="center" wrapText="1"/>
    </xf>
    <xf numFmtId="0" fontId="23" fillId="0" borderId="1" xfId="893" applyNumberFormat="1" applyFont="1" applyFill="1" applyBorder="1" applyAlignment="1">
      <alignment horizontal="left" vertical="center" wrapText="1"/>
    </xf>
    <xf numFmtId="0" fontId="28" fillId="0" borderId="1" xfId="0" applyFont="1" applyBorder="1" applyAlignment="1">
      <alignment horizontal="distributed" vertical="center" wrapText="1"/>
    </xf>
    <xf numFmtId="0" fontId="22" fillId="0" borderId="1" xfId="1073" applyFont="1" applyFill="1" applyBorder="1" applyAlignment="1">
      <alignment horizontal="left" vertical="center" wrapText="1"/>
    </xf>
    <xf numFmtId="0" fontId="23" fillId="0" borderId="1" xfId="893" applyNumberFormat="1" applyFont="1" applyFill="1" applyBorder="1" applyAlignment="1">
      <alignment horizontal="left" vertical="center" wrapText="1" indent="2"/>
    </xf>
    <xf numFmtId="199" fontId="28" fillId="0" borderId="1" xfId="0" applyNumberFormat="1" applyFont="1" applyBorder="1" applyAlignment="1">
      <alignment horizontal="right" vertical="center" wrapText="1"/>
    </xf>
    <xf numFmtId="0" fontId="23" fillId="0" borderId="1" xfId="893" applyNumberFormat="1" applyFont="1" applyFill="1" applyBorder="1" applyAlignment="1">
      <alignment horizontal="left" vertical="center" wrapText="1" indent="1"/>
    </xf>
    <xf numFmtId="41" fontId="23" fillId="0" borderId="1" xfId="999" applyNumberFormat="1" applyFont="1" applyFill="1" applyBorder="1" applyAlignment="1">
      <alignment horizontal="right" vertical="center" wrapText="1"/>
    </xf>
    <xf numFmtId="0" fontId="22" fillId="0" borderId="1" xfId="893" applyNumberFormat="1" applyFont="1" applyFill="1" applyBorder="1" applyAlignment="1">
      <alignment horizontal="left" vertical="center" wrapText="1"/>
    </xf>
    <xf numFmtId="41" fontId="22" fillId="0" borderId="1" xfId="999" applyNumberFormat="1" applyFont="1" applyFill="1" applyBorder="1" applyAlignment="1">
      <alignment horizontal="right" vertical="center" wrapText="1"/>
    </xf>
    <xf numFmtId="0" fontId="22" fillId="3" borderId="1" xfId="999" applyFont="1" applyFill="1" applyBorder="1" applyAlignment="1">
      <alignment horizontal="distributed" vertical="center" wrapText="1"/>
    </xf>
    <xf numFmtId="41" fontId="22" fillId="3" borderId="1" xfId="999" applyNumberFormat="1" applyFont="1" applyFill="1" applyBorder="1" applyAlignment="1">
      <alignment horizontal="right" vertical="center" wrapText="1"/>
    </xf>
    <xf numFmtId="41" fontId="24" fillId="0" borderId="0" xfId="648" applyNumberFormat="1" applyAlignment="1"/>
    <xf numFmtId="41" fontId="24" fillId="0" borderId="0" xfId="648" applyNumberFormat="1" applyFill="1" applyAlignment="1"/>
    <xf numFmtId="0" fontId="24" fillId="0" borderId="0" xfId="648" applyFill="1" applyAlignment="1">
      <alignment wrapText="1"/>
    </xf>
    <xf numFmtId="0" fontId="7" fillId="0" borderId="0" xfId="628" applyFont="1" applyFill="1" applyAlignment="1">
      <alignment horizontal="center" vertical="center" shrinkToFit="1"/>
    </xf>
    <xf numFmtId="196" fontId="23" fillId="0" borderId="0" xfId="896" applyNumberFormat="1" applyFont="1" applyFill="1" applyBorder="1" applyAlignment="1" applyProtection="1">
      <alignment horizontal="left" vertical="center"/>
    </xf>
    <xf numFmtId="0" fontId="23" fillId="0" borderId="0" xfId="648" applyFont="1" applyFill="1" applyBorder="1" applyAlignment="1">
      <alignment vertical="center"/>
    </xf>
    <xf numFmtId="0" fontId="23" fillId="0" borderId="0" xfId="648" applyFont="1" applyFill="1" applyAlignment="1">
      <alignment vertical="center"/>
    </xf>
    <xf numFmtId="196" fontId="27" fillId="0" borderId="0" xfId="896" applyNumberFormat="1" applyFont="1" applyFill="1" applyBorder="1" applyAlignment="1" applyProtection="1">
      <alignment horizontal="right" vertical="center"/>
    </xf>
    <xf numFmtId="0" fontId="22" fillId="0" borderId="1" xfId="648" applyFont="1" applyFill="1" applyBorder="1" applyAlignment="1">
      <alignment horizontal="center" vertical="center" wrapText="1"/>
    </xf>
    <xf numFmtId="41" fontId="22" fillId="0" borderId="1" xfId="966" applyNumberFormat="1" applyFont="1" applyFill="1" applyBorder="1" applyAlignment="1">
      <alignment horizontal="right" vertical="center" wrapText="1"/>
    </xf>
    <xf numFmtId="0" fontId="38" fillId="3" borderId="0" xfId="554" applyFont="1" applyFill="1">
      <alignment vertical="center"/>
    </xf>
    <xf numFmtId="41" fontId="23" fillId="0" borderId="1" xfId="966" applyNumberFormat="1" applyFont="1" applyFill="1" applyBorder="1" applyAlignment="1">
      <alignment horizontal="right" vertical="center" wrapText="1"/>
    </xf>
    <xf numFmtId="41" fontId="39" fillId="0" borderId="1" xfId="0" applyNumberFormat="1" applyFont="1" applyFill="1" applyBorder="1" applyAlignment="1">
      <alignment horizontal="right" vertical="center" wrapText="1"/>
    </xf>
    <xf numFmtId="41" fontId="40" fillId="0" borderId="1" xfId="0" applyNumberFormat="1" applyFont="1" applyFill="1" applyBorder="1" applyAlignment="1">
      <alignment horizontal="right" vertical="center" wrapText="1"/>
    </xf>
    <xf numFmtId="41" fontId="23" fillId="0" borderId="1" xfId="0" applyNumberFormat="1" applyFont="1" applyFill="1" applyBorder="1" applyAlignment="1" applyProtection="1">
      <alignment horizontal="right" vertical="center" wrapText="1"/>
    </xf>
    <xf numFmtId="41" fontId="26" fillId="0" borderId="1" xfId="0" applyNumberFormat="1" applyFont="1" applyFill="1" applyBorder="1" applyAlignment="1">
      <alignment horizontal="right" vertical="center" wrapText="1"/>
    </xf>
    <xf numFmtId="199" fontId="23" fillId="0" borderId="1" xfId="3" applyNumberFormat="1" applyFont="1" applyFill="1" applyBorder="1" applyAlignment="1">
      <alignment horizontal="right" vertical="center" wrapText="1"/>
    </xf>
    <xf numFmtId="49" fontId="23" fillId="0" borderId="1" xfId="0" applyNumberFormat="1" applyFont="1" applyFill="1" applyBorder="1" applyAlignment="1" applyProtection="1">
      <alignment vertical="center" wrapText="1"/>
    </xf>
    <xf numFmtId="41" fontId="23" fillId="0" borderId="1" xfId="628" applyNumberFormat="1" applyFont="1" applyFill="1" applyBorder="1" applyAlignment="1">
      <alignment horizontal="right" vertical="center" wrapText="1"/>
    </xf>
    <xf numFmtId="41" fontId="22" fillId="0" borderId="1" xfId="0" applyNumberFormat="1" applyFont="1" applyFill="1" applyBorder="1" applyAlignment="1" applyProtection="1">
      <alignment horizontal="right" vertical="center" wrapText="1"/>
    </xf>
    <xf numFmtId="41" fontId="22" fillId="0" borderId="1" xfId="628" applyNumberFormat="1" applyFont="1" applyFill="1" applyBorder="1" applyAlignment="1">
      <alignment horizontal="right" vertical="center" wrapText="1"/>
    </xf>
    <xf numFmtId="49" fontId="23" fillId="0" borderId="1" xfId="0" applyNumberFormat="1" applyFont="1" applyFill="1" applyBorder="1" applyAlignment="1" applyProtection="1">
      <alignment horizontal="center" vertical="center" wrapText="1"/>
    </xf>
    <xf numFmtId="49" fontId="22" fillId="0" borderId="1" xfId="0" applyNumberFormat="1" applyFont="1" applyFill="1" applyBorder="1" applyAlignment="1" applyProtection="1">
      <alignment horizontal="left" vertical="center" wrapText="1"/>
    </xf>
    <xf numFmtId="199" fontId="22" fillId="0" borderId="1" xfId="3" applyNumberFormat="1" applyFont="1" applyFill="1" applyBorder="1" applyAlignment="1">
      <alignment horizontal="right" vertical="center" wrapText="1"/>
    </xf>
    <xf numFmtId="0" fontId="41" fillId="0" borderId="0" xfId="0" applyFont="1" applyAlignment="1"/>
    <xf numFmtId="0" fontId="0" fillId="0" borderId="0" xfId="0" applyFill="1" applyAlignment="1"/>
    <xf numFmtId="0" fontId="42" fillId="0" borderId="0" xfId="905" applyFont="1" applyFill="1" applyAlignment="1">
      <alignment horizontal="center" vertical="center"/>
    </xf>
    <xf numFmtId="0" fontId="41" fillId="0" borderId="0" xfId="0" applyFont="1" applyFill="1" applyAlignment="1"/>
    <xf numFmtId="0" fontId="26" fillId="0" borderId="0" xfId="905" applyFont="1" applyFill="1" applyAlignment="1">
      <alignment horizontal="left" vertical="center"/>
    </xf>
    <xf numFmtId="0" fontId="26" fillId="0" borderId="0" xfId="0" applyFont="1" applyFill="1" applyAlignment="1">
      <alignment vertical="center"/>
    </xf>
    <xf numFmtId="0" fontId="26" fillId="0" borderId="0" xfId="905" applyFont="1" applyFill="1" applyAlignment="1">
      <alignment horizontal="right" vertical="center"/>
    </xf>
    <xf numFmtId="197" fontId="22" fillId="0" borderId="1" xfId="999" applyNumberFormat="1" applyFont="1" applyFill="1" applyBorder="1" applyAlignment="1">
      <alignment horizontal="center" vertical="center" wrapText="1"/>
    </xf>
    <xf numFmtId="198" fontId="24" fillId="0" borderId="0" xfId="648" applyNumberFormat="1" applyFont="1" applyFill="1" applyAlignment="1">
      <alignment horizontal="center" vertical="center" wrapText="1"/>
    </xf>
    <xf numFmtId="0" fontId="26" fillId="0" borderId="1" xfId="0" applyFont="1" applyFill="1" applyBorder="1" applyAlignment="1">
      <alignment horizontal="left" vertical="center" wrapText="1"/>
    </xf>
    <xf numFmtId="198" fontId="23" fillId="0" borderId="1" xfId="0" applyNumberFormat="1" applyFont="1" applyFill="1" applyBorder="1" applyAlignment="1">
      <alignment vertical="center" wrapText="1"/>
    </xf>
    <xf numFmtId="0" fontId="32" fillId="0" borderId="0" xfId="554" applyFont="1" applyFill="1" applyAlignment="1">
      <alignment horizontal="center" vertical="center"/>
    </xf>
    <xf numFmtId="0" fontId="26" fillId="0" borderId="1" xfId="0" applyFont="1" applyBorder="1" applyAlignment="1">
      <alignment horizontal="left" vertical="center" wrapText="1"/>
    </xf>
    <xf numFmtId="0" fontId="32" fillId="3" borderId="0" xfId="554" applyFont="1" applyFill="1" applyAlignment="1">
      <alignment horizontal="center" vertical="center"/>
    </xf>
    <xf numFmtId="0" fontId="28" fillId="0" borderId="1" xfId="0" applyFont="1" applyFill="1" applyBorder="1" applyAlignment="1">
      <alignment horizontal="center" vertical="center" wrapText="1"/>
    </xf>
    <xf numFmtId="198" fontId="22" fillId="0" borderId="1" xfId="0" applyNumberFormat="1" applyFont="1" applyFill="1" applyBorder="1" applyAlignment="1">
      <alignment vertical="center" wrapText="1"/>
    </xf>
    <xf numFmtId="0" fontId="0" fillId="0" borderId="0" xfId="0" applyAlignment="1">
      <alignment wrapText="1"/>
    </xf>
    <xf numFmtId="0" fontId="24" fillId="0" borderId="0" xfId="999" applyProtection="1">
      <alignment vertical="center"/>
    </xf>
    <xf numFmtId="0" fontId="32" fillId="0" borderId="0" xfId="999" applyFont="1" applyProtection="1">
      <alignment vertical="center"/>
    </xf>
    <xf numFmtId="0" fontId="36" fillId="0" borderId="0" xfId="999" applyFont="1" applyAlignment="1" applyProtection="1">
      <alignment horizontal="center" vertical="center"/>
    </xf>
    <xf numFmtId="0" fontId="36" fillId="0" borderId="0" xfId="999" applyFont="1" applyProtection="1">
      <alignment vertical="center"/>
    </xf>
    <xf numFmtId="0" fontId="24" fillId="3" borderId="0" xfId="999" applyFill="1" applyProtection="1">
      <alignment vertical="center"/>
    </xf>
    <xf numFmtId="0" fontId="24" fillId="0" borderId="0" xfId="999" applyFill="1" applyProtection="1">
      <alignment vertical="center"/>
    </xf>
    <xf numFmtId="197" fontId="24" fillId="0" borderId="0" xfId="999" applyNumberFormat="1" applyProtection="1">
      <alignment vertical="center"/>
    </xf>
    <xf numFmtId="198" fontId="24" fillId="0" borderId="0" xfId="648" applyNumberFormat="1" applyAlignment="1" applyProtection="1"/>
    <xf numFmtId="0" fontId="14" fillId="0" borderId="0" xfId="999" applyFont="1" applyAlignment="1" applyProtection="1">
      <alignment horizontal="center" vertical="center"/>
    </xf>
    <xf numFmtId="0" fontId="14" fillId="0" borderId="0" xfId="999" applyFont="1" applyFill="1" applyAlignment="1" applyProtection="1">
      <alignment horizontal="center" vertical="center"/>
    </xf>
    <xf numFmtId="0" fontId="23" fillId="0" borderId="0" xfId="999" applyFont="1" applyProtection="1">
      <alignment vertical="center"/>
    </xf>
    <xf numFmtId="0" fontId="23" fillId="0" borderId="0" xfId="999" applyFont="1" applyFill="1" applyProtection="1">
      <alignment vertical="center"/>
    </xf>
    <xf numFmtId="197" fontId="23" fillId="0" borderId="0" xfId="999" applyNumberFormat="1" applyFont="1" applyBorder="1" applyAlignment="1" applyProtection="1">
      <alignment horizontal="right" vertical="center"/>
    </xf>
    <xf numFmtId="198" fontId="32" fillId="0" borderId="0" xfId="648" applyNumberFormat="1" applyFont="1" applyAlignment="1" applyProtection="1"/>
    <xf numFmtId="197" fontId="22" fillId="3" borderId="1" xfId="999" applyNumberFormat="1" applyFont="1" applyFill="1" applyBorder="1" applyAlignment="1" applyProtection="1">
      <alignment horizontal="center" vertical="center" wrapText="1"/>
    </xf>
    <xf numFmtId="0" fontId="22" fillId="3" borderId="1" xfId="999" applyFont="1" applyFill="1" applyBorder="1" applyAlignment="1" applyProtection="1">
      <alignment horizontal="distributed" vertical="center" wrapText="1" indent="3"/>
    </xf>
    <xf numFmtId="197" fontId="22" fillId="0" borderId="1" xfId="999" applyNumberFormat="1" applyFont="1" applyFill="1" applyBorder="1" applyAlignment="1" applyProtection="1">
      <alignment horizontal="center" vertical="center" wrapText="1"/>
    </xf>
    <xf numFmtId="197" fontId="22" fillId="0" borderId="6" xfId="999" applyNumberFormat="1" applyFont="1" applyBorder="1" applyAlignment="1" applyProtection="1">
      <alignment horizontal="center" vertical="center" wrapText="1"/>
    </xf>
    <xf numFmtId="0" fontId="36" fillId="0" borderId="0" xfId="999" applyFont="1" applyAlignment="1" applyProtection="1">
      <alignment horizontal="center" vertical="center" wrapText="1"/>
    </xf>
    <xf numFmtId="49" fontId="28" fillId="0" borderId="1" xfId="1061" applyNumberFormat="1" applyFont="1" applyBorder="1" applyAlignment="1" applyProtection="1">
      <alignment horizontal="left" vertical="center"/>
    </xf>
    <xf numFmtId="0" fontId="22" fillId="3" borderId="1" xfId="0" applyFont="1" applyFill="1" applyBorder="1" applyAlignment="1" applyProtection="1">
      <alignment vertical="center" wrapText="1"/>
    </xf>
    <xf numFmtId="3" fontId="22" fillId="0" borderId="11" xfId="0" applyNumberFormat="1" applyFont="1" applyFill="1" applyBorder="1" applyAlignment="1" applyProtection="1">
      <alignment horizontal="right" vertical="center"/>
      <protection locked="0"/>
    </xf>
    <xf numFmtId="3" fontId="22" fillId="0" borderId="11" xfId="0" applyNumberFormat="1" applyFont="1" applyFill="1" applyBorder="1" applyAlignment="1" applyProtection="1">
      <alignment horizontal="right" vertical="center"/>
    </xf>
    <xf numFmtId="199" fontId="23" fillId="3" borderId="1" xfId="3" applyNumberFormat="1" applyFont="1" applyFill="1" applyBorder="1" applyAlignment="1" applyProtection="1">
      <alignment horizontal="right" vertical="center" wrapText="1"/>
    </xf>
    <xf numFmtId="0" fontId="32" fillId="0" borderId="0" xfId="554" applyFont="1" applyProtection="1">
      <alignment vertical="center"/>
    </xf>
    <xf numFmtId="0" fontId="23" fillId="3" borderId="1" xfId="0" applyFont="1" applyFill="1" applyBorder="1" applyAlignment="1" applyProtection="1">
      <alignment vertical="center" wrapText="1"/>
    </xf>
    <xf numFmtId="3" fontId="23" fillId="0" borderId="11" xfId="0" applyNumberFormat="1" applyFont="1" applyFill="1" applyBorder="1" applyAlignment="1" applyProtection="1">
      <alignment horizontal="right" vertical="center"/>
      <protection locked="0"/>
    </xf>
    <xf numFmtId="49" fontId="26" fillId="0" borderId="1" xfId="1061" applyNumberFormat="1" applyFont="1" applyBorder="1" applyAlignment="1" applyProtection="1">
      <alignment horizontal="left" vertical="center"/>
    </xf>
    <xf numFmtId="0" fontId="26" fillId="0" borderId="1" xfId="0" applyFont="1" applyBorder="1" applyAlignment="1" applyProtection="1">
      <alignment vertical="center" wrapText="1"/>
    </xf>
    <xf numFmtId="3" fontId="23" fillId="0" borderId="11" xfId="0" applyNumberFormat="1" applyFont="1" applyFill="1" applyBorder="1" applyAlignment="1" applyProtection="1">
      <alignment horizontal="right" vertical="center"/>
    </xf>
    <xf numFmtId="199" fontId="23" fillId="0" borderId="1" xfId="3" applyNumberFormat="1" applyFont="1" applyFill="1" applyBorder="1" applyAlignment="1" applyProtection="1">
      <alignment horizontal="right" vertical="center" wrapText="1"/>
    </xf>
    <xf numFmtId="49" fontId="26" fillId="4" borderId="1" xfId="1061" applyNumberFormat="1" applyFont="1" applyFill="1" applyBorder="1" applyAlignment="1" applyProtection="1">
      <alignment horizontal="left" vertical="center"/>
    </xf>
    <xf numFmtId="0" fontId="26" fillId="2" borderId="1" xfId="0" applyFont="1" applyFill="1" applyBorder="1" applyAlignment="1" applyProtection="1">
      <alignment vertical="center" wrapText="1"/>
    </xf>
    <xf numFmtId="0" fontId="28" fillId="0" borderId="1" xfId="0" applyFont="1" applyBorder="1" applyAlignment="1" applyProtection="1">
      <alignment vertical="center" wrapText="1"/>
    </xf>
    <xf numFmtId="49" fontId="22" fillId="0" borderId="1" xfId="1061" applyNumberFormat="1" applyFont="1" applyBorder="1" applyAlignment="1" applyProtection="1">
      <alignment horizontal="left" vertical="center" wrapText="1"/>
    </xf>
    <xf numFmtId="49" fontId="23" fillId="0" borderId="1" xfId="999" applyNumberFormat="1" applyFont="1" applyBorder="1" applyAlignment="1" applyProtection="1">
      <alignment horizontal="left" vertical="center"/>
    </xf>
    <xf numFmtId="0" fontId="23" fillId="2" borderId="1" xfId="0" applyFont="1" applyFill="1" applyBorder="1" applyAlignment="1" applyProtection="1">
      <alignment vertical="center" wrapText="1"/>
    </xf>
    <xf numFmtId="49" fontId="26" fillId="0" borderId="1" xfId="0" applyNumberFormat="1" applyFont="1" applyBorder="1" applyAlignment="1" applyProtection="1">
      <alignment horizontal="left" wrapText="1"/>
    </xf>
    <xf numFmtId="49" fontId="28" fillId="0" borderId="1" xfId="0" applyNumberFormat="1" applyFont="1" applyBorder="1" applyAlignment="1" applyProtection="1">
      <alignment horizontal="left" wrapText="1"/>
    </xf>
    <xf numFmtId="49" fontId="26" fillId="0" borderId="1" xfId="0" applyNumberFormat="1" applyFont="1" applyBorder="1" applyAlignment="1" applyProtection="1">
      <alignment horizontal="left" vertical="center" wrapText="1"/>
    </xf>
    <xf numFmtId="49" fontId="26" fillId="3" borderId="1" xfId="1061" applyNumberFormat="1" applyFont="1" applyFill="1" applyBorder="1" applyAlignment="1" applyProtection="1">
      <alignment vertical="center" wrapText="1"/>
    </xf>
    <xf numFmtId="49" fontId="22" fillId="0" borderId="1" xfId="999" applyNumberFormat="1" applyFont="1" applyBorder="1" applyAlignment="1" applyProtection="1">
      <alignment horizontal="left" vertical="center"/>
    </xf>
    <xf numFmtId="49" fontId="28" fillId="3" borderId="1" xfId="1061" applyNumberFormat="1" applyFont="1" applyFill="1" applyBorder="1" applyAlignment="1" applyProtection="1">
      <alignment vertical="center" wrapText="1"/>
    </xf>
    <xf numFmtId="0" fontId="28" fillId="0" borderId="12" xfId="0" applyFont="1" applyFill="1" applyBorder="1" applyAlignment="1" applyProtection="1">
      <alignment horizontal="left" vertical="center"/>
    </xf>
    <xf numFmtId="49" fontId="28" fillId="0" borderId="1" xfId="0" applyNumberFormat="1" applyFont="1" applyFill="1" applyBorder="1" applyAlignment="1" applyProtection="1">
      <alignment horizontal="left" vertical="center" wrapText="1"/>
    </xf>
    <xf numFmtId="3" fontId="28" fillId="0" borderId="11" xfId="0" applyNumberFormat="1" applyFont="1" applyFill="1" applyBorder="1" applyAlignment="1" applyProtection="1">
      <alignment horizontal="right" vertical="center"/>
      <protection locked="0"/>
    </xf>
    <xf numFmtId="0" fontId="26" fillId="0" borderId="12" xfId="0" applyFont="1" applyFill="1" applyBorder="1" applyAlignment="1" applyProtection="1">
      <alignment horizontal="left" vertical="center"/>
    </xf>
    <xf numFmtId="49" fontId="26" fillId="0" borderId="1" xfId="0" applyNumberFormat="1" applyFont="1" applyFill="1" applyBorder="1" applyAlignment="1" applyProtection="1">
      <alignment horizontal="left" vertical="center" wrapText="1"/>
    </xf>
    <xf numFmtId="3" fontId="26" fillId="3" borderId="11" xfId="0" applyNumberFormat="1" applyFont="1" applyFill="1" applyBorder="1" applyAlignment="1" applyProtection="1">
      <alignment horizontal="right" vertical="center"/>
      <protection locked="0"/>
    </xf>
    <xf numFmtId="49" fontId="26" fillId="2" borderId="1" xfId="1061" applyNumberFormat="1" applyFont="1" applyFill="1" applyBorder="1" applyAlignment="1" applyProtection="1">
      <alignment vertical="center" wrapText="1"/>
    </xf>
    <xf numFmtId="3" fontId="29" fillId="3" borderId="11" xfId="0" applyNumberFormat="1" applyFont="1" applyFill="1" applyBorder="1" applyAlignment="1" applyProtection="1">
      <alignment horizontal="right" vertical="center"/>
    </xf>
    <xf numFmtId="3" fontId="23" fillId="0" borderId="13" xfId="0" applyNumberFormat="1" applyFont="1" applyFill="1" applyBorder="1" applyAlignment="1" applyProtection="1">
      <alignment horizontal="right" vertical="center"/>
      <protection locked="0"/>
    </xf>
    <xf numFmtId="49" fontId="22" fillId="0" borderId="1" xfId="999" applyNumberFormat="1" applyFont="1" applyBorder="1" applyAlignment="1" applyProtection="1">
      <alignment horizontal="distributed" vertical="center" indent="1"/>
    </xf>
    <xf numFmtId="0" fontId="22" fillId="3" borderId="1" xfId="999" applyFont="1" applyFill="1" applyBorder="1" applyAlignment="1" applyProtection="1">
      <alignment horizontal="distributed" vertical="center" wrapText="1" indent="1"/>
    </xf>
    <xf numFmtId="200" fontId="22" fillId="0" borderId="1" xfId="1" applyNumberFormat="1" applyFont="1" applyFill="1" applyBorder="1" applyAlignment="1" applyProtection="1">
      <alignment horizontal="right" vertical="center" wrapText="1"/>
    </xf>
    <xf numFmtId="0" fontId="22" fillId="3" borderId="1" xfId="999" applyFont="1" applyFill="1" applyBorder="1" applyAlignment="1" applyProtection="1">
      <alignment horizontal="left" vertical="center" wrapText="1"/>
    </xf>
    <xf numFmtId="3" fontId="22" fillId="3" borderId="11" xfId="0" applyNumberFormat="1" applyFont="1" applyFill="1" applyBorder="1" applyAlignment="1" applyProtection="1">
      <alignment horizontal="right" vertical="center"/>
    </xf>
    <xf numFmtId="0" fontId="23" fillId="3" borderId="1" xfId="999" applyFont="1" applyFill="1" applyBorder="1" applyAlignment="1" applyProtection="1">
      <alignment horizontal="left" vertical="center" wrapText="1"/>
    </xf>
    <xf numFmtId="3" fontId="23" fillId="3" borderId="11" xfId="0" applyNumberFormat="1" applyFont="1" applyFill="1" applyBorder="1" applyAlignment="1" applyProtection="1">
      <alignment horizontal="right" vertical="center"/>
    </xf>
    <xf numFmtId="0" fontId="22" fillId="3" borderId="1" xfId="554" applyFont="1" applyFill="1" applyBorder="1" applyAlignment="1" applyProtection="1">
      <alignment horizontal="left" vertical="center" wrapText="1"/>
    </xf>
    <xf numFmtId="0" fontId="23" fillId="3" borderId="1" xfId="999" applyFont="1" applyFill="1" applyBorder="1" applyAlignment="1">
      <alignment vertical="center" wrapText="1"/>
    </xf>
    <xf numFmtId="3" fontId="23" fillId="3" borderId="13" xfId="0" applyNumberFormat="1" applyFont="1" applyFill="1" applyBorder="1" applyAlignment="1" applyProtection="1">
      <alignment horizontal="right" vertical="center"/>
    </xf>
    <xf numFmtId="3" fontId="23" fillId="0" borderId="13" xfId="0" applyNumberFormat="1" applyFont="1" applyFill="1" applyBorder="1" applyAlignment="1" applyProtection="1">
      <alignment horizontal="right" vertical="center"/>
    </xf>
    <xf numFmtId="0" fontId="24" fillId="3" borderId="0" xfId="999" applyFill="1" applyAlignment="1" applyProtection="1">
      <alignment vertical="center" wrapText="1"/>
    </xf>
    <xf numFmtId="0" fontId="32" fillId="0" borderId="0" xfId="999" applyFont="1">
      <alignment vertical="center"/>
    </xf>
    <xf numFmtId="0" fontId="36" fillId="0" borderId="0" xfId="999" applyFont="1" applyAlignment="1">
      <alignment horizontal="center" vertical="center"/>
    </xf>
    <xf numFmtId="197" fontId="24" fillId="0" borderId="0" xfId="999" applyNumberFormat="1">
      <alignment vertical="center"/>
    </xf>
    <xf numFmtId="0" fontId="14" fillId="0" borderId="0" xfId="999" applyFont="1" applyFill="1" applyAlignment="1">
      <alignment horizontal="center" vertical="center"/>
    </xf>
    <xf numFmtId="0" fontId="32" fillId="0" borderId="0" xfId="999" applyFont="1" applyFill="1">
      <alignment vertical="center"/>
    </xf>
    <xf numFmtId="0" fontId="23" fillId="0" borderId="0" xfId="999" applyFont="1" applyFill="1">
      <alignment vertical="center"/>
    </xf>
    <xf numFmtId="0" fontId="43" fillId="0" borderId="0" xfId="999" applyFont="1" applyFill="1">
      <alignment vertical="center"/>
    </xf>
    <xf numFmtId="197" fontId="23" fillId="0" borderId="0" xfId="999" applyNumberFormat="1" applyFont="1" applyFill="1" applyAlignment="1">
      <alignment horizontal="right" vertical="center"/>
    </xf>
    <xf numFmtId="197" fontId="22" fillId="0" borderId="14" xfId="999" applyNumberFormat="1" applyFont="1" applyFill="1" applyBorder="1" applyAlignment="1">
      <alignment horizontal="center" vertical="center" wrapText="1"/>
    </xf>
    <xf numFmtId="0" fontId="22" fillId="0" borderId="1" xfId="999" applyFont="1" applyFill="1" applyBorder="1" applyAlignment="1">
      <alignment horizontal="distributed" vertical="center" wrapText="1" indent="3"/>
    </xf>
    <xf numFmtId="0" fontId="44" fillId="0" borderId="0" xfId="1071" applyFont="1" applyFill="1" applyAlignment="1">
      <alignment vertical="center" wrapText="1"/>
    </xf>
    <xf numFmtId="0" fontId="26" fillId="2" borderId="12" xfId="0" applyFont="1" applyFill="1" applyBorder="1" applyAlignment="1" applyProtection="1">
      <alignment horizontal="left" vertical="center"/>
    </xf>
    <xf numFmtId="49" fontId="28" fillId="2" borderId="1" xfId="0" applyNumberFormat="1" applyFont="1" applyFill="1" applyBorder="1" applyAlignment="1" applyProtection="1">
      <alignment horizontal="left" vertical="center" wrapText="1"/>
    </xf>
    <xf numFmtId="3" fontId="28" fillId="2" borderId="1" xfId="0" applyNumberFormat="1" applyFont="1" applyFill="1" applyBorder="1" applyAlignment="1" applyProtection="1">
      <alignment horizontal="right" vertical="center"/>
      <protection locked="0"/>
    </xf>
    <xf numFmtId="198" fontId="23" fillId="0" borderId="11" xfId="0" applyNumberFormat="1" applyFont="1" applyFill="1" applyBorder="1" applyAlignment="1" applyProtection="1">
      <alignment horizontal="right" vertical="center" wrapText="1"/>
    </xf>
    <xf numFmtId="200" fontId="23" fillId="0" borderId="1" xfId="1" applyNumberFormat="1" applyFont="1" applyFill="1" applyBorder="1" applyAlignment="1">
      <alignment horizontal="right" vertical="center" wrapText="1"/>
    </xf>
    <xf numFmtId="49" fontId="26" fillId="2" borderId="1" xfId="0" applyNumberFormat="1" applyFont="1" applyFill="1" applyBorder="1" applyAlignment="1" applyProtection="1">
      <alignment horizontal="left" vertical="center" wrapText="1"/>
    </xf>
    <xf numFmtId="3" fontId="26" fillId="2" borderId="1" xfId="0" applyNumberFormat="1" applyFont="1" applyFill="1" applyBorder="1" applyAlignment="1" applyProtection="1">
      <alignment horizontal="right" vertical="center"/>
      <protection locked="0"/>
    </xf>
    <xf numFmtId="0" fontId="23" fillId="2" borderId="12" xfId="0" applyFont="1" applyFill="1" applyBorder="1" applyAlignment="1" applyProtection="1">
      <alignment vertical="center"/>
    </xf>
    <xf numFmtId="49" fontId="22" fillId="2" borderId="1" xfId="0" applyNumberFormat="1" applyFont="1" applyFill="1" applyBorder="1" applyAlignment="1" applyProtection="1">
      <alignment vertical="center" wrapText="1"/>
    </xf>
    <xf numFmtId="49" fontId="23" fillId="2" borderId="1" xfId="0" applyNumberFormat="1" applyFont="1" applyFill="1" applyBorder="1" applyAlignment="1" applyProtection="1">
      <alignment vertical="center" wrapText="1"/>
    </xf>
    <xf numFmtId="49" fontId="45" fillId="2" borderId="12" xfId="0" applyNumberFormat="1" applyFont="1" applyFill="1" applyBorder="1" applyAlignment="1" applyProtection="1">
      <alignment horizontal="distributed" vertical="center"/>
    </xf>
    <xf numFmtId="49" fontId="45" fillId="2" borderId="1" xfId="0" applyNumberFormat="1" applyFont="1" applyFill="1" applyBorder="1" applyAlignment="1" applyProtection="1">
      <alignment horizontal="distributed" vertical="center" wrapText="1"/>
    </xf>
    <xf numFmtId="0" fontId="22" fillId="0" borderId="14" xfId="999" applyFont="1" applyFill="1" applyBorder="1" applyAlignment="1">
      <alignment horizontal="left" vertical="center"/>
    </xf>
    <xf numFmtId="0" fontId="22" fillId="0" borderId="1" xfId="554" applyFont="1" applyFill="1" applyBorder="1" applyAlignment="1">
      <alignment horizontal="left" vertical="center"/>
    </xf>
    <xf numFmtId="3" fontId="22" fillId="0" borderId="1" xfId="0" applyNumberFormat="1" applyFont="1" applyFill="1" applyBorder="1" applyAlignment="1" applyProtection="1">
      <alignment horizontal="right" vertical="center"/>
    </xf>
    <xf numFmtId="3" fontId="22" fillId="0" borderId="1" xfId="0" applyNumberFormat="1" applyFont="1" applyFill="1" applyBorder="1" applyAlignment="1" applyProtection="1">
      <alignment horizontal="right" vertical="center"/>
      <protection locked="0"/>
    </xf>
    <xf numFmtId="0" fontId="22" fillId="0" borderId="14" xfId="999" applyFont="1" applyFill="1" applyBorder="1" applyAlignment="1" applyProtection="1">
      <alignment horizontal="left" vertical="center"/>
    </xf>
    <xf numFmtId="0" fontId="22" fillId="0" borderId="1" xfId="554" applyFont="1" applyFill="1" applyBorder="1" applyAlignment="1" applyProtection="1">
      <alignment horizontal="left" vertical="center"/>
    </xf>
    <xf numFmtId="0" fontId="22" fillId="3" borderId="1" xfId="554" applyFont="1" applyFill="1" applyBorder="1" applyAlignment="1" applyProtection="1">
      <alignment horizontal="left" vertical="center"/>
    </xf>
    <xf numFmtId="0" fontId="23" fillId="0" borderId="14" xfId="999" applyFont="1" applyFill="1" applyBorder="1" applyAlignment="1" applyProtection="1">
      <alignment horizontal="left" vertical="center"/>
    </xf>
    <xf numFmtId="0" fontId="23" fillId="0" borderId="1" xfId="999" applyFont="1" applyFill="1" applyBorder="1" applyAlignment="1" applyProtection="1">
      <alignment horizontal="left" vertical="center"/>
    </xf>
    <xf numFmtId="3" fontId="23" fillId="0" borderId="1" xfId="0" applyNumberFormat="1" applyFont="1" applyFill="1" applyBorder="1" applyAlignment="1" applyProtection="1">
      <alignment horizontal="right" vertical="center"/>
    </xf>
    <xf numFmtId="3" fontId="23" fillId="0" borderId="1" xfId="0" applyNumberFormat="1" applyFont="1" applyFill="1" applyBorder="1" applyAlignment="1" applyProtection="1">
      <alignment horizontal="right" vertical="center"/>
      <protection locked="0"/>
    </xf>
    <xf numFmtId="0" fontId="23" fillId="3" borderId="1" xfId="999" applyFont="1" applyFill="1" applyBorder="1" applyAlignment="1" applyProtection="1">
      <alignment horizontal="left" vertical="center"/>
    </xf>
    <xf numFmtId="197" fontId="23" fillId="0" borderId="1" xfId="999" applyNumberFormat="1" applyFont="1" applyFill="1" applyBorder="1" applyAlignment="1" applyProtection="1">
      <alignment horizontal="right" vertical="center" wrapText="1"/>
      <protection locked="0"/>
    </xf>
    <xf numFmtId="0" fontId="23" fillId="0" borderId="14" xfId="999" applyFont="1" applyFill="1" applyBorder="1">
      <alignment vertical="center"/>
    </xf>
    <xf numFmtId="0" fontId="22" fillId="0" borderId="1" xfId="999" applyFont="1" applyFill="1" applyBorder="1" applyAlignment="1">
      <alignment horizontal="distributed" vertical="center" indent="1"/>
    </xf>
    <xf numFmtId="3" fontId="24" fillId="0" borderId="0" xfId="999" applyNumberFormat="1">
      <alignment vertical="center"/>
    </xf>
    <xf numFmtId="0" fontId="34" fillId="0" borderId="0" xfId="0" applyFont="1" applyFill="1" applyBorder="1" applyAlignment="1"/>
    <xf numFmtId="0" fontId="34" fillId="0" borderId="0" xfId="0" applyFont="1" applyFill="1" applyBorder="1" applyAlignment="1">
      <alignment vertical="center"/>
    </xf>
    <xf numFmtId="0" fontId="46" fillId="0" borderId="0" xfId="0" applyFont="1" applyFill="1" applyBorder="1" applyAlignment="1">
      <alignment horizontal="center" vertical="center"/>
    </xf>
    <xf numFmtId="0" fontId="47" fillId="0" borderId="0" xfId="0" applyFont="1" applyFill="1" applyBorder="1" applyAlignment="1">
      <alignment horizontal="center" vertical="center"/>
    </xf>
    <xf numFmtId="0" fontId="47" fillId="0" borderId="15" xfId="0" applyFont="1" applyFill="1" applyBorder="1" applyAlignment="1">
      <alignment horizontal="center" vertical="center"/>
    </xf>
    <xf numFmtId="0" fontId="26" fillId="0" borderId="0" xfId="0" applyFont="1" applyAlignment="1">
      <alignment horizontal="right"/>
    </xf>
    <xf numFmtId="0" fontId="22" fillId="0" borderId="6" xfId="1075" applyFont="1" applyBorder="1" applyAlignment="1">
      <alignment horizontal="center" vertical="center"/>
    </xf>
    <xf numFmtId="0" fontId="22" fillId="0" borderId="14" xfId="1075" applyFont="1" applyBorder="1" applyAlignment="1">
      <alignment horizontal="center" vertical="center"/>
    </xf>
    <xf numFmtId="0" fontId="22" fillId="0" borderId="16" xfId="1075" applyFont="1" applyBorder="1" applyAlignment="1">
      <alignment horizontal="center" vertical="center"/>
    </xf>
    <xf numFmtId="0" fontId="22" fillId="0" borderId="7" xfId="1075" applyFont="1" applyBorder="1" applyAlignment="1">
      <alignment horizontal="center" vertical="center"/>
    </xf>
    <xf numFmtId="49" fontId="22" fillId="0" borderId="1" xfId="921" applyNumberFormat="1" applyFont="1" applyFill="1" applyBorder="1" applyAlignment="1" applyProtection="1">
      <alignment horizontal="center" vertical="center"/>
    </xf>
    <xf numFmtId="0" fontId="48" fillId="0" borderId="1" xfId="0" applyFont="1" applyFill="1" applyBorder="1" applyAlignment="1">
      <alignment horizontal="right"/>
    </xf>
    <xf numFmtId="0" fontId="49" fillId="0" borderId="1" xfId="0" applyFont="1" applyFill="1" applyBorder="1" applyAlignment="1"/>
    <xf numFmtId="199" fontId="22" fillId="0" borderId="1" xfId="3" applyNumberFormat="1" applyFont="1" applyFill="1" applyBorder="1" applyAlignment="1" applyProtection="1">
      <alignment horizontal="right" vertical="center" wrapText="1" shrinkToFit="1"/>
      <protection locked="0"/>
    </xf>
    <xf numFmtId="0" fontId="48" fillId="0" borderId="1" xfId="0" applyFont="1" applyFill="1" applyBorder="1" applyAlignment="1"/>
    <xf numFmtId="0" fontId="50" fillId="0" borderId="0" xfId="0" applyFont="1" applyFill="1" applyBorder="1" applyAlignment="1">
      <alignment horizontal="left" vertical="top" wrapText="1"/>
    </xf>
    <xf numFmtId="0" fontId="34" fillId="0" borderId="0" xfId="0" applyFont="1" applyFill="1" applyBorder="1" applyAlignment="1">
      <alignment wrapText="1"/>
    </xf>
    <xf numFmtId="0" fontId="51" fillId="0" borderId="0" xfId="1010" applyFont="1" applyAlignment="1"/>
    <xf numFmtId="0" fontId="26" fillId="0" borderId="0" xfId="0" applyFont="1" applyAlignment="1">
      <alignment horizontal="right" vertical="center"/>
    </xf>
    <xf numFmtId="0" fontId="22" fillId="0" borderId="1" xfId="1075" applyFont="1" applyBorder="1" applyAlignment="1">
      <alignment horizontal="center" vertical="center" wrapText="1"/>
    </xf>
    <xf numFmtId="0" fontId="22" fillId="0" borderId="1" xfId="0" applyFont="1" applyBorder="1" applyAlignment="1">
      <alignment horizontal="left" vertical="center"/>
    </xf>
    <xf numFmtId="198" fontId="22" fillId="0" borderId="1" xfId="1" applyNumberFormat="1" applyFont="1" applyBorder="1" applyAlignment="1">
      <alignment horizontal="right" vertical="center" wrapText="1"/>
    </xf>
    <xf numFmtId="198" fontId="26" fillId="0" borderId="1" xfId="0" applyNumberFormat="1" applyFont="1" applyFill="1" applyBorder="1" applyAlignment="1">
      <alignment horizontal="right" vertical="center" wrapText="1"/>
    </xf>
    <xf numFmtId="0" fontId="24" fillId="0" borderId="0" xfId="999" applyFont="1" applyFill="1">
      <alignment vertical="center"/>
    </xf>
    <xf numFmtId="0" fontId="24" fillId="0" borderId="0" xfId="999" applyFont="1">
      <alignment vertical="center"/>
    </xf>
    <xf numFmtId="197" fontId="24" fillId="0" borderId="0" xfId="999" applyNumberFormat="1" applyFont="1">
      <alignment vertical="center"/>
    </xf>
    <xf numFmtId="198" fontId="24" fillId="0" borderId="0" xfId="999" applyNumberFormat="1">
      <alignment vertical="center"/>
    </xf>
    <xf numFmtId="0" fontId="42" fillId="0" borderId="0" xfId="905" applyFont="1" applyAlignment="1">
      <alignment horizontal="center" vertical="center"/>
    </xf>
    <xf numFmtId="0" fontId="0" fillId="0" borderId="0" xfId="905" applyFont="1" applyAlignment="1">
      <alignment horizontal="right"/>
    </xf>
    <xf numFmtId="197" fontId="22" fillId="0" borderId="17" xfId="999" applyNumberFormat="1" applyFont="1" applyBorder="1" applyAlignment="1">
      <alignment horizontal="center" vertical="center" wrapText="1"/>
    </xf>
    <xf numFmtId="0" fontId="28" fillId="0" borderId="1" xfId="0" applyFont="1" applyFill="1" applyBorder="1" applyAlignment="1">
      <alignment horizontal="left" vertical="center" wrapText="1"/>
    </xf>
    <xf numFmtId="198" fontId="22" fillId="0" borderId="1" xfId="1" applyNumberFormat="1" applyFont="1" applyFill="1" applyBorder="1" applyAlignment="1">
      <alignment horizontal="right" vertical="center" wrapText="1"/>
    </xf>
    <xf numFmtId="198" fontId="28" fillId="0" borderId="16" xfId="0" applyNumberFormat="1" applyFont="1" applyFill="1" applyBorder="1" applyAlignment="1">
      <alignment vertical="center" wrapText="1"/>
    </xf>
    <xf numFmtId="198" fontId="28" fillId="0" borderId="1" xfId="0" applyNumberFormat="1" applyFont="1" applyFill="1" applyBorder="1" applyAlignment="1">
      <alignment vertical="center" wrapText="1"/>
    </xf>
    <xf numFmtId="198" fontId="23" fillId="0" borderId="1" xfId="1" applyNumberFormat="1" applyFont="1" applyFill="1" applyBorder="1" applyAlignment="1">
      <alignment horizontal="right" vertical="center" wrapText="1"/>
    </xf>
    <xf numFmtId="198" fontId="26" fillId="0" borderId="16" xfId="0" applyNumberFormat="1" applyFont="1" applyFill="1" applyBorder="1" applyAlignment="1">
      <alignment vertical="center" wrapText="1"/>
    </xf>
    <xf numFmtId="198" fontId="26" fillId="0" borderId="1" xfId="0" applyNumberFormat="1" applyFont="1" applyFill="1" applyBorder="1" applyAlignment="1">
      <alignment vertical="center" wrapText="1"/>
    </xf>
    <xf numFmtId="0" fontId="22" fillId="0" borderId="1" xfId="1014" applyFont="1" applyFill="1" applyBorder="1" applyAlignment="1">
      <alignment horizontal="left" vertical="center" wrapText="1"/>
    </xf>
    <xf numFmtId="203" fontId="52" fillId="0" borderId="1" xfId="0" applyNumberFormat="1" applyFont="1" applyFill="1" applyBorder="1" applyAlignment="1">
      <alignment horizontal="center" vertical="center" wrapText="1"/>
    </xf>
    <xf numFmtId="0" fontId="7" fillId="2" borderId="0" xfId="905" applyFont="1" applyFill="1" applyBorder="1" applyAlignment="1">
      <alignment horizontal="center" vertical="center"/>
    </xf>
    <xf numFmtId="0" fontId="26" fillId="0" borderId="0" xfId="905" applyFont="1" applyBorder="1" applyAlignment="1">
      <alignment horizontal="left" vertical="center"/>
    </xf>
    <xf numFmtId="0" fontId="26" fillId="0" borderId="0" xfId="905" applyFont="1" applyBorder="1" applyAlignment="1">
      <alignment horizontal="right" vertical="center"/>
    </xf>
    <xf numFmtId="0" fontId="22" fillId="0" borderId="1" xfId="0" applyFont="1" applyBorder="1" applyAlignment="1">
      <alignment horizontal="center" vertical="center" wrapText="1"/>
    </xf>
    <xf numFmtId="204" fontId="28" fillId="0" borderId="1" xfId="651" applyNumberFormat="1" applyFont="1" applyFill="1" applyBorder="1" applyAlignment="1">
      <alignment horizontal="left" vertical="center"/>
    </xf>
    <xf numFmtId="198" fontId="28" fillId="0" borderId="1" xfId="651" applyNumberFormat="1" applyFont="1" applyFill="1" applyBorder="1" applyAlignment="1">
      <alignment horizontal="right" vertical="center" wrapText="1"/>
    </xf>
    <xf numFmtId="204" fontId="26" fillId="0" borderId="1" xfId="651" applyNumberFormat="1" applyFont="1" applyFill="1" applyBorder="1" applyAlignment="1">
      <alignment horizontal="left" vertical="center"/>
    </xf>
    <xf numFmtId="198" fontId="26" fillId="0" borderId="1" xfId="651" applyNumberFormat="1" applyFont="1" applyFill="1" applyBorder="1" applyAlignment="1">
      <alignment horizontal="right" vertical="center" wrapText="1"/>
    </xf>
    <xf numFmtId="198" fontId="26" fillId="0" borderId="1" xfId="0" applyNumberFormat="1" applyFont="1" applyBorder="1" applyAlignment="1">
      <alignment horizontal="right" vertical="center" wrapText="1"/>
    </xf>
    <xf numFmtId="0" fontId="28" fillId="0" borderId="1" xfId="651" applyFont="1" applyFill="1" applyBorder="1" applyAlignment="1">
      <alignment horizontal="center" vertical="center"/>
    </xf>
    <xf numFmtId="0" fontId="29" fillId="0" borderId="0" xfId="999" applyFont="1">
      <alignment vertical="center"/>
    </xf>
    <xf numFmtId="0" fontId="14" fillId="3" borderId="0" xfId="999" applyFont="1" applyFill="1" applyAlignment="1">
      <alignment horizontal="center" vertical="center"/>
    </xf>
    <xf numFmtId="0" fontId="32" fillId="3" borderId="0" xfId="999" applyFont="1" applyFill="1">
      <alignment vertical="center"/>
    </xf>
    <xf numFmtId="0" fontId="26" fillId="0" borderId="0" xfId="999" applyFont="1">
      <alignment vertical="center"/>
    </xf>
    <xf numFmtId="0" fontId="43" fillId="3" borderId="0" xfId="999" applyFont="1" applyFill="1">
      <alignment vertical="center"/>
    </xf>
    <xf numFmtId="197" fontId="23" fillId="3" borderId="0" xfId="999" applyNumberFormat="1" applyFont="1" applyFill="1" applyBorder="1" applyAlignment="1">
      <alignment horizontal="right" vertical="center"/>
    </xf>
    <xf numFmtId="197" fontId="22" fillId="3" borderId="1" xfId="999" applyNumberFormat="1" applyFont="1" applyFill="1" applyBorder="1" applyAlignment="1">
      <alignment horizontal="center" vertical="center" wrapText="1"/>
    </xf>
    <xf numFmtId="0" fontId="22" fillId="3" borderId="1" xfId="999" applyFont="1" applyFill="1" applyBorder="1" applyAlignment="1">
      <alignment horizontal="distributed" vertical="center" wrapText="1" indent="3"/>
    </xf>
    <xf numFmtId="198" fontId="24" fillId="3" borderId="0" xfId="648" applyNumberFormat="1" applyFont="1" applyFill="1" applyAlignment="1">
      <alignment horizontal="center" vertical="center" wrapText="1"/>
    </xf>
    <xf numFmtId="0" fontId="28" fillId="2" borderId="1" xfId="0" applyFont="1" applyFill="1" applyBorder="1" applyAlignment="1" applyProtection="1">
      <alignment horizontal="left" vertical="center"/>
    </xf>
    <xf numFmtId="0" fontId="26" fillId="2" borderId="1" xfId="0" applyFont="1" applyFill="1" applyBorder="1" applyAlignment="1" applyProtection="1">
      <alignment horizontal="left" vertical="center"/>
    </xf>
    <xf numFmtId="3" fontId="26" fillId="3" borderId="11" xfId="0" applyNumberFormat="1" applyFont="1" applyFill="1" applyBorder="1" applyAlignment="1" applyProtection="1">
      <alignment horizontal="right" vertical="center"/>
    </xf>
    <xf numFmtId="0" fontId="23" fillId="2" borderId="1" xfId="0" applyFont="1" applyFill="1" applyBorder="1" applyAlignment="1" applyProtection="1">
      <alignment horizontal="left" vertical="center"/>
      <protection locked="0"/>
    </xf>
    <xf numFmtId="0" fontId="26" fillId="2" borderId="1" xfId="0" applyFont="1" applyFill="1" applyBorder="1" applyAlignment="1" applyProtection="1">
      <alignment horizontal="left" vertical="center"/>
      <protection locked="0"/>
    </xf>
    <xf numFmtId="3" fontId="26" fillId="5" borderId="11" xfId="0" applyNumberFormat="1" applyFont="1" applyFill="1" applyBorder="1" applyAlignment="1" applyProtection="1">
      <alignment horizontal="right" vertical="center"/>
    </xf>
    <xf numFmtId="3" fontId="26" fillId="0" borderId="11" xfId="0" applyNumberFormat="1" applyFont="1" applyFill="1" applyBorder="1" applyAlignment="1" applyProtection="1">
      <alignment horizontal="right" vertical="center"/>
    </xf>
    <xf numFmtId="0" fontId="53" fillId="2" borderId="1" xfId="0" applyFont="1" applyFill="1" applyBorder="1" applyAlignment="1" applyProtection="1">
      <alignment horizontal="left" vertical="center"/>
    </xf>
    <xf numFmtId="49" fontId="26" fillId="2" borderId="1" xfId="0" applyNumberFormat="1" applyFont="1" applyFill="1" applyBorder="1" applyAlignment="1" applyProtection="1">
      <alignment vertical="center" wrapText="1"/>
    </xf>
    <xf numFmtId="49" fontId="26" fillId="2" borderId="1" xfId="0" applyNumberFormat="1" applyFont="1" applyFill="1" applyBorder="1" applyAlignment="1" applyProtection="1">
      <alignment horizontal="left" vertical="center"/>
    </xf>
    <xf numFmtId="3" fontId="26" fillId="3" borderId="11" xfId="0" applyNumberFormat="1" applyFont="1" applyFill="1" applyBorder="1" applyAlignment="1" applyProtection="1">
      <alignment horizontal="right" vertical="center" wrapText="1"/>
    </xf>
    <xf numFmtId="49" fontId="26" fillId="2" borderId="1" xfId="0" applyNumberFormat="1" applyFont="1" applyFill="1" applyBorder="1" applyAlignment="1" applyProtection="1">
      <alignment horizontal="left" vertical="center" wrapText="1"/>
      <protection locked="0"/>
    </xf>
    <xf numFmtId="49" fontId="26" fillId="2" borderId="1" xfId="0" applyNumberFormat="1" applyFont="1" applyFill="1" applyBorder="1" applyAlignment="1" applyProtection="1">
      <alignment horizontal="left" vertical="center"/>
      <protection locked="0"/>
    </xf>
    <xf numFmtId="0" fontId="22" fillId="0" borderId="1" xfId="0" applyFont="1" applyFill="1" applyBorder="1" applyAlignment="1">
      <alignment horizontal="left" vertical="center"/>
    </xf>
    <xf numFmtId="49" fontId="22" fillId="3" borderId="1" xfId="0" applyNumberFormat="1" applyFont="1" applyFill="1" applyBorder="1" applyAlignment="1">
      <alignment vertical="center" wrapText="1"/>
    </xf>
    <xf numFmtId="198" fontId="22" fillId="3" borderId="1" xfId="1" applyNumberFormat="1" applyFont="1" applyFill="1" applyBorder="1" applyAlignment="1" applyProtection="1">
      <alignment horizontal="right" vertical="center" wrapText="1"/>
      <protection locked="0"/>
    </xf>
    <xf numFmtId="49" fontId="28" fillId="2" borderId="1" xfId="0" applyNumberFormat="1" applyFont="1" applyFill="1" applyBorder="1" applyAlignment="1" applyProtection="1">
      <alignment horizontal="left" vertical="center" wrapText="1"/>
      <protection locked="0"/>
    </xf>
    <xf numFmtId="49" fontId="23" fillId="2" borderId="1" xfId="0" applyNumberFormat="1" applyFont="1" applyFill="1" applyBorder="1" applyAlignment="1" applyProtection="1">
      <alignment horizontal="left" vertical="center" wrapText="1"/>
      <protection locked="0"/>
    </xf>
    <xf numFmtId="0" fontId="23" fillId="0" borderId="1" xfId="0" applyFont="1" applyFill="1" applyBorder="1" applyAlignment="1">
      <alignment horizontal="left" vertical="center"/>
    </xf>
    <xf numFmtId="198" fontId="22" fillId="0" borderId="1" xfId="1" applyNumberFormat="1" applyFont="1" applyFill="1" applyBorder="1" applyAlignment="1" applyProtection="1">
      <alignment vertical="center" wrapText="1"/>
      <protection locked="0"/>
    </xf>
    <xf numFmtId="49" fontId="22" fillId="3" borderId="1" xfId="140" applyNumberFormat="1" applyFont="1" applyFill="1" applyBorder="1" applyAlignment="1" applyProtection="1">
      <alignment horizontal="left" vertical="center"/>
    </xf>
    <xf numFmtId="0" fontId="22" fillId="3" borderId="1" xfId="999" applyFont="1" applyFill="1" applyBorder="1" applyAlignment="1">
      <alignment horizontal="center" vertical="center" wrapText="1"/>
    </xf>
    <xf numFmtId="3" fontId="28" fillId="5" borderId="11" xfId="0" applyNumberFormat="1" applyFont="1" applyFill="1" applyBorder="1" applyAlignment="1" applyProtection="1">
      <alignment horizontal="right" vertical="center"/>
    </xf>
    <xf numFmtId="0" fontId="22" fillId="3" borderId="0" xfId="999" applyFont="1" applyFill="1" applyAlignment="1" applyProtection="1">
      <alignment horizontal="center" vertical="center" wrapText="1"/>
    </xf>
    <xf numFmtId="0" fontId="23" fillId="3" borderId="0" xfId="999" applyFont="1" applyFill="1" applyProtection="1">
      <alignment vertical="center"/>
    </xf>
    <xf numFmtId="0" fontId="24" fillId="3" borderId="0" xfId="554" applyFill="1" applyProtection="1">
      <alignment vertical="center"/>
    </xf>
    <xf numFmtId="197" fontId="24" fillId="3" borderId="0" xfId="999" applyNumberFormat="1" applyFill="1" applyProtection="1">
      <alignment vertical="center"/>
    </xf>
    <xf numFmtId="0" fontId="0" fillId="0" borderId="0" xfId="0" applyAlignment="1" applyProtection="1"/>
    <xf numFmtId="0" fontId="54" fillId="3" borderId="0" xfId="999" applyFont="1" applyFill="1" applyProtection="1">
      <alignment vertical="center"/>
    </xf>
    <xf numFmtId="0" fontId="0" fillId="0" borderId="0" xfId="0" applyFill="1" applyAlignment="1" applyProtection="1"/>
    <xf numFmtId="0" fontId="23" fillId="0" borderId="0" xfId="999" applyFont="1" applyFill="1" applyAlignment="1" applyProtection="1">
      <alignment horizontal="left" vertical="center"/>
    </xf>
    <xf numFmtId="0" fontId="43" fillId="0" borderId="0" xfId="999" applyFont="1" applyFill="1" applyProtection="1">
      <alignment vertical="center"/>
    </xf>
    <xf numFmtId="197" fontId="23" fillId="0" borderId="0" xfId="999" applyNumberFormat="1" applyFont="1" applyFill="1" applyBorder="1" applyAlignment="1" applyProtection="1">
      <alignment horizontal="right" vertical="center"/>
    </xf>
    <xf numFmtId="197" fontId="22" fillId="0" borderId="14" xfId="999" applyNumberFormat="1" applyFont="1" applyFill="1" applyBorder="1" applyAlignment="1" applyProtection="1">
      <alignment horizontal="center" vertical="center" wrapText="1"/>
    </xf>
    <xf numFmtId="0" fontId="22" fillId="0" borderId="1" xfId="999" applyFont="1" applyFill="1" applyBorder="1" applyAlignment="1" applyProtection="1">
      <alignment horizontal="center" vertical="center" wrapText="1"/>
    </xf>
    <xf numFmtId="197" fontId="22" fillId="0" borderId="0" xfId="999" applyNumberFormat="1" applyFont="1" applyFill="1" applyAlignment="1" applyProtection="1">
      <alignment horizontal="center" vertical="center" wrapText="1"/>
    </xf>
    <xf numFmtId="0" fontId="22" fillId="0" borderId="14" xfId="999" applyNumberFormat="1" applyFont="1" applyFill="1" applyBorder="1" applyAlignment="1" applyProtection="1">
      <alignment horizontal="left" vertical="center"/>
    </xf>
    <xf numFmtId="0" fontId="22" fillId="0" borderId="1" xfId="999" applyNumberFormat="1" applyFont="1" applyFill="1" applyBorder="1" applyAlignment="1" applyProtection="1">
      <alignment vertical="center" wrapText="1"/>
    </xf>
    <xf numFmtId="0" fontId="32" fillId="0" borderId="0" xfId="554" applyFont="1" applyFill="1" applyAlignment="1" applyProtection="1">
      <alignment horizontal="center" vertical="center"/>
    </xf>
    <xf numFmtId="0" fontId="23" fillId="0" borderId="1" xfId="999" applyFont="1" applyFill="1" applyBorder="1" applyAlignment="1" applyProtection="1">
      <alignment horizontal="left" vertical="center" wrapText="1"/>
    </xf>
    <xf numFmtId="197" fontId="5" fillId="3" borderId="1" xfId="716" applyNumberFormat="1" applyFont="1" applyFill="1" applyBorder="1" applyAlignment="1">
      <alignment horizontal="right" vertical="center" wrapText="1"/>
    </xf>
    <xf numFmtId="0" fontId="23" fillId="0" borderId="14" xfId="999" applyFont="1" applyFill="1" applyBorder="1" applyAlignment="1" applyProtection="1">
      <alignment horizontal="left" vertical="top" wrapText="1"/>
    </xf>
    <xf numFmtId="0" fontId="23" fillId="0" borderId="1" xfId="999" applyNumberFormat="1" applyFont="1" applyFill="1" applyBorder="1" applyAlignment="1" applyProtection="1">
      <alignment vertical="center" wrapText="1"/>
    </xf>
    <xf numFmtId="0" fontId="22" fillId="0" borderId="14" xfId="999" applyFont="1" applyFill="1" applyBorder="1" applyAlignment="1" applyProtection="1">
      <alignment horizontal="distributed" vertical="center"/>
    </xf>
    <xf numFmtId="49" fontId="22" fillId="0" borderId="1" xfId="0" applyNumberFormat="1" applyFont="1" applyFill="1" applyBorder="1" applyAlignment="1" applyProtection="1">
      <alignment horizontal="distributed" vertical="center" wrapText="1"/>
    </xf>
    <xf numFmtId="0" fontId="22" fillId="0" borderId="1" xfId="999" applyFont="1" applyFill="1" applyBorder="1" applyAlignment="1" applyProtection="1">
      <alignment horizontal="left" vertical="center" wrapText="1"/>
    </xf>
    <xf numFmtId="0" fontId="23" fillId="0" borderId="14" xfId="554" applyFont="1" applyFill="1" applyBorder="1" applyAlignment="1" applyProtection="1">
      <alignment horizontal="left" vertical="center"/>
    </xf>
    <xf numFmtId="0" fontId="23" fillId="0" borderId="1" xfId="554" applyFont="1" applyFill="1" applyBorder="1" applyAlignment="1" applyProtection="1">
      <alignment horizontal="left" vertical="center" wrapText="1"/>
    </xf>
    <xf numFmtId="0" fontId="38" fillId="0" borderId="14" xfId="999" applyFont="1" applyFill="1" applyBorder="1" applyAlignment="1" applyProtection="1">
      <alignment horizontal="distributed" vertical="center"/>
    </xf>
    <xf numFmtId="0" fontId="22" fillId="0" borderId="1" xfId="999" applyNumberFormat="1" applyFont="1" applyFill="1" applyBorder="1" applyAlignment="1" applyProtection="1">
      <alignment horizontal="distributed" vertical="center"/>
    </xf>
    <xf numFmtId="3" fontId="24" fillId="3" borderId="0" xfId="999" applyNumberFormat="1" applyFill="1" applyProtection="1">
      <alignment vertical="center"/>
    </xf>
    <xf numFmtId="0" fontId="23" fillId="0" borderId="14" xfId="999" applyFont="1" applyFill="1" applyBorder="1" applyAlignment="1" applyProtection="1" quotePrefix="1">
      <alignment horizontal="left" vertical="center"/>
    </xf>
  </cellXfs>
  <cellStyles count="133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4" xfId="49"/>
    <cellStyle name="部门 4" xfId="50"/>
    <cellStyle name="_ET_STYLE_NoName_00__Book1_1 2 2 2" xfId="51"/>
    <cellStyle name="强调文字颜色 2 3 2" xfId="52"/>
    <cellStyle name="汇总 6" xfId="53"/>
    <cellStyle name="Accent5 9" xfId="54"/>
    <cellStyle name="链接单元格 5" xfId="55"/>
    <cellStyle name="常规 440" xfId="56"/>
    <cellStyle name="常规 435" xfId="57"/>
    <cellStyle name="Accent1 5" xfId="58"/>
    <cellStyle name="百分比 2 8 2" xfId="59"/>
    <cellStyle name="好 3 2 2" xfId="60"/>
    <cellStyle name="args.style" xfId="61"/>
    <cellStyle name="常规 3 4 3" xfId="62"/>
    <cellStyle name="Accent2 - 40%" xfId="63"/>
    <cellStyle name="适中 5 2" xfId="64"/>
    <cellStyle name="常规 3 2 3 2" xfId="65"/>
    <cellStyle name="Accent2 - 20% 2" xfId="66"/>
    <cellStyle name="_Book1_2 2" xfId="67"/>
    <cellStyle name="常规 26 2" xfId="68"/>
    <cellStyle name="常规 7 3" xfId="69"/>
    <cellStyle name="Accent6 4" xfId="70"/>
    <cellStyle name="60% - 强调文字颜色 6 3 2" xfId="71"/>
    <cellStyle name="日期" xfId="72"/>
    <cellStyle name="Accent2 - 60%" xfId="73"/>
    <cellStyle name="Input [yellow] 4" xfId="74"/>
    <cellStyle name="好_0605石屏县 2 2" xfId="75"/>
    <cellStyle name="好_2007年地州资金往来对账表 3" xfId="76"/>
    <cellStyle name="60% - 强调文字颜色 4 2 2 2" xfId="77"/>
    <cellStyle name="Accent4 5" xfId="78"/>
    <cellStyle name="差_Book1 2" xfId="79"/>
    <cellStyle name="_ET_STYLE_NoName_00__Sheet3" xfId="80"/>
    <cellStyle name="常规 6" xfId="81"/>
    <cellStyle name="60% - 强调文字颜色 2 3" xfId="82"/>
    <cellStyle name="Accent5 - 60% 2 2" xfId="83"/>
    <cellStyle name="Accent6 3" xfId="84"/>
    <cellStyle name="解释性文本 2 2" xfId="85"/>
    <cellStyle name="百分比 7" xfId="86"/>
    <cellStyle name="Accent3 4 2" xfId="87"/>
    <cellStyle name="常规 4 2 2 3" xfId="88"/>
    <cellStyle name="常规 6 5" xfId="89"/>
    <cellStyle name="常规 5 2" xfId="90"/>
    <cellStyle name="60% - 强调文字颜色 2 2 2" xfId="91"/>
    <cellStyle name="Accent1 - 60% 2 2" xfId="92"/>
    <cellStyle name="标题 1 5 2" xfId="93"/>
    <cellStyle name="百分比 4" xfId="94"/>
    <cellStyle name="常规 5 2 2" xfId="95"/>
    <cellStyle name="60% - 强调文字颜色 2 2 2 2" xfId="96"/>
    <cellStyle name="0,0_x000d__x000a_NA_x000d__x000a_" xfId="97"/>
    <cellStyle name="差 7" xfId="98"/>
    <cellStyle name="百分比 5" xfId="99"/>
    <cellStyle name="Accent4 2 2" xfId="100"/>
    <cellStyle name="Accent6 2" xfId="101"/>
    <cellStyle name="百分比 6" xfId="102"/>
    <cellStyle name="Accent6 5" xfId="103"/>
    <cellStyle name="40% - 强调文字颜色 4 2" xfId="104"/>
    <cellStyle name="常规 8 3" xfId="105"/>
    <cellStyle name="常规 443" xfId="106"/>
    <cellStyle name="标题 4 5 3" xfId="107"/>
    <cellStyle name="常规 2 2 2 5" xfId="108"/>
    <cellStyle name="PSHeading 4" xfId="109"/>
    <cellStyle name="60% - 强调文字颜色 4 2 3" xfId="110"/>
    <cellStyle name="差_0605石屏" xfId="111"/>
    <cellStyle name="适中 8" xfId="112"/>
    <cellStyle name="20% - 强调文字颜色 3 3" xfId="113"/>
    <cellStyle name="输出 3 3" xfId="114"/>
    <cellStyle name="链接单元格 7" xfId="115"/>
    <cellStyle name="常规 8 2" xfId="116"/>
    <cellStyle name="常规 442" xfId="117"/>
    <cellStyle name="千位分隔 6 2" xfId="118"/>
    <cellStyle name="标题 4 5 2" xfId="119"/>
    <cellStyle name="常规 2 2 2 4" xfId="120"/>
    <cellStyle name="链接单元格 3" xfId="121"/>
    <cellStyle name="常规 433" xfId="122"/>
    <cellStyle name="常规 428" xfId="123"/>
    <cellStyle name="编号 3 2" xfId="124"/>
    <cellStyle name="汇总 3 3" xfId="125"/>
    <cellStyle name="Accent6 - 20% 2 2" xfId="126"/>
    <cellStyle name="标题 5 4" xfId="127"/>
    <cellStyle name="链接单元格 4" xfId="128"/>
    <cellStyle name="常规 434" xfId="129"/>
    <cellStyle name="常规 429" xfId="130"/>
    <cellStyle name="检查单元格 3 4" xfId="131"/>
    <cellStyle name="Accent2 - 40% 2" xfId="132"/>
    <cellStyle name="差_11大理 2 2" xfId="133"/>
    <cellStyle name="Accent2 - 40% 3" xfId="134"/>
    <cellStyle name="好_2008年地州对账表(国库资金）" xfId="135"/>
    <cellStyle name="PSChar" xfId="136"/>
    <cellStyle name="链接单元格 6" xfId="137"/>
    <cellStyle name="常规 441" xfId="138"/>
    <cellStyle name="常规 436" xfId="139"/>
    <cellStyle name="常规_exceltmp1 2" xfId="140"/>
    <cellStyle name="计算 4" xfId="141"/>
    <cellStyle name="60% - 强调文字颜色 5 2 2 2" xfId="142"/>
    <cellStyle name="常规 2 5 3 2" xfId="143"/>
    <cellStyle name="标题 1 4 2" xfId="144"/>
    <cellStyle name="Accent6 6" xfId="145"/>
    <cellStyle name="_弱电系统设备配置报价清单" xfId="146"/>
    <cellStyle name="标题 1 4 3" xfId="147"/>
    <cellStyle name="Accent6 7" xfId="148"/>
    <cellStyle name="_Book1_2 3" xfId="149"/>
    <cellStyle name="适中 5 3" xfId="150"/>
    <cellStyle name="Accent2 - 20% 3" xfId="151"/>
    <cellStyle name="常规 2 12 2" xfId="152"/>
    <cellStyle name="_ET_STYLE_NoName_00__Book1" xfId="153"/>
    <cellStyle name="_ET_STYLE_NoName_00_" xfId="154"/>
    <cellStyle name="_Book1_1" xfId="155"/>
    <cellStyle name="_20100326高清市院遂宁检察院1080P配置清单26日改" xfId="156"/>
    <cellStyle name="_Book1_2 2 2" xfId="157"/>
    <cellStyle name="百分比 2 2 4" xfId="158"/>
    <cellStyle name="Accent2 - 20% 2 2" xfId="159"/>
    <cellStyle name="百分比 2 10 2" xfId="160"/>
    <cellStyle name="_Book1_2 2 3" xfId="161"/>
    <cellStyle name="常规 2 5 4 2" xfId="162"/>
    <cellStyle name="百分比 2 2 5" xfId="163"/>
    <cellStyle name="_Book1_2 2 2 2" xfId="164"/>
    <cellStyle name="百分比 2 2 4 2" xfId="165"/>
    <cellStyle name="超级链接 2 2" xfId="166"/>
    <cellStyle name="_Book1_3 2" xfId="167"/>
    <cellStyle name="_Book1" xfId="168"/>
    <cellStyle name="常规 2 7 2" xfId="169"/>
    <cellStyle name="_Book1_2" xfId="170"/>
    <cellStyle name="适中 5" xfId="171"/>
    <cellStyle name="Accent2 - 20%" xfId="172"/>
    <cellStyle name="常规 3 2 3" xfId="173"/>
    <cellStyle name="差_2008年地州对账表(国库资金） 3" xfId="174"/>
    <cellStyle name="_Book1_2 3 2" xfId="175"/>
    <cellStyle name="百分比 2 3 4" xfId="176"/>
    <cellStyle name="常规 2 16" xfId="177"/>
    <cellStyle name="_Book1_2 4" xfId="178"/>
    <cellStyle name="_Book1_3" xfId="179"/>
    <cellStyle name="Accent1 4 2" xfId="180"/>
    <cellStyle name="超级链接 2" xfId="181"/>
    <cellStyle name="_ET_STYLE_NoName_00__Book1_1" xfId="182"/>
    <cellStyle name="常规 2 3 3 2" xfId="183"/>
    <cellStyle name="Accent5 - 60% 3" xfId="184"/>
    <cellStyle name="_ET_STYLE_NoName_00__Book1_1 2" xfId="185"/>
    <cellStyle name="常规 2 3 3 2 2" xfId="186"/>
    <cellStyle name="_ET_STYLE_NoName_00__Book1_1 2 2" xfId="187"/>
    <cellStyle name="百分比 2 7 2" xfId="188"/>
    <cellStyle name="Percent [2]" xfId="189"/>
    <cellStyle name="标题 2 2 2 2" xfId="190"/>
    <cellStyle name="_ET_STYLE_NoName_00__Book1_1 2 3" xfId="191"/>
    <cellStyle name="_ET_STYLE_NoName_00__Book1_1 3" xfId="192"/>
    <cellStyle name="_ET_STYLE_NoName_00__Book1_1 3 2" xfId="193"/>
    <cellStyle name="Accent1 4" xfId="194"/>
    <cellStyle name="超级链接" xfId="195"/>
    <cellStyle name="_ET_STYLE_NoName_00__Book1_1 4" xfId="196"/>
    <cellStyle name="_关闭破产企业已移交地方管理中小学校退休教师情况明细表(1)" xfId="197"/>
    <cellStyle name="Accent5 4" xfId="198"/>
    <cellStyle name="警告文本 4 2" xfId="199"/>
    <cellStyle name="0,0_x005f_x000d__x005f_x000a_NA_x005f_x000d__x005f_x000a_" xfId="200"/>
    <cellStyle name="20% - 强调文字颜色 1 2" xfId="201"/>
    <cellStyle name="链接单元格 3 2 2" xfId="202"/>
    <cellStyle name="常规 11 4" xfId="203"/>
    <cellStyle name="20% - 强调文字颜色 1 2 2" xfId="204"/>
    <cellStyle name="Accent1 - 20% 2" xfId="205"/>
    <cellStyle name="20% - 强调文字颜色 1 3" xfId="206"/>
    <cellStyle name="强调文字颜色 2 2 2 2" xfId="207"/>
    <cellStyle name="20% - 强调文字颜色 2 2" xfId="208"/>
    <cellStyle name="20% - 强调文字颜色 2 2 2" xfId="209"/>
    <cellStyle name="20% - 强调文字颜色 2 3" xfId="210"/>
    <cellStyle name="60% - 强调文字颜色 3 2 2 2" xfId="211"/>
    <cellStyle name="适中 7" xfId="212"/>
    <cellStyle name="20% - 强调文字颜色 3 2" xfId="213"/>
    <cellStyle name="常规 3 2 5" xfId="214"/>
    <cellStyle name="20% - 强调文字颜色 3 2 2" xfId="215"/>
    <cellStyle name="Mon閠aire_!!!GO" xfId="216"/>
    <cellStyle name="20% - 强调文字颜色 4 2" xfId="217"/>
    <cellStyle name="常规 3 3 5" xfId="218"/>
    <cellStyle name="20% - 强调文字颜色 4 2 2" xfId="219"/>
    <cellStyle name="常规 3 3 5 2" xfId="220"/>
    <cellStyle name="Accent6 - 60% 2 2" xfId="221"/>
    <cellStyle name="20% - 强调文字颜色 4 3" xfId="222"/>
    <cellStyle name="常规 3 3 6" xfId="223"/>
    <cellStyle name="20% - 强调文字颜色 5 2" xfId="224"/>
    <cellStyle name="20% - 强调文字颜色 5 2 2" xfId="225"/>
    <cellStyle name="20% - 强调文字颜色 5 3" xfId="226"/>
    <cellStyle name="20% - 强调文字颜色 6 2" xfId="227"/>
    <cellStyle name="Accent6 - 20% 3" xfId="228"/>
    <cellStyle name="20% - 强调文字颜色 6 2 2" xfId="229"/>
    <cellStyle name="解释性文本 3 2 2" xfId="230"/>
    <cellStyle name="20% - 强调文字颜色 6 3" xfId="231"/>
    <cellStyle name="40% - 强调文字颜色 1 2" xfId="232"/>
    <cellStyle name="常规 4 3 5" xfId="233"/>
    <cellStyle name="40% - 强调文字颜色 1 2 2" xfId="234"/>
    <cellStyle name="40% - 强调文字颜色 1 3" xfId="235"/>
    <cellStyle name="常规 9 2" xfId="236"/>
    <cellStyle name="Accent1" xfId="237"/>
    <cellStyle name="40% - 强调文字颜色 2 2" xfId="238"/>
    <cellStyle name="常规 2 3 2 4" xfId="239"/>
    <cellStyle name="40% - 强调文字颜色 2 2 2" xfId="240"/>
    <cellStyle name="常规 2 3 2 4 2" xfId="241"/>
    <cellStyle name="40% - 强调文字颜色 2 3" xfId="242"/>
    <cellStyle name="常规 2 3 2 5" xfId="243"/>
    <cellStyle name="40% - 强调文字颜色 3 2" xfId="244"/>
    <cellStyle name="常规 2 3 3 4" xfId="245"/>
    <cellStyle name="40% - 强调文字颜色 3 2 2" xfId="246"/>
    <cellStyle name="40% - 强调文字颜色 3 3" xfId="247"/>
    <cellStyle name="千位分隔 5" xfId="248"/>
    <cellStyle name="标题 4 4" xfId="249"/>
    <cellStyle name="40% - 强调文字颜色 4 2 2" xfId="250"/>
    <cellStyle name="40% - 强调文字颜色 4 3" xfId="251"/>
    <cellStyle name="计算 3 3" xfId="252"/>
    <cellStyle name="常规_2007年云南省向人大报送政府收支预算表格式编制过程表 3 2" xfId="253"/>
    <cellStyle name="Accent6 - 20% 2" xfId="254"/>
    <cellStyle name="40% - 强调文字颜色 5 2" xfId="255"/>
    <cellStyle name="好 2 3" xfId="256"/>
    <cellStyle name="40% - 强调文字颜色 5 2 2" xfId="257"/>
    <cellStyle name="计算 4 2 2" xfId="258"/>
    <cellStyle name="60% - 强调文字颜色 4 3" xfId="259"/>
    <cellStyle name="40% - 强调文字颜色 5 3" xfId="260"/>
    <cellStyle name="好 2 4" xfId="261"/>
    <cellStyle name="标题 2 2 4" xfId="262"/>
    <cellStyle name="40% - 强调文字颜色 6 2" xfId="263"/>
    <cellStyle name="好 3 3" xfId="264"/>
    <cellStyle name="百分比 2 9" xfId="265"/>
    <cellStyle name="适中 2 2" xfId="266"/>
    <cellStyle name="40% - 强调文字颜色 6 2 2" xfId="267"/>
    <cellStyle name="百分比 2 9 2" xfId="268"/>
    <cellStyle name="适中 2 2 2" xfId="269"/>
    <cellStyle name="Accent2 5" xfId="270"/>
    <cellStyle name="40% - 强调文字颜色 6 3" xfId="271"/>
    <cellStyle name="好 3 4" xfId="272"/>
    <cellStyle name="Accent6 2 2" xfId="273"/>
    <cellStyle name="输出 3 4" xfId="274"/>
    <cellStyle name="60% - 强调文字颜色 1 2" xfId="275"/>
    <cellStyle name="60% - 强调文字颜色 1 2 2" xfId="276"/>
    <cellStyle name="60% - 强调文字颜色 1 2 2 2" xfId="277"/>
    <cellStyle name="商品名称 2 2" xfId="278"/>
    <cellStyle name="标题 3 2 4" xfId="279"/>
    <cellStyle name="好 7" xfId="280"/>
    <cellStyle name="60% - 强调文字颜色 1 2 3" xfId="281"/>
    <cellStyle name="百分比 2 3 4 2" xfId="282"/>
    <cellStyle name="60% - 强调文字颜色 1 3" xfId="283"/>
    <cellStyle name="千位分隔 2 3" xfId="284"/>
    <cellStyle name="60% - 强调文字颜色 1 3 2" xfId="285"/>
    <cellStyle name="Accent6 3 2" xfId="286"/>
    <cellStyle name="常规 5" xfId="287"/>
    <cellStyle name="输出 4 4" xfId="288"/>
    <cellStyle name="60% - 强调文字颜色 2 2" xfId="289"/>
    <cellStyle name="常规 5 3" xfId="290"/>
    <cellStyle name="60% - 强调文字颜色 2 2 3" xfId="291"/>
    <cellStyle name="Accent6 - 60%" xfId="292"/>
    <cellStyle name="常规 6 2" xfId="293"/>
    <cellStyle name="60% - 强调文字颜色 2 3 2" xfId="294"/>
    <cellStyle name="注释 2" xfId="295"/>
    <cellStyle name="Accent6 4 2" xfId="296"/>
    <cellStyle name="60% - 强调文字颜色 3 2" xfId="297"/>
    <cellStyle name="60% - 强调文字颜色 3 2 2" xfId="298"/>
    <cellStyle name="60% - 强调文字颜色 3 2 3" xfId="299"/>
    <cellStyle name="60% - 强调文字颜色 3 3" xfId="300"/>
    <cellStyle name="Accent5 - 40% 2" xfId="301"/>
    <cellStyle name="汇总 7" xfId="302"/>
    <cellStyle name="60% - 强调文字颜色 3 3 2" xfId="303"/>
    <cellStyle name="Accent5 - 40% 2 2" xfId="304"/>
    <cellStyle name="Accent6 5 2" xfId="305"/>
    <cellStyle name="60% - 强调文字颜色 4 2" xfId="306"/>
    <cellStyle name="60% - 强调文字颜色 4 2 2" xfId="307"/>
    <cellStyle name="60% - 强调文字颜色 4 3 2" xfId="308"/>
    <cellStyle name="常规 15" xfId="309"/>
    <cellStyle name="常规 20" xfId="310"/>
    <cellStyle name="60% - 强调文字颜色 5 2" xfId="311"/>
    <cellStyle name="标题 1 4 2 2" xfId="312"/>
    <cellStyle name="常规_exceltmp1" xfId="313"/>
    <cellStyle name="60% - 强调文字颜色 5 2 2" xfId="314"/>
    <cellStyle name="常规 2 5 3" xfId="315"/>
    <cellStyle name="60% - 强调文字颜色 5 2 3" xfId="316"/>
    <cellStyle name="常规 2 5 4" xfId="317"/>
    <cellStyle name="百分比 2 10" xfId="318"/>
    <cellStyle name="常规 2 2 2 3 2" xfId="319"/>
    <cellStyle name="60% - 强调文字颜色 5 3" xfId="320"/>
    <cellStyle name="60% - 强调文字颜色 5 3 2" xfId="321"/>
    <cellStyle name="常规 2 6 3" xfId="322"/>
    <cellStyle name="RowLevel_0" xfId="323"/>
    <cellStyle name="60% - 强调文字颜色 6 2" xfId="324"/>
    <cellStyle name="60% - 强调文字颜色 6 2 2" xfId="325"/>
    <cellStyle name="Header2" xfId="326"/>
    <cellStyle name="强调文字颜色 5 2 3" xfId="327"/>
    <cellStyle name="60% - 强调文字颜色 6 2 2 2" xfId="328"/>
    <cellStyle name="Header2 2" xfId="329"/>
    <cellStyle name="60% - 强调文字颜色 6 2 3" xfId="330"/>
    <cellStyle name="60% - 强调文字颜色 6 3" xfId="331"/>
    <cellStyle name="6mal" xfId="332"/>
    <cellStyle name="Accent1 - 20%" xfId="333"/>
    <cellStyle name="强调文字颜色 2 2 2" xfId="334"/>
    <cellStyle name="Accent4 9" xfId="335"/>
    <cellStyle name="Accent1 - 20% 2 2" xfId="336"/>
    <cellStyle name="常规 2 3 3 3" xfId="337"/>
    <cellStyle name="Accent5 - 20%" xfId="338"/>
    <cellStyle name="Accent1 - 20% 3" xfId="339"/>
    <cellStyle name="Accent1 - 40%" xfId="340"/>
    <cellStyle name="Accent6 9" xfId="341"/>
    <cellStyle name="标题 6 2 2" xfId="342"/>
    <cellStyle name="Accent1 - 40% 2" xfId="343"/>
    <cellStyle name="Accent1 - 40% 2 2" xfId="344"/>
    <cellStyle name="Accent1 - 40% 3" xfId="345"/>
    <cellStyle name="PSHeading 3 2" xfId="346"/>
    <cellStyle name="Accent1 - 60%" xfId="347"/>
    <cellStyle name="Accent1 - 60% 2" xfId="348"/>
    <cellStyle name="标题 1 5" xfId="349"/>
    <cellStyle name="注释 4 2 2" xfId="350"/>
    <cellStyle name="常规 17 2" xfId="351"/>
    <cellStyle name="Accent1 - 60% 3" xfId="352"/>
    <cellStyle name="标题 1 6" xfId="353"/>
    <cellStyle name="Date 3" xfId="354"/>
    <cellStyle name="Accent1 2" xfId="355"/>
    <cellStyle name="Currency [0]_!!!GO" xfId="356"/>
    <cellStyle name="Accent1 2 2" xfId="357"/>
    <cellStyle name="Accent1 3" xfId="358"/>
    <cellStyle name="Accent1 3 2" xfId="359"/>
    <cellStyle name="常规 2" xfId="360"/>
    <cellStyle name="Accent1 5 2" xfId="361"/>
    <cellStyle name="部门 3 2" xfId="362"/>
    <cellStyle name="Accent1 6" xfId="363"/>
    <cellStyle name="常规 2 2 3 2" xfId="364"/>
    <cellStyle name="sstot" xfId="365"/>
    <cellStyle name="Accent1 7" xfId="366"/>
    <cellStyle name="常规 2 2 3 3" xfId="367"/>
    <cellStyle name="Accent1 8" xfId="368"/>
    <cellStyle name="差_1110洱源 2" xfId="369"/>
    <cellStyle name="常规 2 2 3 4" xfId="370"/>
    <cellStyle name="Accent1 9" xfId="371"/>
    <cellStyle name="差_1110洱源 3" xfId="372"/>
    <cellStyle name="Accent2" xfId="373"/>
    <cellStyle name="常规 9 3" xfId="374"/>
    <cellStyle name="Header1 2" xfId="375"/>
    <cellStyle name="强调文字颜色 5 2 2 2" xfId="376"/>
    <cellStyle name="Accent2 - 40% 2 2" xfId="377"/>
    <cellStyle name="输入 2 4" xfId="378"/>
    <cellStyle name="日期 2" xfId="379"/>
    <cellStyle name="Accent2 - 60% 2" xfId="380"/>
    <cellStyle name="Accent5 - 40% 3" xfId="381"/>
    <cellStyle name="日期 2 2" xfId="382"/>
    <cellStyle name="Accent2 - 60% 2 2" xfId="383"/>
    <cellStyle name="日期 3" xfId="384"/>
    <cellStyle name="Accent2 - 60% 3" xfId="385"/>
    <cellStyle name="Accent2 2" xfId="386"/>
    <cellStyle name="强调文字颜色 4 3" xfId="387"/>
    <cellStyle name="t" xfId="388"/>
    <cellStyle name="Accent2 2 2" xfId="389"/>
    <cellStyle name="Accent2 3" xfId="390"/>
    <cellStyle name="Accent2 3 2" xfId="391"/>
    <cellStyle name="Accent2 4" xfId="392"/>
    <cellStyle name="Accent2 4 2" xfId="393"/>
    <cellStyle name="百分比 2 9 2 2" xfId="394"/>
    <cellStyle name="Accent2 5 2" xfId="395"/>
    <cellStyle name="百分比 2 9 3" xfId="396"/>
    <cellStyle name="常规 2 2 11" xfId="397"/>
    <cellStyle name="Accent2 6" xfId="398"/>
    <cellStyle name="常规 2 2 4 2" xfId="399"/>
    <cellStyle name="Date" xfId="400"/>
    <cellStyle name="Accent2 7" xfId="401"/>
    <cellStyle name="Accent2 8" xfId="402"/>
    <cellStyle name="Accent2 9" xfId="403"/>
    <cellStyle name="Accent3" xfId="404"/>
    <cellStyle name="Accent5 2" xfId="405"/>
    <cellStyle name="Accent3 - 20%" xfId="406"/>
    <cellStyle name="Milliers_!!!GO" xfId="407"/>
    <cellStyle name="Accent5 2 2" xfId="408"/>
    <cellStyle name="Accent3 - 20% 2" xfId="409"/>
    <cellStyle name="标题 1 3" xfId="410"/>
    <cellStyle name="百分比 4 3" xfId="411"/>
    <cellStyle name="常规 2 2 7" xfId="412"/>
    <cellStyle name="Accent3 - 20% 2 2" xfId="413"/>
    <cellStyle name="Accent5 6" xfId="414"/>
    <cellStyle name="汇总 3" xfId="415"/>
    <cellStyle name="差_0605石屏 3" xfId="416"/>
    <cellStyle name="标题 1 3 2" xfId="417"/>
    <cellStyle name="Accent3 - 20% 3" xfId="418"/>
    <cellStyle name="标题 1 4" xfId="419"/>
    <cellStyle name="Accent3 - 40%" xfId="420"/>
    <cellStyle name="Accent4 3 2" xfId="421"/>
    <cellStyle name="好_0502通海县" xfId="422"/>
    <cellStyle name="Mon閠aire [0]_!!!GO" xfId="423"/>
    <cellStyle name="Accent3 - 40% 2" xfId="424"/>
    <cellStyle name="Accent3 - 40% 2 2" xfId="425"/>
    <cellStyle name="百分比 2 6 2" xfId="426"/>
    <cellStyle name="常规 15 2 2" xfId="427"/>
    <cellStyle name="Accent3 - 40% 3" xfId="428"/>
    <cellStyle name="捠壿 [0.00]_Region Orders (2)" xfId="429"/>
    <cellStyle name="Accent4 - 60%" xfId="430"/>
    <cellStyle name="Accent3 - 60%" xfId="431"/>
    <cellStyle name="Accent4 5 2" xfId="432"/>
    <cellStyle name="Accent3 - 60% 2" xfId="433"/>
    <cellStyle name="好_M01-1 3" xfId="434"/>
    <cellStyle name="Accent3 - 60% 2 2" xfId="435"/>
    <cellStyle name="编号" xfId="436"/>
    <cellStyle name="常规 17 2 2" xfId="437"/>
    <cellStyle name="Accent3 - 60% 3" xfId="438"/>
    <cellStyle name="Accent3 2" xfId="439"/>
    <cellStyle name="Accent3 2 2" xfId="440"/>
    <cellStyle name="comma zerodec" xfId="441"/>
    <cellStyle name="Accent3 3" xfId="442"/>
    <cellStyle name="Accent3 3 2" xfId="443"/>
    <cellStyle name="解释性文本 2" xfId="444"/>
    <cellStyle name="Accent3 4" xfId="445"/>
    <cellStyle name="解释性文本 3" xfId="446"/>
    <cellStyle name="Accent3 5" xfId="447"/>
    <cellStyle name="解释性文本 3 2" xfId="448"/>
    <cellStyle name="Accent3 5 2" xfId="449"/>
    <cellStyle name="Moneda_96 Risk" xfId="450"/>
    <cellStyle name="解释性文本 4" xfId="451"/>
    <cellStyle name="Accent3 6" xfId="452"/>
    <cellStyle name="常规 2 2 5 2" xfId="453"/>
    <cellStyle name="Accent3 7" xfId="454"/>
    <cellStyle name="解释性文本 5" xfId="455"/>
    <cellStyle name="差 2" xfId="456"/>
    <cellStyle name="Accent3 8" xfId="457"/>
    <cellStyle name="解释性文本 6" xfId="458"/>
    <cellStyle name="差 3" xfId="459"/>
    <cellStyle name="常规 2 7 3 2" xfId="460"/>
    <cellStyle name="Accent3 9" xfId="461"/>
    <cellStyle name="解释性文本 7" xfId="462"/>
    <cellStyle name="差 4" xfId="463"/>
    <cellStyle name="百分比 2" xfId="464"/>
    <cellStyle name="Accent4" xfId="465"/>
    <cellStyle name="Accent4 - 20%" xfId="466"/>
    <cellStyle name="差 4 2 2" xfId="467"/>
    <cellStyle name="百分比 2 2 2" xfId="468"/>
    <cellStyle name="常规 2 4 2 4" xfId="469"/>
    <cellStyle name="Accent4 - 20% 2" xfId="470"/>
    <cellStyle name="百分比 2 2 2 2" xfId="471"/>
    <cellStyle name="Accent4 - 20% 2 2" xfId="472"/>
    <cellStyle name="百分比 2 2 2 2 2" xfId="473"/>
    <cellStyle name="Accent4 - 20% 3" xfId="474"/>
    <cellStyle name="百分比 2 2 2 3" xfId="475"/>
    <cellStyle name="强调 2 2" xfId="476"/>
    <cellStyle name="输入 4" xfId="477"/>
    <cellStyle name="Accent4 - 40%" xfId="478"/>
    <cellStyle name="百分比 2 4 2" xfId="479"/>
    <cellStyle name="常规 3 3" xfId="480"/>
    <cellStyle name="输入 4 2" xfId="481"/>
    <cellStyle name="Accent4 - 40% 2" xfId="482"/>
    <cellStyle name="百分比 2 4 2 2" xfId="483"/>
    <cellStyle name="Accent6 - 40%" xfId="484"/>
    <cellStyle name="常规 3 3 2" xfId="485"/>
    <cellStyle name="输入 4 2 2" xfId="486"/>
    <cellStyle name="Accent4 - 40% 2 2" xfId="487"/>
    <cellStyle name="Accent6 - 40% 2" xfId="488"/>
    <cellStyle name="商品名称 4" xfId="489"/>
    <cellStyle name="常规 3 4" xfId="490"/>
    <cellStyle name="输入 4 3" xfId="491"/>
    <cellStyle name="Accent4 - 40% 3" xfId="492"/>
    <cellStyle name="Accent4 - 60% 2" xfId="493"/>
    <cellStyle name="标题 7 4" xfId="494"/>
    <cellStyle name="Accent4 - 60% 2 2" xfId="495"/>
    <cellStyle name="PSSpacer" xfId="496"/>
    <cellStyle name="Accent4 - 60% 3" xfId="497"/>
    <cellStyle name="Accent6" xfId="498"/>
    <cellStyle name="Accent4 2" xfId="499"/>
    <cellStyle name="Accent4 3" xfId="500"/>
    <cellStyle name="New Times Roman" xfId="501"/>
    <cellStyle name="Accent4 4" xfId="502"/>
    <cellStyle name="借出原因" xfId="503"/>
    <cellStyle name="PSHeading 5" xfId="504"/>
    <cellStyle name="Accent4 4 2" xfId="505"/>
    <cellStyle name="标题 1 2 2" xfId="506"/>
    <cellStyle name="百分比 4 2 2" xfId="507"/>
    <cellStyle name="Accent4 6" xfId="508"/>
    <cellStyle name="常规 2 2 6 2" xfId="509"/>
    <cellStyle name="标题 1 2 3" xfId="510"/>
    <cellStyle name="Accent4 7" xfId="511"/>
    <cellStyle name="标题 1 2 4" xfId="512"/>
    <cellStyle name="Accent4 8" xfId="513"/>
    <cellStyle name="Accent5" xfId="514"/>
    <cellStyle name="常规 2 3 3 3 2" xfId="515"/>
    <cellStyle name="Accent5 - 20% 2" xfId="516"/>
    <cellStyle name="Accent5 - 20% 2 2" xfId="517"/>
    <cellStyle name="Accent5 - 20% 3" xfId="518"/>
    <cellStyle name="Input [yellow] 2 2 2" xfId="519"/>
    <cellStyle name="Accent5 - 40%" xfId="520"/>
    <cellStyle name="好 4 2" xfId="521"/>
    <cellStyle name="常规 12" xfId="522"/>
    <cellStyle name="Accent5 - 60%" xfId="523"/>
    <cellStyle name="标题 2 3 3" xfId="524"/>
    <cellStyle name="好 4 2 2" xfId="525"/>
    <cellStyle name="常规 12 2" xfId="526"/>
    <cellStyle name="Accent5 - 60% 2" xfId="527"/>
    <cellStyle name="Accent5 3" xfId="528"/>
    <cellStyle name="Category" xfId="529"/>
    <cellStyle name="Accent5 3 2" xfId="530"/>
    <cellStyle name="标题 2 3" xfId="531"/>
    <cellStyle name="Category 2" xfId="532"/>
    <cellStyle name="Accent5 4 2" xfId="533"/>
    <cellStyle name="标题 3 3" xfId="534"/>
    <cellStyle name="Comma [0]_!!!GO" xfId="535"/>
    <cellStyle name="Accent5 5" xfId="536"/>
    <cellStyle name="汇总 2" xfId="537"/>
    <cellStyle name="差_0605石屏 2" xfId="538"/>
    <cellStyle name="Accent5 5 2" xfId="539"/>
    <cellStyle name="汇总 2 2" xfId="540"/>
    <cellStyle name="差_0605石屏 2 2" xfId="541"/>
    <cellStyle name="标题 1 3 3" xfId="542"/>
    <cellStyle name="Accent5 7" xfId="543"/>
    <cellStyle name="汇总 4" xfId="544"/>
    <cellStyle name="标题 1 3 4" xfId="545"/>
    <cellStyle name="Accent5 8" xfId="546"/>
    <cellStyle name="汇总 5" xfId="547"/>
    <cellStyle name="百分比 2 3 2 2 2" xfId="548"/>
    <cellStyle name="Accent6 - 20%" xfId="549"/>
    <cellStyle name="Accent6 - 40% 2 2" xfId="550"/>
    <cellStyle name="标题 3 4 4" xfId="551"/>
    <cellStyle name="Accent6 - 40% 3" xfId="552"/>
    <cellStyle name="常规 3 3 3" xfId="553"/>
    <cellStyle name="常规_2007年云南省向人大报送政府收支预算表格式编制过程表" xfId="554"/>
    <cellStyle name="ColLevel_0" xfId="555"/>
    <cellStyle name="Accent6 - 60% 2" xfId="556"/>
    <cellStyle name="Accent6 - 60% 3" xfId="557"/>
    <cellStyle name="标题 1 4 4" xfId="558"/>
    <cellStyle name="Accent6 8" xfId="559"/>
    <cellStyle name="百分比 2 4 3" xfId="560"/>
    <cellStyle name="Comma_!!!GO" xfId="561"/>
    <cellStyle name="Currency_!!!GO" xfId="562"/>
    <cellStyle name="标题 3 3 2" xfId="563"/>
    <cellStyle name="分级显示列_1_Book1" xfId="564"/>
    <cellStyle name="Currency1" xfId="565"/>
    <cellStyle name="好 4 3" xfId="566"/>
    <cellStyle name="常规 13" xfId="567"/>
    <cellStyle name="标题 2 3 4" xfId="568"/>
    <cellStyle name="常规 2 2 11 2" xfId="569"/>
    <cellStyle name="Date 2" xfId="570"/>
    <cellStyle name="Date 2 2" xfId="571"/>
    <cellStyle name="差_0502通海县 3" xfId="572"/>
    <cellStyle name="Dollar (zero dec)" xfId="573"/>
    <cellStyle name="常规 5 2 2 2" xfId="574"/>
    <cellStyle name="Grey" xfId="575"/>
    <cellStyle name="标题 2 2" xfId="576"/>
    <cellStyle name="百分比 5 2" xfId="577"/>
    <cellStyle name="常规 2 3 6" xfId="578"/>
    <cellStyle name="Header1" xfId="579"/>
    <cellStyle name="强调文字颜色 5 2 2" xfId="580"/>
    <cellStyle name="Header2 2 2" xfId="581"/>
    <cellStyle name="Header2 3" xfId="582"/>
    <cellStyle name="Input [yellow]" xfId="583"/>
    <cellStyle name="千位分隔 2 4" xfId="584"/>
    <cellStyle name="Input [yellow] 2" xfId="585"/>
    <cellStyle name="千位分隔 2 4 2" xfId="586"/>
    <cellStyle name="Input [yellow] 2 2" xfId="587"/>
    <cellStyle name="Input [yellow] 2 3" xfId="588"/>
    <cellStyle name="常规 4 3 4 2" xfId="589"/>
    <cellStyle name="Input [yellow] 3" xfId="590"/>
    <cellStyle name="Input [yellow] 3 2" xfId="591"/>
    <cellStyle name="强调文字颜色 3 3" xfId="592"/>
    <cellStyle name="常规 2 10" xfId="593"/>
    <cellStyle name="Input Cells" xfId="594"/>
    <cellStyle name="Linked Cells" xfId="595"/>
    <cellStyle name="标题 6 3" xfId="596"/>
    <cellStyle name="Millares [0]_96 Risk" xfId="597"/>
    <cellStyle name="部门 2 2" xfId="598"/>
    <cellStyle name="常规 10 41 2" xfId="599"/>
    <cellStyle name="Millares_96 Risk" xfId="600"/>
    <cellStyle name="常规 2 2 2 2" xfId="601"/>
    <cellStyle name="Milliers [0]_!!!GO" xfId="602"/>
    <cellStyle name="千位分隔 2 3 2" xfId="603"/>
    <cellStyle name="Moneda [0]_96 Risk" xfId="604"/>
    <cellStyle name="Month" xfId="605"/>
    <cellStyle name="标题 1 2 2 2" xfId="606"/>
    <cellStyle name="数量 3" xfId="607"/>
    <cellStyle name="数量 3 2" xfId="608"/>
    <cellStyle name="Month 2" xfId="609"/>
    <cellStyle name="no dec" xfId="610"/>
    <cellStyle name="PSHeading 2" xfId="611"/>
    <cellStyle name="百分比 10" xfId="612"/>
    <cellStyle name="no dec 2" xfId="613"/>
    <cellStyle name="PSHeading 2 2" xfId="614"/>
    <cellStyle name="常规 450" xfId="615"/>
    <cellStyle name="no dec 2 2" xfId="616"/>
    <cellStyle name="PSHeading 2 2 2" xfId="617"/>
    <cellStyle name="百分比 3 3 2" xfId="618"/>
    <cellStyle name="no dec 3" xfId="619"/>
    <cellStyle name="PSHeading 2 3" xfId="620"/>
    <cellStyle name="Normal - Style1" xfId="621"/>
    <cellStyle name="百分比 2 5 2" xfId="622"/>
    <cellStyle name="Normal_!!!GO" xfId="623"/>
    <cellStyle name="per.style" xfId="624"/>
    <cellStyle name="输入 3 3" xfId="625"/>
    <cellStyle name="常规 2 9 3" xfId="626"/>
    <cellStyle name="PSInt" xfId="627"/>
    <cellStyle name="常规 2 4" xfId="628"/>
    <cellStyle name="常规 94" xfId="629"/>
    <cellStyle name="Percent [2] 2" xfId="630"/>
    <cellStyle name="t_HVAC Equipment (3)" xfId="631"/>
    <cellStyle name="常规 2 3 4" xfId="632"/>
    <cellStyle name="Percent_!!!GO" xfId="633"/>
    <cellStyle name="常规 2 3 2 3 2" xfId="634"/>
    <cellStyle name="Pourcentage_pldt" xfId="635"/>
    <cellStyle name="标题 5" xfId="636"/>
    <cellStyle name="解释性文本 2 3" xfId="637"/>
    <cellStyle name="百分比 8" xfId="638"/>
    <cellStyle name="强调文字颜色 4 2" xfId="639"/>
    <cellStyle name="PSChar 2" xfId="640"/>
    <cellStyle name="PSDate" xfId="641"/>
    <cellStyle name="编号 2 2" xfId="642"/>
    <cellStyle name="PSHeading 3 3" xfId="643"/>
    <cellStyle name="PSDate 2" xfId="644"/>
    <cellStyle name="编号 2 2 2" xfId="645"/>
    <cellStyle name="标题 4 4 2 2" xfId="646"/>
    <cellStyle name="PSDec" xfId="647"/>
    <cellStyle name="常规 10" xfId="648"/>
    <cellStyle name="PSDec 2" xfId="649"/>
    <cellStyle name="编号 4" xfId="650"/>
    <cellStyle name="常规 16 2" xfId="651"/>
    <cellStyle name="PSHeading" xfId="652"/>
    <cellStyle name="常规 451" xfId="653"/>
    <cellStyle name="PSHeading 2 2 3" xfId="654"/>
    <cellStyle name="PSHeading 2 4" xfId="655"/>
    <cellStyle name="PSHeading 3" xfId="656"/>
    <cellStyle name="常规 2 9 3 2" xfId="657"/>
    <cellStyle name="PSInt 2" xfId="658"/>
    <cellStyle name="常规 2 4 2" xfId="659"/>
    <cellStyle name="输入 3" xfId="660"/>
    <cellStyle name="常规 2 9" xfId="661"/>
    <cellStyle name="PSSpacer 2" xfId="662"/>
    <cellStyle name="sstot 2" xfId="663"/>
    <cellStyle name="Standard_AREAS" xfId="664"/>
    <cellStyle name="强调文字颜色 4 3 2" xfId="665"/>
    <cellStyle name="t 2" xfId="666"/>
    <cellStyle name="常规 2 3 4 2" xfId="667"/>
    <cellStyle name="t_HVAC Equipment (3) 2" xfId="668"/>
    <cellStyle name="百分比 2 11" xfId="669"/>
    <cellStyle name="千位分隔 2 2" xfId="670"/>
    <cellStyle name="百分比 2 3 5" xfId="671"/>
    <cellStyle name="百分比 2 11 2" xfId="672"/>
    <cellStyle name="千位分隔 3" xfId="673"/>
    <cellStyle name="标题 4 2" xfId="674"/>
    <cellStyle name="解释性文本 2 2 2" xfId="675"/>
    <cellStyle name="百分比 7 2" xfId="676"/>
    <cellStyle name="百分比 2 12" xfId="677"/>
    <cellStyle name="标题 10" xfId="678"/>
    <cellStyle name="差 4 2" xfId="679"/>
    <cellStyle name="百分比 2 2" xfId="680"/>
    <cellStyle name="百分比 2 2 3" xfId="681"/>
    <cellStyle name="百分比 2 2 3 2" xfId="682"/>
    <cellStyle name="百分比 2 3" xfId="683"/>
    <cellStyle name="常规_Sheet3" xfId="684"/>
    <cellStyle name="百分比 2 3 2" xfId="685"/>
    <cellStyle name="常规 2 14" xfId="686"/>
    <cellStyle name="百分比 2 3 2 2" xfId="687"/>
    <cellStyle name="常规 2 14 2" xfId="688"/>
    <cellStyle name="百分比 2 3 2 3" xfId="689"/>
    <cellStyle name="百分比 2 3 3" xfId="690"/>
    <cellStyle name="常规 2 15" xfId="691"/>
    <cellStyle name="百分比 2 3 3 2" xfId="692"/>
    <cellStyle name="百分比 2 4" xfId="693"/>
    <cellStyle name="百分比 2 4 3 2" xfId="694"/>
    <cellStyle name="百分比 2 4 4" xfId="695"/>
    <cellStyle name="百分比 2 5" xfId="696"/>
    <cellStyle name="常规 15 2" xfId="697"/>
    <cellStyle name="百分比 2 6" xfId="698"/>
    <cellStyle name="标题 2 2 2" xfId="699"/>
    <cellStyle name="常规 15 3" xfId="700"/>
    <cellStyle name="百分比 2 7" xfId="701"/>
    <cellStyle name="标题 2 2 3" xfId="702"/>
    <cellStyle name="百分比 2 8" xfId="703"/>
    <cellStyle name="百分比 3" xfId="704"/>
    <cellStyle name="百分比 3 2" xfId="705"/>
    <cellStyle name="百分比 3 2 2" xfId="706"/>
    <cellStyle name="百分比 3 3" xfId="707"/>
    <cellStyle name="编号 2" xfId="708"/>
    <cellStyle name="百分比 3 4" xfId="709"/>
    <cellStyle name="常规 2 2 6" xfId="710"/>
    <cellStyle name="百分比 4 2" xfId="711"/>
    <cellStyle name="标题 1 2" xfId="712"/>
    <cellStyle name="百分比 6 2" xfId="713"/>
    <cellStyle name="标题 3 2" xfId="714"/>
    <cellStyle name="标题 5 2" xfId="715"/>
    <cellStyle name="常规_芒市2013年财政收支执行情况表2014.01.04(基金支出中教育已调整为公共财政预算支出　)" xfId="716"/>
    <cellStyle name="百分比 8 2" xfId="717"/>
    <cellStyle name="标题 6" xfId="718"/>
    <cellStyle name="解释性文本 2 4" xfId="719"/>
    <cellStyle name="百分比 9" xfId="720"/>
    <cellStyle name="标题 6 2" xfId="721"/>
    <cellStyle name="百分比 9 2" xfId="722"/>
    <cellStyle name="标题1 4" xfId="723"/>
    <cellStyle name="捠壿_Region Orders (2)" xfId="724"/>
    <cellStyle name="编号 2 3" xfId="725"/>
    <cellStyle name="编号 3" xfId="726"/>
    <cellStyle name="标题 1 3 2 2" xfId="727"/>
    <cellStyle name="标题 1 5 3" xfId="728"/>
    <cellStyle name="标题 2 4 2" xfId="729"/>
    <cellStyle name="常规 17 3" xfId="730"/>
    <cellStyle name="标题 1 7" xfId="731"/>
    <cellStyle name="常规 11" xfId="732"/>
    <cellStyle name="标题 2 3 2" xfId="733"/>
    <cellStyle name="常规 11 2" xfId="734"/>
    <cellStyle name="标题 2 3 2 2" xfId="735"/>
    <cellStyle name="标题 2 4" xfId="736"/>
    <cellStyle name="标题 2 4 2 2" xfId="737"/>
    <cellStyle name="标题 2 4 3" xfId="738"/>
    <cellStyle name="好 5 2" xfId="739"/>
    <cellStyle name="标题 3 2 2 2" xfId="740"/>
    <cellStyle name="标题 2 4 4" xfId="741"/>
    <cellStyle name="标题 2 5" xfId="742"/>
    <cellStyle name="常规 18 3" xfId="743"/>
    <cellStyle name="标题 2 7" xfId="744"/>
    <cellStyle name="标题 2 5 2" xfId="745"/>
    <cellStyle name="标题 2 5 3" xfId="746"/>
    <cellStyle name="常规 5 42" xfId="747"/>
    <cellStyle name="常规 18 2" xfId="748"/>
    <cellStyle name="标题 2 6" xfId="749"/>
    <cellStyle name="好 5" xfId="750"/>
    <cellStyle name="标题 3 2 2" xfId="751"/>
    <cellStyle name="好 6" xfId="752"/>
    <cellStyle name="标题 3 2 3" xfId="753"/>
    <cellStyle name="标题 3 4 3" xfId="754"/>
    <cellStyle name="标题 3 3 2 2" xfId="755"/>
    <cellStyle name="标题 3 3 3" xfId="756"/>
    <cellStyle name="商品名称 3 2" xfId="757"/>
    <cellStyle name="标题 3 3 4" xfId="758"/>
    <cellStyle name="标题 3 4" xfId="759"/>
    <cellStyle name="标题 3 4 2" xfId="760"/>
    <cellStyle name="标题 4 4 3" xfId="761"/>
    <cellStyle name="标题 3 4 2 2" xfId="762"/>
    <cellStyle name="标题 3 5" xfId="763"/>
    <cellStyle name="标题 3 5 2" xfId="764"/>
    <cellStyle name="常规 9" xfId="765"/>
    <cellStyle name="标题 3 5 3" xfId="766"/>
    <cellStyle name="常规 19 2" xfId="767"/>
    <cellStyle name="标题 3 6" xfId="768"/>
    <cellStyle name="常规 19 3" xfId="769"/>
    <cellStyle name="数量 2 2 2" xfId="770"/>
    <cellStyle name="标题 3 7" xfId="771"/>
    <cellStyle name="千位分隔 3 2" xfId="772"/>
    <cellStyle name="标题 4 2 2" xfId="773"/>
    <cellStyle name="千位分隔 3 2 2" xfId="774"/>
    <cellStyle name="标题 4 2 2 2" xfId="775"/>
    <cellStyle name="千位分隔 3 3" xfId="776"/>
    <cellStyle name="标题 4 2 3" xfId="777"/>
    <cellStyle name="标题 4 2 4" xfId="778"/>
    <cellStyle name="千位分隔 4" xfId="779"/>
    <cellStyle name="标题 4 3" xfId="780"/>
    <cellStyle name="千位分隔 4 2" xfId="781"/>
    <cellStyle name="标题 4 3 2" xfId="782"/>
    <cellStyle name="标题 4 3 2 2" xfId="783"/>
    <cellStyle name="标题 4 3 3" xfId="784"/>
    <cellStyle name="标题 4 3 4" xfId="785"/>
    <cellStyle name="千位分隔 5 2" xfId="786"/>
    <cellStyle name="标题 4 4 2" xfId="787"/>
    <cellStyle name="标题 4 4 4" xfId="788"/>
    <cellStyle name="千位分隔 6" xfId="789"/>
    <cellStyle name="标题 4 5" xfId="790"/>
    <cellStyle name="差_1110洱源" xfId="791"/>
    <cellStyle name="常规 25 2" xfId="792"/>
    <cellStyle name="千位分隔 7" xfId="793"/>
    <cellStyle name="标题 4 6" xfId="794"/>
    <cellStyle name="千位分隔 8" xfId="795"/>
    <cellStyle name="标题 4 7" xfId="796"/>
    <cellStyle name="标题 5 2 2" xfId="797"/>
    <cellStyle name="标题 5 3" xfId="798"/>
    <cellStyle name="标题 6 4" xfId="799"/>
    <cellStyle name="标题 7" xfId="800"/>
    <cellStyle name="标题 7 2" xfId="801"/>
    <cellStyle name="标题 7 2 2" xfId="802"/>
    <cellStyle name="标题 7 3" xfId="803"/>
    <cellStyle name="标题 8" xfId="804"/>
    <cellStyle name="常规 2 7" xfId="805"/>
    <cellStyle name="标题 8 2" xfId="806"/>
    <cellStyle name="输入 2" xfId="807"/>
    <cellStyle name="常规 2 8" xfId="808"/>
    <cellStyle name="标题 8 3" xfId="809"/>
    <cellStyle name="标题 9" xfId="810"/>
    <cellStyle name="常规 2 2 2 2 2 2" xfId="811"/>
    <cellStyle name="标题1" xfId="812"/>
    <cellStyle name="标题1 2" xfId="813"/>
    <cellStyle name="好_0605石屏 3" xfId="814"/>
    <cellStyle name="标题1 2 2" xfId="815"/>
    <cellStyle name="标题1 2 2 2" xfId="816"/>
    <cellStyle name="差 5 2" xfId="817"/>
    <cellStyle name="标题1 2 3" xfId="818"/>
    <cellStyle name="标题1 3" xfId="819"/>
    <cellStyle name="标题1 3 2" xfId="820"/>
    <cellStyle name="表标题" xfId="821"/>
    <cellStyle name="表标题 2" xfId="822"/>
    <cellStyle name="常规 2 2" xfId="823"/>
    <cellStyle name="部门" xfId="824"/>
    <cellStyle name="常规 2 2 2" xfId="825"/>
    <cellStyle name="部门 2" xfId="826"/>
    <cellStyle name="常规 10 41" xfId="827"/>
    <cellStyle name="常规 2 2 2 2 2" xfId="828"/>
    <cellStyle name="部门 2 2 2" xfId="829"/>
    <cellStyle name="常规 2 2 2 3" xfId="830"/>
    <cellStyle name="部门 2 3" xfId="831"/>
    <cellStyle name="常规 2 2 3" xfId="832"/>
    <cellStyle name="部门 3" xfId="833"/>
    <cellStyle name="解释性文本 5 2" xfId="834"/>
    <cellStyle name="差 2 2" xfId="835"/>
    <cellStyle name="差 2 2 2" xfId="836"/>
    <cellStyle name="解释性文本 5 3" xfId="837"/>
    <cellStyle name="差 2 3" xfId="838"/>
    <cellStyle name="差 2 4" xfId="839"/>
    <cellStyle name="差 3 2" xfId="840"/>
    <cellStyle name="差_0605石屏县" xfId="841"/>
    <cellStyle name="警告文本 6" xfId="842"/>
    <cellStyle name="差 3 2 2" xfId="843"/>
    <cellStyle name="差 3 3" xfId="844"/>
    <cellStyle name="差 3 4" xfId="845"/>
    <cellStyle name="差 4 3" xfId="846"/>
    <cellStyle name="差 4 4" xfId="847"/>
    <cellStyle name="差 5" xfId="848"/>
    <cellStyle name="差 5 3" xfId="849"/>
    <cellStyle name="差_0502通海县 2 2" xfId="850"/>
    <cellStyle name="差 6" xfId="851"/>
    <cellStyle name="常规 5 2 3" xfId="852"/>
    <cellStyle name="差 8" xfId="853"/>
    <cellStyle name="差_0502通海县" xfId="854"/>
    <cellStyle name="差_0502通海县 2" xfId="855"/>
    <cellStyle name="差_0605石屏县 2" xfId="856"/>
    <cellStyle name="差_0605石屏县 2 2" xfId="857"/>
    <cellStyle name="差_0605石屏县 3" xfId="858"/>
    <cellStyle name="差_1110洱源 2 2" xfId="859"/>
    <cellStyle name="差_11大理" xfId="860"/>
    <cellStyle name="差_11大理 2" xfId="861"/>
    <cellStyle name="差_11大理 3" xfId="862"/>
    <cellStyle name="常规 2 2 3 2 2" xfId="863"/>
    <cellStyle name="差_2007年地州资金往来对账表" xfId="864"/>
    <cellStyle name="差_2007年地州资金往来对账表 2" xfId="865"/>
    <cellStyle name="差_2007年地州资金往来对账表 2 2" xfId="866"/>
    <cellStyle name="差_2007年地州资金往来对账表 3" xfId="867"/>
    <cellStyle name="常规 28" xfId="868"/>
    <cellStyle name="差_2008年地州对账表(国库资金）" xfId="869"/>
    <cellStyle name="差_2008年地州对账表(国库资金） 2" xfId="870"/>
    <cellStyle name="适中 3" xfId="871"/>
    <cellStyle name="差_2008年地州对账表(国库资金） 2 2" xfId="872"/>
    <cellStyle name="差_Book1" xfId="873"/>
    <cellStyle name="差_M01-1" xfId="874"/>
    <cellStyle name="输入 3 2" xfId="875"/>
    <cellStyle name="常规 2 9 2" xfId="876"/>
    <cellStyle name="常规 2 3" xfId="877"/>
    <cellStyle name="昗弨_Pacific Region P&amp;L" xfId="878"/>
    <cellStyle name="差_M01-1 2" xfId="879"/>
    <cellStyle name="输入 3 2 2" xfId="880"/>
    <cellStyle name="常规 2 9 2 2" xfId="881"/>
    <cellStyle name="常规 2 3 2" xfId="882"/>
    <cellStyle name="常规 2 3 2 2" xfId="883"/>
    <cellStyle name="差_M01-1 2 2" xfId="884"/>
    <cellStyle name="常规 2 3 3" xfId="885"/>
    <cellStyle name="差_M01-1 3" xfId="886"/>
    <cellStyle name="常规 10 2" xfId="887"/>
    <cellStyle name="常规 10 2 2" xfId="888"/>
    <cellStyle name="常规 3 3 2 3" xfId="889"/>
    <cellStyle name="常规 10 2 2 2" xfId="890"/>
    <cellStyle name="汇总 6 2" xfId="891"/>
    <cellStyle name="常规 10 2 3" xfId="892"/>
    <cellStyle name="常规 10 2_报预算局：2016年云南省及省本级1-7月社保基金预算执行情况表（0823）" xfId="893"/>
    <cellStyle name="常规 10 3" xfId="894"/>
    <cellStyle name="常规 11 2 2" xfId="895"/>
    <cellStyle name="常规 11 3" xfId="896"/>
    <cellStyle name="常规 11 3 2" xfId="897"/>
    <cellStyle name="常规 430" xfId="898"/>
    <cellStyle name="常规 13 2" xfId="899"/>
    <cellStyle name="好 4 4" xfId="900"/>
    <cellStyle name="常规 14" xfId="901"/>
    <cellStyle name="常规 14 2" xfId="902"/>
    <cellStyle name="检查单元格 2 2 2" xfId="903"/>
    <cellStyle name="常规 21" xfId="904"/>
    <cellStyle name="常规 16" xfId="905"/>
    <cellStyle name="分级显示行_1_Book1" xfId="906"/>
    <cellStyle name="常规 6 4 2" xfId="907"/>
    <cellStyle name="常规 4 2 2 2 2" xfId="908"/>
    <cellStyle name="注释 4 2" xfId="909"/>
    <cellStyle name="常规 22" xfId="910"/>
    <cellStyle name="常规 17" xfId="911"/>
    <cellStyle name="注释 4 3" xfId="912"/>
    <cellStyle name="常规 23" xfId="913"/>
    <cellStyle name="常规 18" xfId="914"/>
    <cellStyle name="常规 5 42 2" xfId="915"/>
    <cellStyle name="常规 18 2 2" xfId="916"/>
    <cellStyle name="注释 4 4" xfId="917"/>
    <cellStyle name="常规 24" xfId="918"/>
    <cellStyle name="常规 19" xfId="919"/>
    <cellStyle name="常规 19 10" xfId="920"/>
    <cellStyle name="常规 19 2 2" xfId="921"/>
    <cellStyle name="适中 3 3" xfId="922"/>
    <cellStyle name="强调文字颜色 3 3 2" xfId="923"/>
    <cellStyle name="常规 2 10 2" xfId="924"/>
    <cellStyle name="常规 2 11" xfId="925"/>
    <cellStyle name="适中 4 3" xfId="926"/>
    <cellStyle name="常规 2 11 2" xfId="927"/>
    <cellStyle name="常规 2 12" xfId="928"/>
    <cellStyle name="常规 2 13" xfId="929"/>
    <cellStyle name="常规 2 13 2" xfId="930"/>
    <cellStyle name="常规 2 2 2 2 3" xfId="931"/>
    <cellStyle name="强调文字颜色 1 2" xfId="932"/>
    <cellStyle name="常规 2 2 2 4 2" xfId="933"/>
    <cellStyle name="常规 2 2 3 3 2" xfId="934"/>
    <cellStyle name="常规 2 2 5" xfId="935"/>
    <cellStyle name="数量" xfId="936"/>
    <cellStyle name="常规 2 3 2 2 2" xfId="937"/>
    <cellStyle name="数量 2" xfId="938"/>
    <cellStyle name="常规 2 3 2 2 2 2" xfId="939"/>
    <cellStyle name="常规 2 3 2 2 3" xfId="940"/>
    <cellStyle name="常规 2 3 2 3" xfId="941"/>
    <cellStyle name="常规 2 3 5" xfId="942"/>
    <cellStyle name="常规 2 3 5 2" xfId="943"/>
    <cellStyle name="常规 2 4 2 2" xfId="944"/>
    <cellStyle name="常规 2 4 2 2 2" xfId="945"/>
    <cellStyle name="输出 2 2 2" xfId="946"/>
    <cellStyle name="常规 2 4 2 3" xfId="947"/>
    <cellStyle name="常规 2 4 2 3 2" xfId="948"/>
    <cellStyle name="常规 2 4 3" xfId="949"/>
    <cellStyle name="常规 2 4 3 2" xfId="950"/>
    <cellStyle name="常规 2 4 4" xfId="951"/>
    <cellStyle name="常规 2 4 4 2" xfId="952"/>
    <cellStyle name="常规 7 2 2" xfId="953"/>
    <cellStyle name="常规 2 4 5" xfId="954"/>
    <cellStyle name="输入 3 4" xfId="955"/>
    <cellStyle name="好_2008年地州对账表(国库资金） 2" xfId="956"/>
    <cellStyle name="常规 2 9 4" xfId="957"/>
    <cellStyle name="常规 2 5" xfId="958"/>
    <cellStyle name="常规 2 5 2" xfId="959"/>
    <cellStyle name="检查单元格 6" xfId="960"/>
    <cellStyle name="常规 2 5 2 2" xfId="961"/>
    <cellStyle name="常规 2 5 2 2 2" xfId="962"/>
    <cellStyle name="输出 3 2 2" xfId="963"/>
    <cellStyle name="检查单元格 7" xfId="964"/>
    <cellStyle name="常规 2 5 2 3" xfId="965"/>
    <cellStyle name="千位分隔 2" xfId="966"/>
    <cellStyle name="常规 7 3 2" xfId="967"/>
    <cellStyle name="常规 2 5 5" xfId="968"/>
    <cellStyle name="常规 2 6" xfId="969"/>
    <cellStyle name="常规 2 6 2" xfId="970"/>
    <cellStyle name="常规 2 6 2 2" xfId="971"/>
    <cellStyle name="常规 2 6 2 2 2" xfId="972"/>
    <cellStyle name="常规 2 6 3 2" xfId="973"/>
    <cellStyle name="检查单元格 3 2 2" xfId="974"/>
    <cellStyle name="常规 2 6 4" xfId="975"/>
    <cellStyle name="常规 2 6 4 2" xfId="976"/>
    <cellStyle name="常规 2 7 3" xfId="977"/>
    <cellStyle name="输入 2 2" xfId="978"/>
    <cellStyle name="常规 2 8 2" xfId="979"/>
    <cellStyle name="常规 30" xfId="980"/>
    <cellStyle name="常规 25" xfId="981"/>
    <cellStyle name="常规 26" xfId="982"/>
    <cellStyle name="常规 27" xfId="983"/>
    <cellStyle name="常规 29" xfId="984"/>
    <cellStyle name="输出 4 2" xfId="985"/>
    <cellStyle name="常规 3" xfId="986"/>
    <cellStyle name="输出 4 2 2" xfId="987"/>
    <cellStyle name="常规 3 2" xfId="988"/>
    <cellStyle name="适中 4" xfId="989"/>
    <cellStyle name="常规 3 2 2" xfId="990"/>
    <cellStyle name="适中 4 2" xfId="991"/>
    <cellStyle name="常规 3 2 2 2" xfId="992"/>
    <cellStyle name="适中 6" xfId="993"/>
    <cellStyle name="常规 3 2 4" xfId="994"/>
    <cellStyle name="常规 3 2 4 2" xfId="995"/>
    <cellStyle name="常规 3 3 2 2" xfId="996"/>
    <cellStyle name="常规 3 3 2 2 2" xfId="997"/>
    <cellStyle name="常规 3 3 3 2" xfId="998"/>
    <cellStyle name="常规_2007年云南省向人大报送政府收支预算表格式编制过程表 2" xfId="999"/>
    <cellStyle name="常规 3 3 4" xfId="1000"/>
    <cellStyle name="强调 3" xfId="1001"/>
    <cellStyle name="常规 3 3 4 2" xfId="1002"/>
    <cellStyle name="常规 3 4 2" xfId="1003"/>
    <cellStyle name="检查单元格 2 4" xfId="1004"/>
    <cellStyle name="常规 3 4 2 2" xfId="1005"/>
    <cellStyle name="常规 3 5" xfId="1006"/>
    <cellStyle name="常规 3 5 2" xfId="1007"/>
    <cellStyle name="常规 3 6" xfId="1008"/>
    <cellStyle name="常规 3 6 2" xfId="1009"/>
    <cellStyle name="常规 3 7" xfId="1010"/>
    <cellStyle name="常规 3 8" xfId="1011"/>
    <cellStyle name="常规 3_Book1" xfId="1012"/>
    <cellStyle name="输出 4 3" xfId="1013"/>
    <cellStyle name="常规 4" xfId="1014"/>
    <cellStyle name="常规 4 2" xfId="1015"/>
    <cellStyle name="常规 4 4" xfId="1016"/>
    <cellStyle name="常规 4 2 2" xfId="1017"/>
    <cellStyle name="常规 6 4" xfId="1018"/>
    <cellStyle name="常规 4 2 2 2" xfId="1019"/>
    <cellStyle name="常规 4 5" xfId="1020"/>
    <cellStyle name="常规 4 2 3" xfId="1021"/>
    <cellStyle name="常规 7 4" xfId="1022"/>
    <cellStyle name="常规 4 2 3 2" xfId="1023"/>
    <cellStyle name="常规 4 6" xfId="1024"/>
    <cellStyle name="常规 4 2 4" xfId="1025"/>
    <cellStyle name="常规 8 4" xfId="1026"/>
    <cellStyle name="常规 444" xfId="1027"/>
    <cellStyle name="常规 439" xfId="1028"/>
    <cellStyle name="常规 4 6 2" xfId="1029"/>
    <cellStyle name="常规 4 2 4 2" xfId="1030"/>
    <cellStyle name="常规 4 7" xfId="1031"/>
    <cellStyle name="常规 4 2 5" xfId="1032"/>
    <cellStyle name="常规 4 3" xfId="1033"/>
    <cellStyle name="常规 5 4" xfId="1034"/>
    <cellStyle name="常规 4 3 2" xfId="1035"/>
    <cellStyle name="常规 5 4 2" xfId="1036"/>
    <cellStyle name="常规 4 3 2 2" xfId="1037"/>
    <cellStyle name="常规 4 3 2 2 2" xfId="1038"/>
    <cellStyle name="常规 4 3 2 3" xfId="1039"/>
    <cellStyle name="常规 5 5" xfId="1040"/>
    <cellStyle name="常规 4 3 3" xfId="1041"/>
    <cellStyle name="常规 4 3 3 2" xfId="1042"/>
    <cellStyle name="常规 4 3 4" xfId="1043"/>
    <cellStyle name="常规 431" xfId="1044"/>
    <cellStyle name="链接单元格 2" xfId="1045"/>
    <cellStyle name="常规 432" xfId="1046"/>
    <cellStyle name="好_1110洱源 2 2" xfId="1047"/>
    <cellStyle name="常规 448" xfId="1048"/>
    <cellStyle name="常规 449" xfId="1049"/>
    <cellStyle name="常规 452" xfId="1050"/>
    <cellStyle name="常规 5 2 3 2" xfId="1051"/>
    <cellStyle name="常规 5 2 4" xfId="1052"/>
    <cellStyle name="常规 5 3 2" xfId="1053"/>
    <cellStyle name="常规 6 2 2" xfId="1054"/>
    <cellStyle name="常规 6 3" xfId="1055"/>
    <cellStyle name="常规 6 3 2" xfId="1056"/>
    <cellStyle name="常规 6 3 2 2" xfId="1057"/>
    <cellStyle name="常规 6 3 3" xfId="1058"/>
    <cellStyle name="常规 7" xfId="1059"/>
    <cellStyle name="常规 7 2" xfId="1060"/>
    <cellStyle name="常规 8" xfId="1061"/>
    <cellStyle name="注释 7" xfId="1062"/>
    <cellStyle name="常规 9 2 2" xfId="1063"/>
    <cellStyle name="常规 9 2 2 2" xfId="1064"/>
    <cellStyle name="注释 8" xfId="1065"/>
    <cellStyle name="常规 9 2 3" xfId="1066"/>
    <cellStyle name="常规 9 3 2" xfId="1067"/>
    <cellStyle name="常规 9 4" xfId="1068"/>
    <cellStyle name="常规 9 5" xfId="1069"/>
    <cellStyle name="常规 95" xfId="1070"/>
    <cellStyle name="常规_2004年基金预算(二稿)" xfId="1071"/>
    <cellStyle name="计算 2 3" xfId="1072"/>
    <cellStyle name="常规_2007年云南省向人大报送政府收支预算表格式编制过程表 2 2" xfId="1073"/>
    <cellStyle name="数量 4" xfId="1074"/>
    <cellStyle name="常规_2007年云南省向人大报送政府收支预算表格式编制过程表 2 2 2" xfId="1075"/>
    <cellStyle name="计算 2 4" xfId="1076"/>
    <cellStyle name="常规_2007年云南省向人大报送政府收支预算表格式编制过程表 2 3" xfId="1077"/>
    <cellStyle name="常规_2007年云南省向人大报送政府收支预算表格式编制过程表 2 4 2" xfId="1078"/>
    <cellStyle name="超级链接 3" xfId="1079"/>
    <cellStyle name="超链接 2" xfId="1080"/>
    <cellStyle name="超链接 2 2" xfId="1081"/>
    <cellStyle name="超链接 2 2 2" xfId="1082"/>
    <cellStyle name="超链接 3" xfId="1083"/>
    <cellStyle name="超链接 3 2" xfId="1084"/>
    <cellStyle name="超链接 4" xfId="1085"/>
    <cellStyle name="超链接 4 2" xfId="1086"/>
    <cellStyle name="好 2" xfId="1087"/>
    <cellStyle name="好 2 2" xfId="1088"/>
    <cellStyle name="好 2 2 2" xfId="1089"/>
    <cellStyle name="好 3" xfId="1090"/>
    <cellStyle name="好 3 2" xfId="1091"/>
    <cellStyle name="好 4" xfId="1092"/>
    <cellStyle name="好 5 3" xfId="1093"/>
    <cellStyle name="好_2008年地州对账表(国库资金） 2 2" xfId="1094"/>
    <cellStyle name="商品名称 2 3" xfId="1095"/>
    <cellStyle name="好 8" xfId="1096"/>
    <cellStyle name="好_0502通海县 2" xfId="1097"/>
    <cellStyle name="好_0502通海县 2 2" xfId="1098"/>
    <cellStyle name="好_0502通海县 3" xfId="1099"/>
    <cellStyle name="好_0605石屏" xfId="1100"/>
    <cellStyle name="好_0605石屏 2" xfId="1101"/>
    <cellStyle name="好_0605石屏 2 2" xfId="1102"/>
    <cellStyle name="好_0605石屏县" xfId="1103"/>
    <cellStyle name="好_0605石屏县 2" xfId="1104"/>
    <cellStyle name="好_0605石屏县 3" xfId="1105"/>
    <cellStyle name="好_1110洱源" xfId="1106"/>
    <cellStyle name="好_1110洱源 2" xfId="1107"/>
    <cellStyle name="解释性文本 4 3" xfId="1108"/>
    <cellStyle name="好_1110洱源 3" xfId="1109"/>
    <cellStyle name="解释性文本 4 4" xfId="1110"/>
    <cellStyle name="好_11大理" xfId="1111"/>
    <cellStyle name="好_11大理 2" xfId="1112"/>
    <cellStyle name="好_11大理 2 2" xfId="1113"/>
    <cellStyle name="好_M01-1 2" xfId="1114"/>
    <cellStyle name="好_11大理 3" xfId="1115"/>
    <cellStyle name="好_2007年地州资金往来对账表" xfId="1116"/>
    <cellStyle name="好_2007年地州资金往来对账表 2" xfId="1117"/>
    <cellStyle name="好_2007年地州资金往来对账表 2 2" xfId="1118"/>
    <cellStyle name="好_2008年地州对账表(国库资金） 3" xfId="1119"/>
    <cellStyle name="好_Book1" xfId="1120"/>
    <cellStyle name="好_Book1 2" xfId="1121"/>
    <cellStyle name="好_M01-1" xfId="1122"/>
    <cellStyle name="好_M01-1 2 2" xfId="1123"/>
    <cellStyle name="后继超级链接" xfId="1124"/>
    <cellStyle name="后继超级链接 2" xfId="1125"/>
    <cellStyle name="后继超级链接 2 2" xfId="1126"/>
    <cellStyle name="后继超级链接 3" xfId="1127"/>
    <cellStyle name="汇总 2 2 2" xfId="1128"/>
    <cellStyle name="汇总 2 2 2 2" xfId="1129"/>
    <cellStyle name="汇总 8" xfId="1130"/>
    <cellStyle name="汇总 2 2 3" xfId="1131"/>
    <cellStyle name="警告文本 2 2 2" xfId="1132"/>
    <cellStyle name="检查单元格 2" xfId="1133"/>
    <cellStyle name="汇总 2 3" xfId="1134"/>
    <cellStyle name="检查单元格 2 2" xfId="1135"/>
    <cellStyle name="汇总 2 3 2" xfId="1136"/>
    <cellStyle name="检查单元格 3" xfId="1137"/>
    <cellStyle name="汇总 2 4" xfId="1138"/>
    <cellStyle name="检查单元格 3 2" xfId="1139"/>
    <cellStyle name="汇总 2 4 2" xfId="1140"/>
    <cellStyle name="检查单元格 4" xfId="1141"/>
    <cellStyle name="汇总 2 5" xfId="1142"/>
    <cellStyle name="汇总 3 2" xfId="1143"/>
    <cellStyle name="汇总 3 2 2" xfId="1144"/>
    <cellStyle name="汇总 3 2 2 2" xfId="1145"/>
    <cellStyle name="汇总 3 2 3" xfId="1146"/>
    <cellStyle name="警告文本 3 2 2" xfId="1147"/>
    <cellStyle name="汇总 3 3 2" xfId="1148"/>
    <cellStyle name="汇总 3 4" xfId="1149"/>
    <cellStyle name="汇总 3 4 2" xfId="1150"/>
    <cellStyle name="汇总 3 5" xfId="1151"/>
    <cellStyle name="汇总 4 2" xfId="1152"/>
    <cellStyle name="汇总 4 2 2" xfId="1153"/>
    <cellStyle name="汇总 4 2 2 2" xfId="1154"/>
    <cellStyle name="汇总 4 2 3" xfId="1155"/>
    <cellStyle name="警告文本 4 2 2" xfId="1156"/>
    <cellStyle name="汇总 4 3" xfId="1157"/>
    <cellStyle name="汇总 4 3 2" xfId="1158"/>
    <cellStyle name="汇总 4 4" xfId="1159"/>
    <cellStyle name="汇总 4 4 2" xfId="1160"/>
    <cellStyle name="汇总 4 5" xfId="1161"/>
    <cellStyle name="汇总 5 2" xfId="1162"/>
    <cellStyle name="汇总 5 2 2" xfId="1163"/>
    <cellStyle name="汇总 5 3" xfId="1164"/>
    <cellStyle name="汇总 5 3 2" xfId="1165"/>
    <cellStyle name="汇总 5 4" xfId="1166"/>
    <cellStyle name="千分位_97-917" xfId="1167"/>
    <cellStyle name="汇总 7 2" xfId="1168"/>
    <cellStyle name="汇总 8 2" xfId="1169"/>
    <cellStyle name="计算 2" xfId="1170"/>
    <cellStyle name="计算 2 2" xfId="1171"/>
    <cellStyle name="计算 2 2 2" xfId="1172"/>
    <cellStyle name="计算 3" xfId="1173"/>
    <cellStyle name="计算 3 2" xfId="1174"/>
    <cellStyle name="计算 3 2 2" xfId="1175"/>
    <cellStyle name="计算 3 4" xfId="1176"/>
    <cellStyle name="计算 4 2" xfId="1177"/>
    <cellStyle name="计算 4 3" xfId="1178"/>
    <cellStyle name="计算 4 4" xfId="1179"/>
    <cellStyle name="计算 5" xfId="1180"/>
    <cellStyle name="计算 5 2" xfId="1181"/>
    <cellStyle name="计算 5 3" xfId="1182"/>
    <cellStyle name="计算 6" xfId="1183"/>
    <cellStyle name="计算 7" xfId="1184"/>
    <cellStyle name="计算 8" xfId="1185"/>
    <cellStyle name="检查单元格 2 3" xfId="1186"/>
    <cellStyle name="检查单元格 3 3" xfId="1187"/>
    <cellStyle name="检查单元格 4 2" xfId="1188"/>
    <cellStyle name="检查单元格 4 2 2" xfId="1189"/>
    <cellStyle name="检查单元格 4 3" xfId="1190"/>
    <cellStyle name="检查单元格 4 4" xfId="1191"/>
    <cellStyle name="检查单元格 5" xfId="1192"/>
    <cellStyle name="检查单元格 5 2" xfId="1193"/>
    <cellStyle name="检查单元格 5 3" xfId="1194"/>
    <cellStyle name="检查单元格 8" xfId="1195"/>
    <cellStyle name="解释性文本 3 3" xfId="1196"/>
    <cellStyle name="解释性文本 3 4" xfId="1197"/>
    <cellStyle name="解释性文本 4 2" xfId="1198"/>
    <cellStyle name="解释性文本 4 2 2" xfId="1199"/>
    <cellStyle name="借出原因 2" xfId="1200"/>
    <cellStyle name="借出原因 2 2" xfId="1201"/>
    <cellStyle name="借出原因 2 2 2" xfId="1202"/>
    <cellStyle name="借出原因 2 3" xfId="1203"/>
    <cellStyle name="借出原因 3" xfId="1204"/>
    <cellStyle name="借出原因 3 2" xfId="1205"/>
    <cellStyle name="借出原因 4" xfId="1206"/>
    <cellStyle name="警告文本 2" xfId="1207"/>
    <cellStyle name="警告文本 2 2" xfId="1208"/>
    <cellStyle name="警告文本 2 3" xfId="1209"/>
    <cellStyle name="警告文本 2 4" xfId="1210"/>
    <cellStyle name="警告文本 3" xfId="1211"/>
    <cellStyle name="警告文本 3 2" xfId="1212"/>
    <cellStyle name="警告文本 3 3" xfId="1213"/>
    <cellStyle name="警告文本 3 4" xfId="1214"/>
    <cellStyle name="警告文本 4" xfId="1215"/>
    <cellStyle name="警告文本 4 3" xfId="1216"/>
    <cellStyle name="警告文本 4 4" xfId="1217"/>
    <cellStyle name="警告文本 5" xfId="1218"/>
    <cellStyle name="警告文本 5 2" xfId="1219"/>
    <cellStyle name="警告文本 5 3" xfId="1220"/>
    <cellStyle name="警告文本 7" xfId="1221"/>
    <cellStyle name="链接单元格 2 2" xfId="1222"/>
    <cellStyle name="链接单元格 2 2 2" xfId="1223"/>
    <cellStyle name="链接单元格 2 3" xfId="1224"/>
    <cellStyle name="链接单元格 2 4" xfId="1225"/>
    <cellStyle name="链接单元格 3 2" xfId="1226"/>
    <cellStyle name="链接单元格 3 3" xfId="1227"/>
    <cellStyle name="链接单元格 3 4" xfId="1228"/>
    <cellStyle name="链接单元格 4 2" xfId="1229"/>
    <cellStyle name="链接单元格 4 2 2" xfId="1230"/>
    <cellStyle name="链接单元格 4 3" xfId="1231"/>
    <cellStyle name="链接单元格 4 4" xfId="1232"/>
    <cellStyle name="链接单元格 5 2" xfId="1233"/>
    <cellStyle name="链接单元格 5 3" xfId="1234"/>
    <cellStyle name="普通_97-917" xfId="1235"/>
    <cellStyle name="千位分隔 11" xfId="1236"/>
    <cellStyle name="千分位[0]_laroux" xfId="1237"/>
    <cellStyle name="输入 8" xfId="1238"/>
    <cellStyle name="常规_表样--2016年1至7月云南省及省本级地方财政收支执行情况（国资预算）全省数据与国库一致send预算局826" xfId="1239"/>
    <cellStyle name="千位[0]_ 方正PC" xfId="1240"/>
    <cellStyle name="千位_ 方正PC" xfId="1241"/>
    <cellStyle name="千位分隔 11 2" xfId="1242"/>
    <cellStyle name="千位分隔 2 2 2" xfId="1243"/>
    <cellStyle name="千位分隔 4 6" xfId="1244"/>
    <cellStyle name="千位分隔 4 6 2" xfId="1245"/>
    <cellStyle name="千位分隔 7 2" xfId="1246"/>
    <cellStyle name="千位分隔 8 2" xfId="1247"/>
    <cellStyle name="强调文字颜色 4 2 2 2" xfId="1248"/>
    <cellStyle name="千位分隔 9" xfId="1249"/>
    <cellStyle name="强调 1" xfId="1250"/>
    <cellStyle name="强调 1 2" xfId="1251"/>
    <cellStyle name="强调 2" xfId="1252"/>
    <cellStyle name="强调 3 2" xfId="1253"/>
    <cellStyle name="强调文字颜色 1 2 2" xfId="1254"/>
    <cellStyle name="强调文字颜色 1 2 2 2" xfId="1255"/>
    <cellStyle name="强调文字颜色 1 2 3" xfId="1256"/>
    <cellStyle name="强调文字颜色 6 2 2 2" xfId="1257"/>
    <cellStyle name="强调文字颜色 1 3" xfId="1258"/>
    <cellStyle name="强调文字颜色 1 3 2" xfId="1259"/>
    <cellStyle name="强调文字颜色 2 2" xfId="1260"/>
    <cellStyle name="强调文字颜色 2 2 3" xfId="1261"/>
    <cellStyle name="强调文字颜色 2 3" xfId="1262"/>
    <cellStyle name="强调文字颜色 3 2" xfId="1263"/>
    <cellStyle name="适中 2 3" xfId="1264"/>
    <cellStyle name="强调文字颜色 3 2 2" xfId="1265"/>
    <cellStyle name="强调文字颜色 3 2 2 2" xfId="1266"/>
    <cellStyle name="适中 2 4" xfId="1267"/>
    <cellStyle name="强调文字颜色 3 2 3" xfId="1268"/>
    <cellStyle name="强调文字颜色 4 2 2" xfId="1269"/>
    <cellStyle name="强调文字颜色 4 2 3" xfId="1270"/>
    <cellStyle name="强调文字颜色 5 2" xfId="1271"/>
    <cellStyle name="强调文字颜色 5 3" xfId="1272"/>
    <cellStyle name="强调文字颜色 5 3 2" xfId="1273"/>
    <cellStyle name="强调文字颜色 6 2" xfId="1274"/>
    <cellStyle name="强调文字颜色 6 2 2" xfId="1275"/>
    <cellStyle name="强调文字颜色 6 2 3" xfId="1276"/>
    <cellStyle name="强调文字颜色 6 3" xfId="1277"/>
    <cellStyle name="强调文字颜色 6 3 2" xfId="1278"/>
    <cellStyle name="日期 2 2 2" xfId="1279"/>
    <cellStyle name="日期 2 3" xfId="1280"/>
    <cellStyle name="日期 3 2" xfId="1281"/>
    <cellStyle name="日期 4" xfId="1282"/>
    <cellStyle name="商品名称" xfId="1283"/>
    <cellStyle name="商品名称 2" xfId="1284"/>
    <cellStyle name="商品名称 2 2 2" xfId="1285"/>
    <cellStyle name="商品名称 3" xfId="1286"/>
    <cellStyle name="适中 2" xfId="1287"/>
    <cellStyle name="适中 3 2" xfId="1288"/>
    <cellStyle name="适中 3 2 2" xfId="1289"/>
    <cellStyle name="适中 3 4" xfId="1290"/>
    <cellStyle name="适中 4 2 2" xfId="1291"/>
    <cellStyle name="适中 4 4" xfId="1292"/>
    <cellStyle name="输出 2" xfId="1293"/>
    <cellStyle name="输出 2 2" xfId="1294"/>
    <cellStyle name="输出 2 3" xfId="1295"/>
    <cellStyle name="输出 2 4" xfId="1296"/>
    <cellStyle name="输出 3" xfId="1297"/>
    <cellStyle name="输出 3 2" xfId="1298"/>
    <cellStyle name="输出 4" xfId="1299"/>
    <cellStyle name="输出 5" xfId="1300"/>
    <cellStyle name="寘嬫愗傝_Region Orders (2)" xfId="1301"/>
    <cellStyle name="输出 5 2" xfId="1302"/>
    <cellStyle name="输出 5 3" xfId="1303"/>
    <cellStyle name="输出 6" xfId="1304"/>
    <cellStyle name="输出 7" xfId="1305"/>
    <cellStyle name="输出 8" xfId="1306"/>
    <cellStyle name="输入 2 2 2" xfId="1307"/>
    <cellStyle name="输入 2 3" xfId="1308"/>
    <cellStyle name="输入 4 4" xfId="1309"/>
    <cellStyle name="输入 5" xfId="1310"/>
    <cellStyle name="输入 5 2" xfId="1311"/>
    <cellStyle name="输入 5 3" xfId="1312"/>
    <cellStyle name="输入 6" xfId="1313"/>
    <cellStyle name="输入 7" xfId="1314"/>
    <cellStyle name="数量 2 2" xfId="1315"/>
    <cellStyle name="数量 2 3" xfId="1316"/>
    <cellStyle name="未定义" xfId="1317"/>
    <cellStyle name="样式 1" xfId="1318"/>
    <cellStyle name="寘嬫愗傝 [0.00]_Region Orders (2)" xfId="1319"/>
    <cellStyle name="注释 2 2" xfId="1320"/>
    <cellStyle name="注释 2 2 2" xfId="1321"/>
    <cellStyle name="注释 2 3" xfId="1322"/>
    <cellStyle name="注释 2 4" xfId="1323"/>
    <cellStyle name="注释 3" xfId="1324"/>
    <cellStyle name="注释 3 2" xfId="1325"/>
    <cellStyle name="注释 3 2 2" xfId="1326"/>
    <cellStyle name="注释 3 3" xfId="1327"/>
    <cellStyle name="注释 3 4" xfId="1328"/>
    <cellStyle name="注释 4" xfId="1329"/>
    <cellStyle name="注释 5" xfId="1330"/>
    <cellStyle name="注释 5 2" xfId="1331"/>
    <cellStyle name="注释 5 3" xfId="1332"/>
    <cellStyle name="注释 6" xfId="1333"/>
    <cellStyle name="Normal" xfId="1334"/>
  </cellStyles>
  <dxfs count="4">
    <dxf>
      <font>
        <color indexed="9"/>
      </font>
    </dxf>
    <dxf>
      <font>
        <b val="1"/>
        <i val="0"/>
      </font>
    </dxf>
    <dxf>
      <font>
        <color indexed="10"/>
      </font>
    </dxf>
    <dxf>
      <font>
        <b val="0"/>
        <color indexed="9"/>
      </font>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1" Type="http://schemas.openxmlformats.org/officeDocument/2006/relationships/styles" Target="styles.xml"/><Relationship Id="rId30" Type="http://schemas.openxmlformats.org/officeDocument/2006/relationships/sharedStrings" Target="sharedStrings.xml"/><Relationship Id="rId3" Type="http://schemas.openxmlformats.org/officeDocument/2006/relationships/worksheet" Target="worksheets/sheet3.xml"/><Relationship Id="rId29" Type="http://schemas.openxmlformats.org/officeDocument/2006/relationships/theme" Target="theme/theme1.xml"/><Relationship Id="rId28" Type="http://schemas.openxmlformats.org/officeDocument/2006/relationships/externalLink" Target="externalLinks/externalLink3.xml"/><Relationship Id="rId27" Type="http://schemas.openxmlformats.org/officeDocument/2006/relationships/externalLink" Target="externalLinks/externalLink2.xml"/><Relationship Id="rId26" Type="http://schemas.openxmlformats.org/officeDocument/2006/relationships/externalLink" Target="externalLinks/externalLink1.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2"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2021&#24180;\&#20154;&#22823;&#22320;&#26041;&#36130;&#25919;&#25253;&#21578;\2022&#24180;&#20154;&#22823;\2021&#24180;&#33426;&#24066;&#39044;&#31639;&#25191;&#34892;&#24773;&#20917;&#19982;2022&#24180;&#39044;&#31639;&#33609;&#26696;%20&#65288;&#20154;&#22823;&#25171;&#21360;&#29256;&#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SW-TEO"/>
      <sheetName val="中央"/>
      <sheetName val="Open"/>
      <sheetName val="Toolbox"/>
      <sheetName val="国家"/>
      <sheetName val="G.1R-Shou COP Gf"/>
      <sheetName val="Financ. Overview"/>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收入(一般)"/>
      <sheetName val="支出(一般)"/>
      <sheetName val="收入(基金)"/>
      <sheetName val="支出(基金)"/>
      <sheetName val="国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封面"/>
      <sheetName val="目录"/>
      <sheetName val="01"/>
      <sheetName val="02"/>
      <sheetName val="03"/>
      <sheetName val="04"/>
      <sheetName val="05"/>
      <sheetName val="06"/>
      <sheetName val="07"/>
      <sheetName val="08"/>
      <sheetName val="09"/>
      <sheetName val="10"/>
      <sheetName val="11"/>
      <sheetName val="12"/>
      <sheetName val="13"/>
      <sheetName val="14"/>
      <sheetName val="15"/>
      <sheetName val="16"/>
      <sheetName val="17"/>
      <sheetName val="18"/>
      <sheetName val="19"/>
    </sheetNames>
    <sheetDataSet>
      <sheetData sheetId="0" refreshError="1">
        <row r="7">
          <cell r="B7">
            <v>44563</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rgb="FF00B0F0"/>
  </sheetPr>
  <dimension ref="A1:F993"/>
  <sheetViews>
    <sheetView showGridLines="0" showZeros="0" view="pageBreakPreview" zoomScaleNormal="90" topLeftCell="B1" workbookViewId="0">
      <pane ySplit="4" topLeftCell="A29" activePane="bottomLeft" state="frozen"/>
      <selection/>
      <selection pane="bottomLeft" activeCell="D36" sqref="D36"/>
    </sheetView>
  </sheetViews>
  <sheetFormatPr defaultColWidth="9" defaultRowHeight="15.6" outlineLevelCol="5"/>
  <cols>
    <col min="1" max="1" width="17.6388888888889" style="231" customWidth="1"/>
    <col min="2" max="2" width="50.75" style="231" customWidth="1"/>
    <col min="3" max="4" width="20.6388888888889" style="231" customWidth="1"/>
    <col min="5" max="5" width="20.6388888888889" style="414" customWidth="1"/>
    <col min="6" max="16384" width="9" style="415"/>
  </cols>
  <sheetData>
    <row r="1" spans="1:6">
      <c r="B1" s="416" t="s">
        <v>0</v>
      </c>
    </row>
    <row r="2" ht="45" customHeight="1" spans="1:6">
      <c r="A2" s="236"/>
      <c r="B2" s="236" t="s">
        <v>1</v>
      </c>
      <c r="C2" s="236"/>
      <c r="D2" s="236"/>
      <c r="E2" s="236"/>
      <c r="F2" s="417"/>
    </row>
    <row r="3" ht="18.95" customHeight="1" spans="1:6">
      <c r="A3" s="232"/>
      <c r="B3" s="418"/>
      <c r="C3" s="419"/>
      <c r="D3" s="232"/>
      <c r="E3" s="420" t="s">
        <v>2</v>
      </c>
      <c r="F3" s="417"/>
    </row>
    <row r="4" s="411" customFormat="1" ht="45" customHeight="1" spans="1:6">
      <c r="A4" s="421" t="s">
        <v>3</v>
      </c>
      <c r="B4" s="422" t="s">
        <v>4</v>
      </c>
      <c r="C4" s="243" t="s">
        <v>5</v>
      </c>
      <c r="D4" s="243" t="s">
        <v>6</v>
      </c>
      <c r="E4" s="422" t="s">
        <v>7</v>
      </c>
      <c r="F4" s="423" t="s">
        <v>8</v>
      </c>
    </row>
    <row r="5" ht="37.5" customHeight="1" spans="1:6">
      <c r="A5" s="424" t="s">
        <v>9</v>
      </c>
      <c r="B5" s="425" t="s">
        <v>10</v>
      </c>
      <c r="C5" s="317">
        <f>SUM(C6:C20)</f>
        <v>53721</v>
      </c>
      <c r="D5" s="317">
        <f>SUM(D6:D20)</f>
        <v>54000</v>
      </c>
      <c r="E5" s="257">
        <f>IF(C5&lt;&gt;0,IF((D5/C5-1)&lt;-30%,"",IF((D5/C5-1)&gt;150%,"",D5/C5-1)),"")</f>
        <v>0.005</v>
      </c>
      <c r="F5" s="426" t="str">
        <f t="shared" ref="F5:F40" si="0">IF(LEN(A5)=3,"是",IF(B5&lt;&gt;"",IF(SUM(C5:D5)&lt;&gt;0,"是","否"),"是"))</f>
        <v>是</v>
      </c>
    </row>
    <row r="6" ht="37.5" customHeight="1" spans="1:6">
      <c r="A6" s="321" t="s">
        <v>11</v>
      </c>
      <c r="B6" s="427" t="s">
        <v>12</v>
      </c>
      <c r="C6" s="256">
        <v>22250</v>
      </c>
      <c r="D6" s="256">
        <v>22250</v>
      </c>
      <c r="E6" s="257">
        <f t="shared" ref="E6:E40" si="1">IF(C6&lt;&gt;0,IF((D6/C6-1)&lt;-30%,"",IF((D6/C6-1)&gt;150%,"",D6/C6-1)),"")</f>
        <v>0</v>
      </c>
      <c r="F6" s="426" t="str">
        <f t="shared" si="0"/>
        <v>是</v>
      </c>
    </row>
    <row r="7" ht="37.5" customHeight="1" spans="1:6">
      <c r="A7" s="321" t="s">
        <v>13</v>
      </c>
      <c r="B7" s="427" t="s">
        <v>14</v>
      </c>
      <c r="C7" s="256">
        <v>2020</v>
      </c>
      <c r="D7" s="256">
        <v>2229</v>
      </c>
      <c r="E7" s="257">
        <f t="shared" si="1"/>
        <v>0.103</v>
      </c>
      <c r="F7" s="426" t="str">
        <f t="shared" si="0"/>
        <v>是</v>
      </c>
    </row>
    <row r="8" ht="37.5" customHeight="1" spans="1:6">
      <c r="A8" s="321" t="s">
        <v>15</v>
      </c>
      <c r="B8" s="427" t="s">
        <v>16</v>
      </c>
      <c r="C8" s="256">
        <v>3218</v>
      </c>
      <c r="D8" s="256">
        <v>952</v>
      </c>
      <c r="E8" s="257" t="str">
        <f t="shared" si="1"/>
        <v/>
      </c>
      <c r="F8" s="426" t="str">
        <f t="shared" si="0"/>
        <v>是</v>
      </c>
    </row>
    <row r="9" ht="37.5" customHeight="1" spans="1:6">
      <c r="A9" s="321" t="s">
        <v>17</v>
      </c>
      <c r="B9" s="427" t="s">
        <v>18</v>
      </c>
      <c r="C9" s="256">
        <v>928</v>
      </c>
      <c r="D9" s="256">
        <v>910</v>
      </c>
      <c r="E9" s="257">
        <f t="shared" si="1"/>
        <v>-0.019</v>
      </c>
      <c r="F9" s="426" t="str">
        <f t="shared" si="0"/>
        <v>是</v>
      </c>
    </row>
    <row r="10" ht="37.5" customHeight="1" spans="1:6">
      <c r="A10" s="321" t="s">
        <v>19</v>
      </c>
      <c r="B10" s="427" t="s">
        <v>20</v>
      </c>
      <c r="C10" s="256">
        <v>2836</v>
      </c>
      <c r="D10" s="256">
        <v>3570</v>
      </c>
      <c r="E10" s="257">
        <f t="shared" si="1"/>
        <v>0.259</v>
      </c>
      <c r="F10" s="426" t="str">
        <f t="shared" si="0"/>
        <v>是</v>
      </c>
    </row>
    <row r="11" ht="37.5" customHeight="1" spans="1:6">
      <c r="A11" s="321" t="s">
        <v>21</v>
      </c>
      <c r="B11" s="427" t="s">
        <v>22</v>
      </c>
      <c r="C11" s="256">
        <v>1356</v>
      </c>
      <c r="D11" s="256">
        <v>1920</v>
      </c>
      <c r="E11" s="257">
        <f t="shared" si="1"/>
        <v>0.416</v>
      </c>
      <c r="F11" s="426" t="str">
        <f t="shared" si="0"/>
        <v>是</v>
      </c>
    </row>
    <row r="12" ht="37.5" customHeight="1" spans="1:6">
      <c r="A12" s="321" t="s">
        <v>23</v>
      </c>
      <c r="B12" s="427" t="s">
        <v>24</v>
      </c>
      <c r="C12" s="256">
        <v>1371</v>
      </c>
      <c r="D12" s="256">
        <v>1734</v>
      </c>
      <c r="E12" s="257">
        <f t="shared" si="1"/>
        <v>0.265</v>
      </c>
      <c r="F12" s="426" t="str">
        <f t="shared" si="0"/>
        <v>是</v>
      </c>
    </row>
    <row r="13" ht="37.5" customHeight="1" spans="1:6">
      <c r="A13" s="321" t="s">
        <v>25</v>
      </c>
      <c r="B13" s="427" t="s">
        <v>26</v>
      </c>
      <c r="C13" s="256">
        <v>3197</v>
      </c>
      <c r="D13" s="256">
        <v>2695</v>
      </c>
      <c r="E13" s="257">
        <f t="shared" si="1"/>
        <v>-0.157</v>
      </c>
      <c r="F13" s="426" t="str">
        <f t="shared" si="0"/>
        <v>是</v>
      </c>
    </row>
    <row r="14" ht="37.5" customHeight="1" spans="1:6">
      <c r="A14" s="321" t="s">
        <v>27</v>
      </c>
      <c r="B14" s="427" t="s">
        <v>28</v>
      </c>
      <c r="C14" s="256">
        <v>4080</v>
      </c>
      <c r="D14" s="256">
        <v>2725</v>
      </c>
      <c r="E14" s="257" t="str">
        <f t="shared" si="1"/>
        <v/>
      </c>
      <c r="F14" s="426" t="str">
        <f t="shared" si="0"/>
        <v>是</v>
      </c>
    </row>
    <row r="15" ht="37.5" customHeight="1" spans="1:6">
      <c r="A15" s="321" t="s">
        <v>29</v>
      </c>
      <c r="B15" s="427" t="s">
        <v>30</v>
      </c>
      <c r="C15" s="256">
        <v>2234</v>
      </c>
      <c r="D15" s="256">
        <v>2296</v>
      </c>
      <c r="E15" s="257">
        <f t="shared" si="1"/>
        <v>0.028</v>
      </c>
      <c r="F15" s="426" t="str">
        <f t="shared" si="0"/>
        <v>是</v>
      </c>
    </row>
    <row r="16" ht="37.5" customHeight="1" spans="1:6">
      <c r="A16" s="321" t="s">
        <v>31</v>
      </c>
      <c r="B16" s="427" t="s">
        <v>32</v>
      </c>
      <c r="C16" s="256">
        <v>105</v>
      </c>
      <c r="D16" s="256">
        <v>1715</v>
      </c>
      <c r="E16" s="257" t="str">
        <f t="shared" si="1"/>
        <v/>
      </c>
      <c r="F16" s="426" t="str">
        <f t="shared" si="0"/>
        <v>是</v>
      </c>
    </row>
    <row r="17" ht="37.5" customHeight="1" spans="1:6">
      <c r="A17" s="321" t="s">
        <v>33</v>
      </c>
      <c r="B17" s="427" t="s">
        <v>34</v>
      </c>
      <c r="C17" s="256">
        <v>7313</v>
      </c>
      <c r="D17" s="256">
        <v>8344</v>
      </c>
      <c r="E17" s="257">
        <f t="shared" si="1"/>
        <v>0.141</v>
      </c>
      <c r="F17" s="426" t="str">
        <f t="shared" si="0"/>
        <v>是</v>
      </c>
    </row>
    <row r="18" ht="37.5" customHeight="1" spans="1:6">
      <c r="A18" s="321" t="s">
        <v>35</v>
      </c>
      <c r="B18" s="427" t="s">
        <v>36</v>
      </c>
      <c r="C18" s="256">
        <v>2314</v>
      </c>
      <c r="D18" s="256">
        <v>2100</v>
      </c>
      <c r="E18" s="257">
        <f t="shared" si="1"/>
        <v>-0.092</v>
      </c>
      <c r="F18" s="426" t="str">
        <f t="shared" si="0"/>
        <v>是</v>
      </c>
    </row>
    <row r="19" ht="37.5" customHeight="1" spans="1:6">
      <c r="A19" s="321" t="s">
        <v>37</v>
      </c>
      <c r="B19" s="427" t="s">
        <v>38</v>
      </c>
      <c r="C19" s="256">
        <v>499</v>
      </c>
      <c r="D19" s="256">
        <v>560</v>
      </c>
      <c r="E19" s="257">
        <f t="shared" si="1"/>
        <v>0.122</v>
      </c>
      <c r="F19" s="426" t="str">
        <f t="shared" si="0"/>
        <v>是</v>
      </c>
    </row>
    <row r="20" ht="37.5" customHeight="1" spans="1:6">
      <c r="A20" s="439" t="s">
        <v>39</v>
      </c>
      <c r="B20" s="427" t="s">
        <v>40</v>
      </c>
      <c r="C20" s="428"/>
      <c r="D20" s="256"/>
      <c r="E20" s="257" t="str">
        <f t="shared" si="1"/>
        <v/>
      </c>
      <c r="F20" s="426" t="str">
        <f t="shared" si="0"/>
        <v>否</v>
      </c>
    </row>
    <row r="21" ht="37.5" customHeight="1" spans="1:6">
      <c r="A21" s="318" t="s">
        <v>41</v>
      </c>
      <c r="B21" s="425" t="s">
        <v>42</v>
      </c>
      <c r="C21" s="317">
        <f>SUM(C22:C29)</f>
        <v>111124</v>
      </c>
      <c r="D21" s="317">
        <f>SUM(D22:D29)</f>
        <v>46000</v>
      </c>
      <c r="E21" s="257" t="str">
        <f t="shared" si="1"/>
        <v/>
      </c>
      <c r="F21" s="426" t="str">
        <f t="shared" si="0"/>
        <v>是</v>
      </c>
    </row>
    <row r="22" ht="37.5" customHeight="1" spans="1:6">
      <c r="A22" s="429" t="s">
        <v>43</v>
      </c>
      <c r="B22" s="427" t="s">
        <v>44</v>
      </c>
      <c r="C22" s="285">
        <v>5784</v>
      </c>
      <c r="D22" s="256">
        <v>5800</v>
      </c>
      <c r="E22" s="257">
        <f t="shared" si="1"/>
        <v>0.003</v>
      </c>
      <c r="F22" s="426" t="str">
        <f t="shared" si="0"/>
        <v>是</v>
      </c>
    </row>
    <row r="23" ht="37.5" customHeight="1" spans="1:6">
      <c r="A23" s="321" t="s">
        <v>45</v>
      </c>
      <c r="B23" s="430" t="s">
        <v>46</v>
      </c>
      <c r="C23" s="285">
        <v>2953</v>
      </c>
      <c r="D23" s="256">
        <v>3000</v>
      </c>
      <c r="E23" s="257">
        <f t="shared" si="1"/>
        <v>0.016</v>
      </c>
      <c r="F23" s="426" t="str">
        <f t="shared" si="0"/>
        <v>是</v>
      </c>
    </row>
    <row r="24" ht="37.5" customHeight="1" spans="1:6">
      <c r="A24" s="321" t="s">
        <v>47</v>
      </c>
      <c r="B24" s="427" t="s">
        <v>48</v>
      </c>
      <c r="C24" s="285">
        <v>4418</v>
      </c>
      <c r="D24" s="256">
        <v>6000</v>
      </c>
      <c r="E24" s="257">
        <f t="shared" si="1"/>
        <v>0.358</v>
      </c>
      <c r="F24" s="426" t="str">
        <f t="shared" si="0"/>
        <v>是</v>
      </c>
    </row>
    <row r="25" ht="37.5" customHeight="1" spans="1:6">
      <c r="A25" s="321" t="s">
        <v>49</v>
      </c>
      <c r="B25" s="427" t="s">
        <v>50</v>
      </c>
      <c r="C25" s="285">
        <v>0</v>
      </c>
      <c r="D25" s="256">
        <v>0</v>
      </c>
      <c r="E25" s="257" t="str">
        <f t="shared" si="1"/>
        <v/>
      </c>
      <c r="F25" s="426" t="str">
        <f t="shared" si="0"/>
        <v>否</v>
      </c>
    </row>
    <row r="26" ht="37.5" customHeight="1" spans="1:6">
      <c r="A26" s="321" t="s">
        <v>51</v>
      </c>
      <c r="B26" s="427" t="s">
        <v>52</v>
      </c>
      <c r="C26" s="285">
        <v>93337</v>
      </c>
      <c r="D26" s="256">
        <v>26400</v>
      </c>
      <c r="E26" s="257" t="str">
        <f t="shared" si="1"/>
        <v/>
      </c>
      <c r="F26" s="426" t="str">
        <f t="shared" si="0"/>
        <v>是</v>
      </c>
    </row>
    <row r="27" ht="37.5" customHeight="1" spans="1:6">
      <c r="A27" s="321" t="s">
        <v>53</v>
      </c>
      <c r="B27" s="427" t="s">
        <v>54</v>
      </c>
      <c r="C27" s="285">
        <v>0</v>
      </c>
      <c r="D27" s="256">
        <v>0</v>
      </c>
      <c r="E27" s="257" t="str">
        <f t="shared" si="1"/>
        <v/>
      </c>
      <c r="F27" s="426" t="str">
        <f t="shared" si="0"/>
        <v>否</v>
      </c>
    </row>
    <row r="28" ht="37.5" customHeight="1" spans="1:6">
      <c r="A28" s="321" t="s">
        <v>55</v>
      </c>
      <c r="B28" s="427" t="s">
        <v>56</v>
      </c>
      <c r="C28" s="285">
        <v>3701</v>
      </c>
      <c r="D28" s="256">
        <v>3800</v>
      </c>
      <c r="E28" s="257">
        <f t="shared" si="1"/>
        <v>0.027</v>
      </c>
      <c r="F28" s="426" t="str">
        <f t="shared" si="0"/>
        <v>是</v>
      </c>
    </row>
    <row r="29" ht="37.5" customHeight="1" spans="1:6">
      <c r="A29" s="321" t="s">
        <v>57</v>
      </c>
      <c r="B29" s="427" t="s">
        <v>58</v>
      </c>
      <c r="C29" s="285">
        <v>931</v>
      </c>
      <c r="D29" s="256">
        <v>1000</v>
      </c>
      <c r="E29" s="257">
        <f t="shared" si="1"/>
        <v>0.074</v>
      </c>
      <c r="F29" s="426" t="str">
        <f t="shared" si="0"/>
        <v>是</v>
      </c>
    </row>
    <row r="30" ht="37.5" customHeight="1" spans="1:6">
      <c r="A30" s="321"/>
      <c r="B30" s="427"/>
      <c r="C30" s="324"/>
      <c r="D30" s="324"/>
      <c r="E30" s="257" t="str">
        <f t="shared" si="1"/>
        <v/>
      </c>
      <c r="F30" s="426" t="str">
        <f t="shared" si="0"/>
        <v>是</v>
      </c>
    </row>
    <row r="31" s="412" customFormat="1" ht="37.5" customHeight="1" spans="1:6">
      <c r="A31" s="431"/>
      <c r="B31" s="432" t="s">
        <v>59</v>
      </c>
      <c r="C31" s="317">
        <f>C21+C5</f>
        <v>164845</v>
      </c>
      <c r="D31" s="317">
        <f>D21+D5</f>
        <v>100000</v>
      </c>
      <c r="E31" s="257" t="str">
        <f t="shared" si="1"/>
        <v/>
      </c>
      <c r="F31" s="426" t="str">
        <f t="shared" si="0"/>
        <v>是</v>
      </c>
    </row>
    <row r="32" ht="37.5" customHeight="1" spans="1:6">
      <c r="A32" s="318">
        <v>105</v>
      </c>
      <c r="B32" s="433" t="s">
        <v>60</v>
      </c>
      <c r="C32" s="317">
        <v>21000</v>
      </c>
      <c r="D32" s="317">
        <v>40500</v>
      </c>
      <c r="E32" s="257">
        <f t="shared" si="1"/>
        <v>0.929</v>
      </c>
      <c r="F32" s="426" t="str">
        <f t="shared" si="0"/>
        <v>是</v>
      </c>
    </row>
    <row r="33" ht="37.5" customHeight="1" spans="1:6">
      <c r="A33" s="424">
        <v>110</v>
      </c>
      <c r="B33" s="425" t="s">
        <v>61</v>
      </c>
      <c r="C33" s="317">
        <f>SUM(C34:C39)</f>
        <v>255645</v>
      </c>
      <c r="D33" s="317">
        <f>SUM(D34:D39)</f>
        <v>350024</v>
      </c>
      <c r="E33" s="257">
        <f t="shared" si="1"/>
        <v>0.369</v>
      </c>
      <c r="F33" s="426" t="str">
        <f t="shared" si="0"/>
        <v>是</v>
      </c>
    </row>
    <row r="34" ht="37.5" customHeight="1" spans="1:6">
      <c r="A34" s="321">
        <v>11001</v>
      </c>
      <c r="B34" s="427" t="s">
        <v>62</v>
      </c>
      <c r="C34" s="324">
        <v>17052</v>
      </c>
      <c r="D34" s="324">
        <v>12959</v>
      </c>
      <c r="E34" s="257">
        <f t="shared" si="1"/>
        <v>-0.24</v>
      </c>
      <c r="F34" s="426" t="str">
        <f t="shared" si="0"/>
        <v>是</v>
      </c>
    </row>
    <row r="35" ht="37.5" customHeight="1" spans="1:6">
      <c r="A35" s="321"/>
      <c r="B35" s="427" t="s">
        <v>63</v>
      </c>
      <c r="C35" s="324">
        <v>233814</v>
      </c>
      <c r="D35" s="324">
        <v>252907</v>
      </c>
      <c r="E35" s="257">
        <f t="shared" si="1"/>
        <v>0.082</v>
      </c>
      <c r="F35" s="426" t="str">
        <f t="shared" si="0"/>
        <v>是</v>
      </c>
    </row>
    <row r="36" ht="37.5" customHeight="1" spans="1:6">
      <c r="A36" s="321">
        <v>11008</v>
      </c>
      <c r="B36" s="427" t="s">
        <v>64</v>
      </c>
      <c r="C36" s="324">
        <v>3979</v>
      </c>
      <c r="D36" s="324">
        <v>7463</v>
      </c>
      <c r="E36" s="257">
        <f t="shared" si="1"/>
        <v>0.876</v>
      </c>
      <c r="F36" s="426" t="str">
        <f t="shared" si="0"/>
        <v>是</v>
      </c>
    </row>
    <row r="37" ht="37.5" customHeight="1" spans="1:6">
      <c r="A37" s="321">
        <v>11009</v>
      </c>
      <c r="B37" s="427" t="s">
        <v>65</v>
      </c>
      <c r="C37" s="324">
        <v>800</v>
      </c>
      <c r="D37" s="324">
        <v>73600</v>
      </c>
      <c r="E37" s="257" t="str">
        <f t="shared" si="1"/>
        <v/>
      </c>
      <c r="F37" s="426" t="str">
        <f t="shared" si="0"/>
        <v>是</v>
      </c>
    </row>
    <row r="38" s="413" customFormat="1" ht="37.5" customHeight="1" spans="1:6">
      <c r="A38" s="434">
        <v>11013</v>
      </c>
      <c r="B38" s="435" t="s">
        <v>66</v>
      </c>
      <c r="C38" s="324"/>
      <c r="D38" s="324"/>
      <c r="E38" s="257" t="str">
        <f t="shared" si="1"/>
        <v/>
      </c>
      <c r="F38" s="426" t="str">
        <f t="shared" si="0"/>
        <v>否</v>
      </c>
    </row>
    <row r="39" s="413" customFormat="1" ht="37.5" customHeight="1" spans="1:6">
      <c r="A39" s="434">
        <v>11015</v>
      </c>
      <c r="B39" s="435" t="s">
        <v>67</v>
      </c>
      <c r="C39" s="324"/>
      <c r="D39" s="324">
        <v>3095</v>
      </c>
      <c r="E39" s="257" t="str">
        <f t="shared" si="1"/>
        <v/>
      </c>
      <c r="F39" s="426" t="str">
        <f t="shared" si="0"/>
        <v>是</v>
      </c>
    </row>
    <row r="40" ht="37.5" customHeight="1" spans="1:6">
      <c r="A40" s="436"/>
      <c r="B40" s="437" t="s">
        <v>68</v>
      </c>
      <c r="C40" s="317">
        <f>SUM(C31:C33)</f>
        <v>441490</v>
      </c>
      <c r="D40" s="317">
        <f>SUM(D31:D33)</f>
        <v>490524</v>
      </c>
      <c r="E40" s="257">
        <f t="shared" si="1"/>
        <v>0.111</v>
      </c>
      <c r="F40" s="426" t="str">
        <f t="shared" si="0"/>
        <v>是</v>
      </c>
    </row>
    <row r="41" spans="1:6">
      <c r="C41" s="438"/>
      <c r="D41" s="438"/>
    </row>
    <row r="42" spans="1:6">
      <c r="D42" s="438"/>
    </row>
    <row r="43" spans="1:6">
      <c r="C43" s="438"/>
      <c r="D43" s="438"/>
    </row>
    <row r="44" spans="1:6">
      <c r="D44" s="438"/>
    </row>
    <row r="45" spans="1:6">
      <c r="C45" s="438"/>
      <c r="D45" s="438"/>
    </row>
    <row r="46" spans="1:6">
      <c r="C46" s="438"/>
      <c r="D46" s="438"/>
    </row>
    <row r="47" spans="1:6">
      <c r="D47" s="438"/>
    </row>
    <row r="48" spans="1:6">
      <c r="C48" s="438"/>
      <c r="D48" s="438"/>
    </row>
    <row r="49" spans="3:4">
      <c r="C49" s="438"/>
      <c r="D49" s="438"/>
    </row>
    <row r="50" spans="3:4">
      <c r="C50" s="438"/>
      <c r="D50" s="438"/>
    </row>
    <row r="51" spans="3:4">
      <c r="C51" s="438"/>
      <c r="D51" s="438"/>
    </row>
    <row r="52" spans="3:4">
      <c r="D52" s="438"/>
    </row>
    <row r="53" spans="3:4">
      <c r="C53" s="438"/>
      <c r="D53" s="438"/>
    </row>
    <row r="54" spans="3:4">
      <c r="C54" s="231" t="s">
        <v>69</v>
      </c>
    </row>
    <row r="198" spans="2:2">
      <c r="B198" s="231" t="s">
        <v>70</v>
      </c>
    </row>
    <row r="435" ht="280.8" spans="3:3">
      <c r="C435" s="290" t="s">
        <v>71</v>
      </c>
    </row>
    <row r="993" spans="6:6">
      <c r="F993" s="415" t="s">
        <v>72</v>
      </c>
    </row>
  </sheetData>
  <autoFilter xmlns:etc="http://www.wps.cn/officeDocument/2017/etCustomData" ref="A4:F40" etc:filterBottomFollowUsedRange="0">
    <extLst/>
  </autoFilter>
  <mergeCells count="1">
    <mergeCell ref="B2:E2"/>
  </mergeCells>
  <conditionalFormatting sqref="E3">
    <cfRule type="cellIs" dxfId="0" priority="57" stopIfTrue="1" operator="lessThanOrEqual">
      <formula>-1</formula>
    </cfRule>
  </conditionalFormatting>
  <conditionalFormatting sqref="C5:D5">
    <cfRule type="expression" dxfId="1" priority="52" stopIfTrue="1">
      <formula>"len($A:$A)=3"</formula>
    </cfRule>
  </conditionalFormatting>
  <conditionalFormatting sqref="C21:D21">
    <cfRule type="expression" dxfId="1" priority="1" stopIfTrue="1">
      <formula>"len($A:$A)=3"</formula>
    </cfRule>
  </conditionalFormatting>
  <conditionalFormatting sqref="D30">
    <cfRule type="expression" dxfId="1" priority="38" stopIfTrue="1">
      <formula>"len($A:$A)=3"</formula>
    </cfRule>
  </conditionalFormatting>
  <conditionalFormatting sqref="A32:B32">
    <cfRule type="expression" dxfId="1" priority="63" stopIfTrue="1">
      <formula>"len($A:$A)=3"</formula>
    </cfRule>
  </conditionalFormatting>
  <conditionalFormatting sqref="C32">
    <cfRule type="expression" dxfId="1" priority="48" stopIfTrue="1">
      <formula>"len($A:$A)=3"</formula>
    </cfRule>
  </conditionalFormatting>
  <conditionalFormatting sqref="D32">
    <cfRule type="expression" dxfId="1" priority="37" stopIfTrue="1">
      <formula>"len($A:$A)=3"</formula>
    </cfRule>
  </conditionalFormatting>
  <conditionalFormatting sqref="B8:B9">
    <cfRule type="expression" dxfId="1" priority="71" stopIfTrue="1">
      <formula>"len($A:$A)=3"</formula>
    </cfRule>
  </conditionalFormatting>
  <conditionalFormatting sqref="B33:B35">
    <cfRule type="expression" dxfId="1" priority="32" stopIfTrue="1">
      <formula>"len($A:$A)=3"</formula>
    </cfRule>
  </conditionalFormatting>
  <conditionalFormatting sqref="B38:B40">
    <cfRule type="expression" dxfId="1" priority="26" stopIfTrue="1">
      <formula>"len($A:$A)=3"</formula>
    </cfRule>
    <cfRule type="expression" dxfId="1" priority="27" stopIfTrue="1">
      <formula>"len($A:$A)=3"</formula>
    </cfRule>
  </conditionalFormatting>
  <conditionalFormatting sqref="C6:C7">
    <cfRule type="expression" dxfId="1" priority="11" stopIfTrue="1">
      <formula>"len($A:$A)=3"</formula>
    </cfRule>
    <cfRule type="expression" dxfId="1" priority="7" stopIfTrue="1">
      <formula>"len($A:$A)=3"</formula>
    </cfRule>
  </conditionalFormatting>
  <conditionalFormatting sqref="C6:C19">
    <cfRule type="expression" dxfId="1" priority="3" stopIfTrue="1">
      <formula>"len($A:$A)=3"</formula>
    </cfRule>
  </conditionalFormatting>
  <conditionalFormatting sqref="C10:C11">
    <cfRule type="expression" dxfId="1" priority="10" stopIfTrue="1">
      <formula>"len($A:$A)=3"</formula>
    </cfRule>
    <cfRule type="expression" dxfId="1" priority="6" stopIfTrue="1">
      <formula>"len($A:$A)=3"</formula>
    </cfRule>
  </conditionalFormatting>
  <conditionalFormatting sqref="C14:C15">
    <cfRule type="expression" dxfId="1" priority="9" stopIfTrue="1">
      <formula>"len($A:$A)=3"</formula>
    </cfRule>
    <cfRule type="expression" dxfId="1" priority="5" stopIfTrue="1">
      <formula>"len($A:$A)=3"</formula>
    </cfRule>
  </conditionalFormatting>
  <conditionalFormatting sqref="C18:C19">
    <cfRule type="expression" dxfId="1" priority="8" stopIfTrue="1">
      <formula>"len($A:$A)=3"</formula>
    </cfRule>
    <cfRule type="expression" dxfId="1" priority="4" stopIfTrue="1">
      <formula>"len($A:$A)=3"</formula>
    </cfRule>
  </conditionalFormatting>
  <conditionalFormatting sqref="C22:C29">
    <cfRule type="expression" dxfId="1" priority="12" stopIfTrue="1">
      <formula>"len($A:$A)=3"</formula>
    </cfRule>
  </conditionalFormatting>
  <conditionalFormatting sqref="C34:C35">
    <cfRule type="expression" dxfId="1" priority="46" stopIfTrue="1">
      <formula>"len($A:$A)=3"</formula>
    </cfRule>
  </conditionalFormatting>
  <conditionalFormatting sqref="C36:C37">
    <cfRule type="expression" dxfId="1" priority="44" stopIfTrue="1">
      <formula>"len($A:$A)=3"</formula>
    </cfRule>
  </conditionalFormatting>
  <conditionalFormatting sqref="D6:D10">
    <cfRule type="expression" dxfId="1" priority="19" stopIfTrue="1">
      <formula>"len($A:$A)=3"</formula>
    </cfRule>
  </conditionalFormatting>
  <conditionalFormatting sqref="D6:D20">
    <cfRule type="expression" dxfId="1" priority="17" stopIfTrue="1">
      <formula>"len($A:$A)=3"</formula>
    </cfRule>
  </conditionalFormatting>
  <conditionalFormatting sqref="D8:D10">
    <cfRule type="expression" dxfId="1" priority="18" stopIfTrue="1">
      <formula>"len($A:$A)=3"</formula>
    </cfRule>
  </conditionalFormatting>
  <conditionalFormatting sqref="D22:D29">
    <cfRule type="expression" dxfId="1" priority="13" stopIfTrue="1">
      <formula>"len($A:$A)=3"</formula>
    </cfRule>
  </conditionalFormatting>
  <conditionalFormatting sqref="D34:D35">
    <cfRule type="expression" dxfId="1" priority="35" stopIfTrue="1">
      <formula>"len($A:$A)=3"</formula>
    </cfRule>
  </conditionalFormatting>
  <conditionalFormatting sqref="D36:D37">
    <cfRule type="expression" dxfId="1" priority="33" stopIfTrue="1">
      <formula>"len($A:$A)=3"</formula>
    </cfRule>
  </conditionalFormatting>
  <conditionalFormatting sqref="D38:D40">
    <cfRule type="expression" dxfId="1" priority="43" stopIfTrue="1">
      <formula>"len($A:$A)=3"</formula>
    </cfRule>
  </conditionalFormatting>
  <conditionalFormatting sqref="D39:D40">
    <cfRule type="expression" dxfId="1" priority="40" stopIfTrue="1">
      <formula>"len($A:$A)=3"</formula>
    </cfRule>
  </conditionalFormatting>
  <conditionalFormatting sqref="F5:F40">
    <cfRule type="cellIs" dxfId="2" priority="55" stopIfTrue="1" operator="lessThan">
      <formula>0</formula>
    </cfRule>
    <cfRule type="cellIs" dxfId="2" priority="56" stopIfTrue="1" operator="lessThan">
      <formula>0</formula>
    </cfRule>
  </conditionalFormatting>
  <conditionalFormatting sqref="A5:B30">
    <cfRule type="expression" dxfId="1" priority="68" stopIfTrue="1">
      <formula>"len($A:$A)=3"</formula>
    </cfRule>
  </conditionalFormatting>
  <conditionalFormatting sqref="B5:B7 B40 B32">
    <cfRule type="expression" dxfId="1" priority="77" stopIfTrue="1">
      <formula>"len($A:$A)=3"</formula>
    </cfRule>
  </conditionalFormatting>
  <conditionalFormatting sqref="C5:D5 C30">
    <cfRule type="expression" dxfId="1" priority="49" stopIfTrue="1">
      <formula>"len($A:$A)=3"</formula>
    </cfRule>
  </conditionalFormatting>
  <conditionalFormatting sqref="C32:C33 C34:D35 D33">
    <cfRule type="expression" dxfId="1" priority="53" stopIfTrue="1">
      <formula>"len($A:$A)=3"</formula>
    </cfRule>
  </conditionalFormatting>
  <conditionalFormatting sqref="D32 D34:D35">
    <cfRule type="expression" dxfId="1" priority="42" stopIfTrue="1">
      <formula>"len($A:$A)=3"</formula>
    </cfRule>
  </conditionalFormatting>
  <conditionalFormatting sqref="A33:B35 B39:B40">
    <cfRule type="expression" dxfId="1" priority="31" stopIfTrue="1">
      <formula>"len($A:$A)=3"</formula>
    </cfRule>
  </conditionalFormatting>
  <conditionalFormatting sqref="C33:D35">
    <cfRule type="expression" dxfId="1" priority="47" stopIfTrue="1">
      <formula>"len($A:$A)=3"</formula>
    </cfRule>
  </conditionalFormatting>
  <conditionalFormatting sqref="A34:B35">
    <cfRule type="expression" dxfId="1" priority="30" stopIfTrue="1">
      <formula>"len($A:$A)=3"</formula>
    </cfRule>
  </conditionalFormatting>
  <conditionalFormatting sqref="B40 A36:D36">
    <cfRule type="expression" dxfId="1" priority="75" stopIfTrue="1">
      <formula>"len($A:$A)=3"</formula>
    </cfRule>
  </conditionalFormatting>
  <conditionalFormatting sqref="A36:B37">
    <cfRule type="expression" dxfId="1" priority="28" stopIfTrue="1">
      <formula>"len($A:$A)=3"</formula>
    </cfRule>
  </conditionalFormatting>
  <conditionalFormatting sqref="C38:C40 D40">
    <cfRule type="expression" dxfId="1" priority="54" stopIfTrue="1">
      <formula>"len($A:$A)=3"</formula>
    </cfRule>
  </conditionalFormatting>
  <conditionalFormatting sqref="C39:C40 D40">
    <cfRule type="expression" dxfId="1" priority="51" stopIfTrue="1">
      <formula>"len($A:$A)=3"</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Header>&amp;L&amp;"黑体"&amp;22附件1</oddHeader>
    <oddFooter>&amp;C&amp;16- &amp;P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4">
    <tabColor rgb="FF00B0F0"/>
  </sheetPr>
  <dimension ref="A1:F993"/>
  <sheetViews>
    <sheetView showGridLines="0" showZeros="0" view="pageBreakPreview" zoomScaleNormal="100" workbookViewId="0">
      <selection activeCell="B198" sqref="B198"/>
    </sheetView>
  </sheetViews>
  <sheetFormatPr defaultColWidth="9" defaultRowHeight="15.6" outlineLevelCol="5"/>
  <cols>
    <col min="1" max="1" width="50.7685185185185" style="161" customWidth="1"/>
    <col min="2" max="4" width="20.6388888888889" style="161" customWidth="1"/>
    <col min="5" max="5" width="4.22222222222222" style="161" customWidth="1"/>
    <col min="6" max="6" width="13.7685185185185" style="161"/>
    <col min="7" max="16384" width="9" style="161"/>
  </cols>
  <sheetData>
    <row r="1" ht="45" customHeight="1" spans="1:5">
      <c r="A1" s="189" t="s">
        <v>3001</v>
      </c>
      <c r="B1" s="189"/>
      <c r="C1" s="189"/>
      <c r="D1" s="189"/>
    </row>
    <row r="2" ht="20.1" customHeight="1" spans="1:5">
      <c r="A2" s="190"/>
      <c r="B2" s="191"/>
      <c r="C2" s="192"/>
      <c r="D2" s="193" t="s">
        <v>3002</v>
      </c>
    </row>
    <row r="3" ht="45" customHeight="1" spans="1:5">
      <c r="A3" s="194" t="s">
        <v>3003</v>
      </c>
      <c r="B3" s="84" t="s">
        <v>5</v>
      </c>
      <c r="C3" s="84" t="s">
        <v>6</v>
      </c>
      <c r="D3" s="84" t="s">
        <v>7</v>
      </c>
      <c r="E3" s="161" t="s">
        <v>8</v>
      </c>
    </row>
    <row r="4" ht="36" customHeight="1" spans="1:5">
      <c r="A4" s="153" t="s">
        <v>3004</v>
      </c>
      <c r="B4" s="195">
        <f>SUM(B5:B22)</f>
        <v>800</v>
      </c>
      <c r="C4" s="195">
        <f>SUM(C5:C22)</f>
        <v>1600</v>
      </c>
      <c r="D4" s="91">
        <f>IF(B4&lt;&gt;0,IF((C4/B4-1)&lt;-30%,"",IF((C4/B4-1)&gt;150%,"",C4/B4-1)),"")</f>
        <v>1</v>
      </c>
      <c r="E4" s="196" t="str">
        <f t="shared" ref="E4:E41" si="0">IF(A4&lt;&gt;"",IF(SUM(B4:C4)&lt;&gt;0,"是","否"),"是")</f>
        <v>是</v>
      </c>
    </row>
    <row r="5" ht="36" customHeight="1" spans="1:5">
      <c r="A5" s="175" t="s">
        <v>3005</v>
      </c>
      <c r="B5" s="197"/>
      <c r="C5" s="198"/>
      <c r="D5" s="91" t="str">
        <f t="shared" ref="D5:D19" si="1">IF(B5&lt;&gt;0,IF((C5/B5-1)&lt;-30%,"",IF((C5/B5-1)&gt;150%,"",C5/B5-1)),"")</f>
        <v/>
      </c>
      <c r="E5" s="196" t="str">
        <f t="shared" si="0"/>
        <v>否</v>
      </c>
    </row>
    <row r="6" ht="36" customHeight="1" spans="1:5">
      <c r="A6" s="175" t="s">
        <v>3006</v>
      </c>
      <c r="B6" s="197"/>
      <c r="C6" s="197"/>
      <c r="D6" s="91" t="str">
        <f t="shared" si="1"/>
        <v/>
      </c>
      <c r="E6" s="196" t="str">
        <f t="shared" si="0"/>
        <v>否</v>
      </c>
    </row>
    <row r="7" ht="36" customHeight="1" spans="1:5">
      <c r="A7" s="175" t="s">
        <v>3007</v>
      </c>
      <c r="B7" s="199"/>
      <c r="C7" s="198"/>
      <c r="D7" s="91" t="str">
        <f t="shared" si="1"/>
        <v/>
      </c>
      <c r="E7" s="196" t="str">
        <f t="shared" si="0"/>
        <v>否</v>
      </c>
    </row>
    <row r="8" ht="36" customHeight="1" spans="1:5">
      <c r="A8" s="175" t="s">
        <v>3008</v>
      </c>
      <c r="B8" s="197"/>
      <c r="C8" s="198"/>
      <c r="D8" s="91" t="str">
        <f t="shared" si="1"/>
        <v/>
      </c>
      <c r="E8" s="196" t="str">
        <f t="shared" si="0"/>
        <v>否</v>
      </c>
    </row>
    <row r="9" ht="36" customHeight="1" spans="1:5">
      <c r="A9" s="175" t="s">
        <v>3009</v>
      </c>
      <c r="B9" s="199"/>
      <c r="C9" s="198"/>
      <c r="D9" s="91" t="str">
        <f t="shared" si="1"/>
        <v/>
      </c>
      <c r="E9" s="196" t="str">
        <f t="shared" si="0"/>
        <v>否</v>
      </c>
    </row>
    <row r="10" ht="36" customHeight="1" spans="1:5">
      <c r="A10" s="175" t="s">
        <v>3010</v>
      </c>
      <c r="B10" s="197"/>
      <c r="C10" s="198"/>
      <c r="D10" s="91" t="str">
        <f t="shared" si="1"/>
        <v/>
      </c>
      <c r="E10" s="196" t="str">
        <f t="shared" si="0"/>
        <v>否</v>
      </c>
    </row>
    <row r="11" ht="36" customHeight="1" spans="1:5">
      <c r="A11" s="175" t="s">
        <v>3011</v>
      </c>
      <c r="B11" s="197"/>
      <c r="C11" s="198"/>
      <c r="D11" s="91" t="str">
        <f t="shared" si="1"/>
        <v/>
      </c>
      <c r="E11" s="196" t="str">
        <f t="shared" si="0"/>
        <v>否</v>
      </c>
    </row>
    <row r="12" ht="36" customHeight="1" spans="1:5">
      <c r="A12" s="175" t="s">
        <v>3012</v>
      </c>
      <c r="B12" s="197"/>
      <c r="C12" s="198"/>
      <c r="D12" s="91" t="str">
        <f t="shared" si="1"/>
        <v/>
      </c>
      <c r="E12" s="196" t="str">
        <f t="shared" si="0"/>
        <v>否</v>
      </c>
    </row>
    <row r="13" ht="36" customHeight="1" spans="1:5">
      <c r="A13" s="175" t="s">
        <v>3013</v>
      </c>
      <c r="B13" s="200"/>
      <c r="C13" s="197"/>
      <c r="D13" s="91" t="str">
        <f t="shared" si="1"/>
        <v/>
      </c>
      <c r="E13" s="196" t="str">
        <f t="shared" si="0"/>
        <v>否</v>
      </c>
    </row>
    <row r="14" ht="36" customHeight="1" spans="1:5">
      <c r="A14" s="175" t="s">
        <v>3014</v>
      </c>
      <c r="B14" s="200"/>
      <c r="C14" s="198"/>
      <c r="D14" s="91" t="str">
        <f t="shared" si="1"/>
        <v/>
      </c>
      <c r="E14" s="196" t="str">
        <f t="shared" si="0"/>
        <v>否</v>
      </c>
    </row>
    <row r="15" ht="36" customHeight="1" spans="1:5">
      <c r="A15" s="175" t="s">
        <v>3015</v>
      </c>
      <c r="B15" s="200"/>
      <c r="C15" s="201"/>
      <c r="D15" s="91" t="str">
        <f t="shared" si="1"/>
        <v/>
      </c>
      <c r="E15" s="196" t="str">
        <f t="shared" si="0"/>
        <v>否</v>
      </c>
    </row>
    <row r="16" ht="36" customHeight="1" spans="1:5">
      <c r="A16" s="175" t="s">
        <v>3016</v>
      </c>
      <c r="B16" s="200"/>
      <c r="C16" s="201"/>
      <c r="D16" s="91" t="str">
        <f t="shared" si="1"/>
        <v/>
      </c>
      <c r="E16" s="196" t="str">
        <f t="shared" si="0"/>
        <v>否</v>
      </c>
    </row>
    <row r="17" ht="36" customHeight="1" spans="1:5">
      <c r="A17" s="175" t="s">
        <v>3017</v>
      </c>
      <c r="B17" s="197"/>
      <c r="C17" s="198"/>
      <c r="D17" s="91" t="str">
        <f t="shared" si="1"/>
        <v/>
      </c>
      <c r="E17" s="196" t="str">
        <f t="shared" si="0"/>
        <v>否</v>
      </c>
    </row>
    <row r="18" ht="36" customHeight="1" spans="1:5">
      <c r="A18" s="175" t="s">
        <v>3018</v>
      </c>
      <c r="B18" s="200"/>
      <c r="C18" s="201"/>
      <c r="D18" s="91" t="str">
        <f t="shared" si="1"/>
        <v/>
      </c>
      <c r="E18" s="196" t="str">
        <f t="shared" si="0"/>
        <v>否</v>
      </c>
    </row>
    <row r="19" ht="36" customHeight="1" spans="1:5">
      <c r="A19" s="175" t="s">
        <v>3019</v>
      </c>
      <c r="B19" s="200"/>
      <c r="C19" s="201"/>
      <c r="D19" s="91" t="str">
        <f t="shared" si="1"/>
        <v/>
      </c>
      <c r="E19" s="196" t="str">
        <f t="shared" si="0"/>
        <v>否</v>
      </c>
    </row>
    <row r="20" ht="36" hidden="1" customHeight="1" spans="1:5">
      <c r="A20" s="175" t="s">
        <v>3020</v>
      </c>
      <c r="B20" s="197"/>
      <c r="C20" s="201"/>
      <c r="D20" s="202" t="str">
        <f>IF(B20&gt;0,C20/B20-1,IF(B20&lt;0,-(C20/B20-1),""))</f>
        <v/>
      </c>
      <c r="E20" s="196" t="str">
        <f t="shared" si="0"/>
        <v>否</v>
      </c>
    </row>
    <row r="21" ht="36" customHeight="1" spans="1:5">
      <c r="A21" s="175" t="s">
        <v>3021</v>
      </c>
      <c r="B21" s="200"/>
      <c r="C21" s="198"/>
      <c r="D21" s="91" t="str">
        <f t="shared" ref="D21:D39" si="2">IF(B21&lt;&gt;0,IF((C21/B21-1)&lt;-30%,"",IF((C21/B21-1)&gt;150%,"",C21/B21-1)),"")</f>
        <v/>
      </c>
      <c r="E21" s="196" t="str">
        <f t="shared" si="0"/>
        <v>否</v>
      </c>
    </row>
    <row r="22" ht="36" customHeight="1" spans="1:5">
      <c r="A22" s="175" t="s">
        <v>3022</v>
      </c>
      <c r="B22" s="200">
        <v>800</v>
      </c>
      <c r="C22" s="198">
        <v>1600</v>
      </c>
      <c r="D22" s="91">
        <f t="shared" si="2"/>
        <v>1</v>
      </c>
      <c r="E22" s="196" t="str">
        <f t="shared" si="0"/>
        <v>是</v>
      </c>
    </row>
    <row r="23" ht="36" customHeight="1" spans="1:5">
      <c r="A23" s="153" t="s">
        <v>3023</v>
      </c>
      <c r="B23" s="195"/>
      <c r="C23" s="195"/>
      <c r="D23" s="91" t="str">
        <f t="shared" si="2"/>
        <v/>
      </c>
      <c r="E23" s="196" t="str">
        <f t="shared" si="0"/>
        <v>否</v>
      </c>
    </row>
    <row r="24" ht="36" customHeight="1" spans="1:5">
      <c r="A24" s="203" t="s">
        <v>3024</v>
      </c>
      <c r="B24" s="200"/>
      <c r="C24" s="198"/>
      <c r="D24" s="91" t="str">
        <f t="shared" si="2"/>
        <v/>
      </c>
      <c r="E24" s="196" t="str">
        <f t="shared" si="0"/>
        <v>否</v>
      </c>
    </row>
    <row r="25" ht="36" customHeight="1" spans="1:5">
      <c r="A25" s="203" t="s">
        <v>3025</v>
      </c>
      <c r="B25" s="200"/>
      <c r="C25" s="198"/>
      <c r="D25" s="91" t="str">
        <f t="shared" si="2"/>
        <v/>
      </c>
      <c r="E25" s="196" t="str">
        <f t="shared" si="0"/>
        <v>否</v>
      </c>
    </row>
    <row r="26" ht="36" customHeight="1" spans="1:5">
      <c r="A26" s="203" t="s">
        <v>3026</v>
      </c>
      <c r="B26" s="200"/>
      <c r="C26" s="198"/>
      <c r="D26" s="91" t="str">
        <f t="shared" si="2"/>
        <v/>
      </c>
      <c r="E26" s="196" t="str">
        <f t="shared" si="0"/>
        <v>否</v>
      </c>
    </row>
    <row r="27" ht="36" customHeight="1" spans="1:5">
      <c r="A27" s="203" t="s">
        <v>3027</v>
      </c>
      <c r="B27" s="200"/>
      <c r="C27" s="198"/>
      <c r="D27" s="91" t="str">
        <f t="shared" si="2"/>
        <v/>
      </c>
      <c r="E27" s="196" t="str">
        <f t="shared" si="0"/>
        <v>否</v>
      </c>
    </row>
    <row r="28" ht="36" customHeight="1" spans="1:5">
      <c r="A28" s="153" t="s">
        <v>3028</v>
      </c>
      <c r="B28" s="195"/>
      <c r="C28" s="195"/>
      <c r="D28" s="91" t="str">
        <f t="shared" si="2"/>
        <v/>
      </c>
      <c r="E28" s="196" t="str">
        <f t="shared" si="0"/>
        <v>否</v>
      </c>
    </row>
    <row r="29" ht="36" customHeight="1" spans="1:5">
      <c r="A29" s="203" t="s">
        <v>3029</v>
      </c>
      <c r="B29" s="200"/>
      <c r="C29" s="198"/>
      <c r="D29" s="91" t="str">
        <f t="shared" si="2"/>
        <v/>
      </c>
      <c r="E29" s="196" t="str">
        <f t="shared" si="0"/>
        <v>否</v>
      </c>
    </row>
    <row r="30" ht="36" customHeight="1" spans="1:5">
      <c r="A30" s="203" t="s">
        <v>3030</v>
      </c>
      <c r="B30" s="197"/>
      <c r="C30" s="198"/>
      <c r="D30" s="91" t="str">
        <f t="shared" si="2"/>
        <v/>
      </c>
      <c r="E30" s="196" t="str">
        <f t="shared" si="0"/>
        <v>否</v>
      </c>
    </row>
    <row r="31" ht="36" customHeight="1" spans="1:5">
      <c r="A31" s="203" t="s">
        <v>3031</v>
      </c>
      <c r="B31" s="200"/>
      <c r="C31" s="198"/>
      <c r="D31" s="91" t="str">
        <f t="shared" si="2"/>
        <v/>
      </c>
      <c r="E31" s="196" t="str">
        <f t="shared" si="0"/>
        <v>否</v>
      </c>
    </row>
    <row r="32" ht="36" customHeight="1" spans="1:5">
      <c r="A32" s="153" t="s">
        <v>3032</v>
      </c>
      <c r="B32" s="195"/>
      <c r="C32" s="195"/>
      <c r="D32" s="91" t="str">
        <f t="shared" si="2"/>
        <v/>
      </c>
      <c r="E32" s="196" t="str">
        <f t="shared" si="0"/>
        <v>否</v>
      </c>
    </row>
    <row r="33" ht="36" customHeight="1" spans="1:5">
      <c r="A33" s="203" t="s">
        <v>3033</v>
      </c>
      <c r="B33" s="197"/>
      <c r="C33" s="204"/>
      <c r="D33" s="91" t="str">
        <f t="shared" si="2"/>
        <v/>
      </c>
      <c r="E33" s="196" t="str">
        <f t="shared" si="0"/>
        <v>否</v>
      </c>
    </row>
    <row r="34" ht="36" customHeight="1" spans="1:5">
      <c r="A34" s="203" t="s">
        <v>3034</v>
      </c>
      <c r="B34" s="200"/>
      <c r="C34" s="204"/>
      <c r="D34" s="91" t="str">
        <f t="shared" si="2"/>
        <v/>
      </c>
      <c r="E34" s="196" t="str">
        <f t="shared" si="0"/>
        <v>否</v>
      </c>
    </row>
    <row r="35" ht="36" customHeight="1" spans="1:5">
      <c r="A35" s="203" t="s">
        <v>3035</v>
      </c>
      <c r="B35" s="200"/>
      <c r="C35" s="201"/>
      <c r="D35" s="91" t="str">
        <f t="shared" si="2"/>
        <v/>
      </c>
      <c r="E35" s="196" t="str">
        <f t="shared" si="0"/>
        <v>否</v>
      </c>
    </row>
    <row r="36" ht="36" customHeight="1" spans="1:5">
      <c r="A36" s="153" t="s">
        <v>3036</v>
      </c>
      <c r="B36" s="205"/>
      <c r="C36" s="206"/>
      <c r="D36" s="91" t="str">
        <f t="shared" si="2"/>
        <v/>
      </c>
      <c r="E36" s="196" t="str">
        <f t="shared" si="0"/>
        <v>否</v>
      </c>
    </row>
    <row r="37" ht="36" customHeight="1" spans="1:5">
      <c r="A37" s="176" t="s">
        <v>3037</v>
      </c>
      <c r="B37" s="195">
        <f>+B36+B32+B28+B23+B4</f>
        <v>800</v>
      </c>
      <c r="C37" s="195">
        <f>C36+C32+C28+C23+C4</f>
        <v>1600</v>
      </c>
      <c r="D37" s="91">
        <f t="shared" si="2"/>
        <v>1</v>
      </c>
      <c r="E37" s="196" t="str">
        <f t="shared" si="0"/>
        <v>是</v>
      </c>
    </row>
    <row r="38" ht="36" customHeight="1" spans="1:5">
      <c r="A38" s="207" t="s">
        <v>61</v>
      </c>
      <c r="B38" s="197">
        <v>39</v>
      </c>
      <c r="C38" s="204"/>
      <c r="D38" s="91" t="str">
        <f t="shared" si="2"/>
        <v/>
      </c>
      <c r="E38" s="196" t="str">
        <f t="shared" si="0"/>
        <v>是</v>
      </c>
    </row>
    <row r="39" ht="36" customHeight="1" spans="1:5">
      <c r="A39" s="208" t="s">
        <v>3038</v>
      </c>
      <c r="B39" s="195">
        <v>1</v>
      </c>
      <c r="C39" s="206">
        <v>31</v>
      </c>
      <c r="D39" s="91" t="str">
        <f t="shared" si="2"/>
        <v/>
      </c>
      <c r="E39" s="196" t="str">
        <f t="shared" si="0"/>
        <v>是</v>
      </c>
    </row>
    <row r="40" ht="36" hidden="1" customHeight="1" spans="1:5">
      <c r="A40" s="207" t="s">
        <v>3039</v>
      </c>
      <c r="B40" s="197"/>
      <c r="C40" s="204"/>
      <c r="D40" s="209"/>
      <c r="E40" s="196" t="str">
        <f t="shared" si="0"/>
        <v>否</v>
      </c>
    </row>
    <row r="41" ht="36" customHeight="1" spans="1:5">
      <c r="A41" s="176" t="s">
        <v>68</v>
      </c>
      <c r="B41" s="195">
        <f>B37+B38+B39</f>
        <v>840</v>
      </c>
      <c r="C41" s="195">
        <f>C37+C38+C39</f>
        <v>1631</v>
      </c>
      <c r="D41" s="91">
        <f>IF(B41&lt;&gt;0,IF((C41/B41-1)&lt;-30%,"",IF((C41/B41-1)&gt;150%,"",C41/B41-1)),"")</f>
        <v>0.942</v>
      </c>
      <c r="E41" s="196" t="str">
        <f t="shared" si="0"/>
        <v>是</v>
      </c>
    </row>
    <row r="42" spans="1:5">
      <c r="B42" s="187"/>
    </row>
    <row r="43" spans="1:5">
      <c r="B43" s="187"/>
      <c r="C43" s="187"/>
    </row>
    <row r="44" spans="1:5">
      <c r="B44" s="187"/>
    </row>
    <row r="45" spans="1:5">
      <c r="B45" s="187"/>
      <c r="C45" s="187"/>
    </row>
    <row r="46" spans="1:5">
      <c r="B46" s="187"/>
    </row>
    <row r="47" spans="1:5">
      <c r="B47" s="187"/>
    </row>
    <row r="48" spans="1:5">
      <c r="B48" s="187"/>
      <c r="C48" s="187"/>
    </row>
    <row r="49" spans="2:3">
      <c r="B49" s="187"/>
    </row>
    <row r="50" spans="2:3">
      <c r="B50" s="187"/>
    </row>
    <row r="51" spans="2:3">
      <c r="B51" s="187"/>
    </row>
    <row r="52" spans="2:3">
      <c r="B52" s="187"/>
    </row>
    <row r="53" spans="2:3">
      <c r="B53" s="187"/>
      <c r="C53" s="187"/>
    </row>
    <row r="54" spans="2:3">
      <c r="B54" s="187"/>
      <c r="C54" s="161" t="s">
        <v>69</v>
      </c>
    </row>
    <row r="198" spans="2:2">
      <c r="B198" s="161" t="s">
        <v>70</v>
      </c>
    </row>
    <row r="435" ht="280.8" spans="3:3">
      <c r="C435" s="188" t="s">
        <v>71</v>
      </c>
    </row>
    <row r="993" spans="6:6">
      <c r="F993" s="161" t="s">
        <v>72</v>
      </c>
    </row>
  </sheetData>
  <autoFilter xmlns:etc="http://www.wps.cn/officeDocument/2017/etCustomData" ref="A3:E41" etc:filterBottomFollowUsedRange="0">
    <filterColumn colId="4">
      <customFilters>
        <customFilter operator="equal" val="是"/>
      </customFilters>
    </filterColumn>
    <extLst/>
  </autoFilter>
  <mergeCells count="1">
    <mergeCell ref="A1:D1"/>
  </mergeCells>
  <conditionalFormatting sqref="E3:F4 F5:F39 E5:E41">
    <cfRule type="cellIs" dxfId="3" priority="2" stopIfTrue="1" operator="lessThanOrEqual">
      <formula>-1</formula>
    </cfRule>
  </conditionalFormatting>
  <conditionalFormatting sqref="E4:F4 F5:F7 E5:E41">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5">
    <tabColor rgb="FF00B0F0"/>
  </sheetPr>
  <dimension ref="A1:F993"/>
  <sheetViews>
    <sheetView showGridLines="0" showZeros="0" view="pageBreakPreview" zoomScaleNormal="100" workbookViewId="0">
      <selection activeCell="B198" sqref="B198"/>
    </sheetView>
  </sheetViews>
  <sheetFormatPr defaultColWidth="9" defaultRowHeight="15.6" outlineLevelCol="5"/>
  <cols>
    <col min="1" max="1" width="50.7685185185185" style="160" customWidth="1"/>
    <col min="2" max="2" width="20.6388888888889" style="160" customWidth="1"/>
    <col min="3" max="3" width="20.6388888888889" style="161" customWidth="1"/>
    <col min="4" max="4" width="20.6388888888889" style="160" customWidth="1"/>
    <col min="5" max="5" width="4.76851851851852" style="160" customWidth="1"/>
    <col min="6" max="16384" width="9" style="160"/>
  </cols>
  <sheetData>
    <row r="1" ht="45" customHeight="1" spans="1:5">
      <c r="A1" s="162" t="s">
        <v>3040</v>
      </c>
      <c r="B1" s="162"/>
      <c r="C1" s="162"/>
      <c r="D1" s="162"/>
      <c r="E1" s="163"/>
    </row>
    <row r="2" ht="20.1" customHeight="1" spans="1:5">
      <c r="A2" s="164"/>
      <c r="B2" s="164"/>
      <c r="C2" s="164"/>
      <c r="D2" s="165" t="s">
        <v>2</v>
      </c>
      <c r="E2" s="166"/>
    </row>
    <row r="3" ht="45" customHeight="1" spans="1:5">
      <c r="A3" s="167" t="s">
        <v>4</v>
      </c>
      <c r="B3" s="84" t="s">
        <v>5</v>
      </c>
      <c r="C3" s="84" t="s">
        <v>6</v>
      </c>
      <c r="D3" s="84" t="s">
        <v>7</v>
      </c>
      <c r="E3" s="168" t="s">
        <v>8</v>
      </c>
    </row>
    <row r="4" ht="35.1" customHeight="1" spans="1:5">
      <c r="A4" s="153" t="s">
        <v>3041</v>
      </c>
      <c r="B4" s="169">
        <f>SUM(B5:B10)</f>
        <v>9</v>
      </c>
      <c r="C4" s="169">
        <f>SUM(C5:C10)</f>
        <v>31</v>
      </c>
      <c r="D4" s="91" t="str">
        <f>IF(B4&lt;&gt;0,IF((C4/B4-1)&lt;-30%,"",IF((C4/B4-1)&gt;150%,"",C4/B4-1)),"")</f>
        <v/>
      </c>
      <c r="E4" s="170" t="str">
        <f t="shared" ref="E4:E28" si="0">IF(A4&lt;&gt;"",IF(SUM(B4:C4)&lt;&gt;0,"是","否"),"是")</f>
        <v>是</v>
      </c>
    </row>
    <row r="5" ht="35.1" customHeight="1" spans="1:5">
      <c r="A5" s="171" t="s">
        <v>3042</v>
      </c>
      <c r="B5" s="172"/>
      <c r="C5" s="172"/>
      <c r="D5" s="91" t="str">
        <f>IF(B5&lt;&gt;0,IF((C5/B5-1)&lt;-30%,"",IF((C5/B5-1)&gt;150%,"",C5/B5-1)),"")</f>
        <v/>
      </c>
      <c r="E5" s="170" t="str">
        <f t="shared" si="0"/>
        <v>否</v>
      </c>
    </row>
    <row r="6" ht="35.1" customHeight="1" spans="1:5">
      <c r="A6" s="171" t="s">
        <v>3043</v>
      </c>
      <c r="B6" s="172"/>
      <c r="C6" s="172"/>
      <c r="D6" s="91" t="str">
        <f>IF(B6&lt;&gt;0,IF((C6/B6-1)&lt;-30%,"",IF((C6/B6-1)&gt;150%,"",C6/B6-1)),"")</f>
        <v/>
      </c>
      <c r="E6" s="170" t="str">
        <f t="shared" si="0"/>
        <v>否</v>
      </c>
    </row>
    <row r="7" ht="35.1" customHeight="1" spans="1:5">
      <c r="A7" s="171" t="s">
        <v>3044</v>
      </c>
      <c r="B7" s="172"/>
      <c r="C7" s="172"/>
      <c r="D7" s="91" t="str">
        <f>IF(B7&lt;&gt;0,IF((C7/B7-1)&lt;-30%,"",IF((C7/B7-1)&gt;150%,"",C7/B7-1)),"")</f>
        <v/>
      </c>
      <c r="E7" s="170" t="str">
        <f t="shared" si="0"/>
        <v>否</v>
      </c>
    </row>
    <row r="8" ht="35.1" customHeight="1" spans="1:5">
      <c r="A8" s="171" t="s">
        <v>3045</v>
      </c>
      <c r="B8" s="172"/>
      <c r="C8" s="172"/>
      <c r="D8" s="91" t="str">
        <f>IF(B8&lt;&gt;0,IF((C8/B8-1)&lt;-30%,"",IF((C8/B8-1)&gt;150%,"",C8/B8-1)),"")</f>
        <v/>
      </c>
      <c r="E8" s="170" t="str">
        <f t="shared" si="0"/>
        <v>否</v>
      </c>
    </row>
    <row r="9" ht="35.1" hidden="1" customHeight="1" spans="1:5">
      <c r="A9" s="171" t="s">
        <v>3046</v>
      </c>
      <c r="B9" s="172"/>
      <c r="C9" s="172"/>
      <c r="D9" s="173" t="str">
        <f>IF(B9&gt;0,C9/B9-1,IF(B9&lt;0,-(C9/B9-1),""))</f>
        <v/>
      </c>
      <c r="E9" s="170" t="str">
        <f t="shared" si="0"/>
        <v>否</v>
      </c>
    </row>
    <row r="10" ht="35.1" customHeight="1" spans="1:5">
      <c r="A10" s="171" t="s">
        <v>3047</v>
      </c>
      <c r="B10" s="172">
        <v>9</v>
      </c>
      <c r="C10" s="172">
        <v>31</v>
      </c>
      <c r="D10" s="91" t="str">
        <f>IF(B10&lt;&gt;0,IF((C10/B10-1)&lt;-30%,"",IF((C10/B10-1)&gt;150%,"",C10/B10-1)),"")</f>
        <v/>
      </c>
      <c r="E10" s="170" t="str">
        <f t="shared" si="0"/>
        <v>是</v>
      </c>
    </row>
    <row r="11" ht="35.1" customHeight="1" spans="1:5">
      <c r="A11" s="153" t="s">
        <v>3048</v>
      </c>
      <c r="B11" s="174"/>
      <c r="C11" s="174">
        <f>SUM(C12,C13,C16)</f>
        <v>0</v>
      </c>
      <c r="D11" s="91" t="str">
        <f>IF(B11&lt;&gt;0,IF((C11/B11-1)&lt;-30%,"",IF((C11/B11-1)&gt;150%,"",C11/B11-1)),"")</f>
        <v/>
      </c>
      <c r="E11" s="170" t="str">
        <f t="shared" si="0"/>
        <v>否</v>
      </c>
    </row>
    <row r="12" ht="35.1" customHeight="1" spans="1:5">
      <c r="A12" s="171" t="s">
        <v>3049</v>
      </c>
      <c r="B12" s="172"/>
      <c r="C12" s="172"/>
      <c r="D12" s="91" t="str">
        <f>IF(B12&lt;&gt;0,IF((C12/B12-1)&lt;-30%,"",IF((C12/B12-1)&gt;150%,"",C12/B12-1)),"")</f>
        <v/>
      </c>
      <c r="E12" s="170" t="str">
        <f t="shared" si="0"/>
        <v>否</v>
      </c>
    </row>
    <row r="13" ht="35.1" customHeight="1" spans="1:5">
      <c r="A13" s="171" t="s">
        <v>3050</v>
      </c>
      <c r="B13" s="172"/>
      <c r="C13" s="172"/>
      <c r="D13" s="91" t="str">
        <f>IF(B13&lt;&gt;0,IF((C13/B13-1)&lt;-30%,"",IF((C13/B13-1)&gt;150%,"",C13/B13-1)),"")</f>
        <v/>
      </c>
      <c r="E13" s="170" t="str">
        <f t="shared" si="0"/>
        <v>否</v>
      </c>
    </row>
    <row r="14" ht="35.1" hidden="1" customHeight="1" spans="1:5">
      <c r="A14" s="171" t="s">
        <v>3051</v>
      </c>
      <c r="B14" s="172"/>
      <c r="C14" s="172"/>
      <c r="D14" s="173" t="str">
        <f>IF(B14&gt;0,C14/B14-1,IF(B14&lt;0,-(C14/B14-1),""))</f>
        <v/>
      </c>
      <c r="E14" s="170" t="str">
        <f t="shared" si="0"/>
        <v>否</v>
      </c>
    </row>
    <row r="15" ht="35.1" hidden="1" customHeight="1" spans="1:5">
      <c r="A15" s="171" t="s">
        <v>3052</v>
      </c>
      <c r="B15" s="172"/>
      <c r="C15" s="172"/>
      <c r="D15" s="173" t="str">
        <f>IF(B15&gt;0,C15/B15-1,IF(B15&lt;0,-(C15/B15-1),""))</f>
        <v/>
      </c>
      <c r="E15" s="170" t="str">
        <f t="shared" si="0"/>
        <v>否</v>
      </c>
    </row>
    <row r="16" ht="35.1" customHeight="1" spans="1:5">
      <c r="A16" s="171" t="s">
        <v>3053</v>
      </c>
      <c r="B16" s="172"/>
      <c r="C16" s="172"/>
      <c r="D16" s="91" t="str">
        <f t="shared" ref="D16:D24" si="1">IF(B16&lt;&gt;0,IF((C16/B16-1)&lt;-30%,"",IF((C16/B16-1)&gt;150%,"",C16/B16-1)),"")</f>
        <v/>
      </c>
      <c r="E16" s="170" t="str">
        <f t="shared" si="0"/>
        <v>否</v>
      </c>
    </row>
    <row r="17" s="159" customFormat="1" ht="35.1" customHeight="1" spans="1:5">
      <c r="A17" s="153" t="s">
        <v>3054</v>
      </c>
      <c r="B17" s="174"/>
      <c r="C17" s="174"/>
      <c r="D17" s="91" t="str">
        <f t="shared" si="1"/>
        <v/>
      </c>
      <c r="E17" s="170" t="str">
        <f t="shared" si="0"/>
        <v>否</v>
      </c>
    </row>
    <row r="18" ht="35.1" customHeight="1" spans="1:5">
      <c r="A18" s="171" t="s">
        <v>3055</v>
      </c>
      <c r="B18" s="172"/>
      <c r="C18" s="172"/>
      <c r="D18" s="91" t="str">
        <f t="shared" si="1"/>
        <v/>
      </c>
      <c r="E18" s="170" t="str">
        <f t="shared" si="0"/>
        <v>否</v>
      </c>
    </row>
    <row r="19" ht="35.1" customHeight="1" spans="1:5">
      <c r="A19" s="153" t="s">
        <v>3056</v>
      </c>
      <c r="B19" s="174"/>
      <c r="C19" s="174"/>
      <c r="D19" s="91" t="str">
        <f t="shared" si="1"/>
        <v/>
      </c>
      <c r="E19" s="170" t="str">
        <f t="shared" si="0"/>
        <v>否</v>
      </c>
    </row>
    <row r="20" ht="35.1" customHeight="1" spans="1:5">
      <c r="A20" s="175" t="s">
        <v>3057</v>
      </c>
      <c r="B20" s="172"/>
      <c r="C20" s="172"/>
      <c r="D20" s="91" t="str">
        <f t="shared" si="1"/>
        <v/>
      </c>
      <c r="E20" s="170" t="str">
        <f t="shared" si="0"/>
        <v>否</v>
      </c>
    </row>
    <row r="21" ht="35.1" customHeight="1" spans="1:5">
      <c r="A21" s="153" t="s">
        <v>3058</v>
      </c>
      <c r="B21" s="174"/>
      <c r="C21" s="174"/>
      <c r="D21" s="91" t="str">
        <f t="shared" si="1"/>
        <v/>
      </c>
      <c r="E21" s="170" t="str">
        <f t="shared" si="0"/>
        <v>否</v>
      </c>
    </row>
    <row r="22" ht="35.1" customHeight="1" spans="1:5">
      <c r="A22" s="171" t="s">
        <v>3059</v>
      </c>
      <c r="B22" s="172"/>
      <c r="C22" s="172"/>
      <c r="D22" s="91" t="str">
        <f t="shared" si="1"/>
        <v/>
      </c>
      <c r="E22" s="170" t="str">
        <f t="shared" si="0"/>
        <v>否</v>
      </c>
    </row>
    <row r="23" ht="35.1" customHeight="1" spans="1:5">
      <c r="A23" s="176" t="s">
        <v>3060</v>
      </c>
      <c r="B23" s="174">
        <f>B4+B11+B17+B19+B21</f>
        <v>9</v>
      </c>
      <c r="C23" s="174">
        <f>C4+C11+C17+C19+C21</f>
        <v>31</v>
      </c>
      <c r="D23" s="91" t="str">
        <f t="shared" si="1"/>
        <v/>
      </c>
      <c r="E23" s="170" t="str">
        <f t="shared" si="0"/>
        <v>是</v>
      </c>
    </row>
    <row r="24" ht="35.1" customHeight="1" spans="1:5">
      <c r="A24" s="177" t="s">
        <v>2984</v>
      </c>
      <c r="B24" s="174">
        <v>800</v>
      </c>
      <c r="C24" s="174">
        <v>1600</v>
      </c>
      <c r="D24" s="91">
        <f t="shared" si="1"/>
        <v>1</v>
      </c>
      <c r="E24" s="170" t="str">
        <f t="shared" si="0"/>
        <v>是</v>
      </c>
    </row>
    <row r="25" ht="35.1" hidden="1" customHeight="1" spans="1:5">
      <c r="A25" s="178" t="s">
        <v>3061</v>
      </c>
      <c r="B25" s="172"/>
      <c r="C25" s="172"/>
      <c r="D25" s="179"/>
      <c r="E25" s="170" t="str">
        <f t="shared" si="0"/>
        <v>否</v>
      </c>
    </row>
    <row r="26" ht="35.1" customHeight="1" spans="1:5">
      <c r="A26" s="180" t="s">
        <v>3062</v>
      </c>
      <c r="B26" s="181">
        <v>800</v>
      </c>
      <c r="C26" s="181">
        <v>1600</v>
      </c>
      <c r="D26" s="91">
        <f>IF(B26&lt;&gt;0,IF((C26/B26-1)&lt;-30%,"",IF((C26/B26-1)&gt;150%,"",C26/B26-1)),"")</f>
        <v>1</v>
      </c>
      <c r="E26" s="170" t="str">
        <f t="shared" si="0"/>
        <v>是</v>
      </c>
    </row>
    <row r="27" ht="35.1" customHeight="1" spans="1:5">
      <c r="A27" s="182" t="s">
        <v>3063</v>
      </c>
      <c r="B27" s="183">
        <v>31</v>
      </c>
      <c r="C27" s="183"/>
      <c r="D27" s="91" t="str">
        <f>IF(B27&lt;&gt;0,IF((C27/B27-1)&lt;-30%,"",IF((C27/B27-1)&gt;150%,"",C27/B27-1)),"")</f>
        <v/>
      </c>
      <c r="E27" s="170" t="str">
        <f t="shared" si="0"/>
        <v>是</v>
      </c>
    </row>
    <row r="28" ht="35.1" customHeight="1" spans="1:5">
      <c r="A28" s="184" t="s">
        <v>2997</v>
      </c>
      <c r="B28" s="185">
        <f>B24+B23+B27</f>
        <v>840</v>
      </c>
      <c r="C28" s="185">
        <f>C24+C23+C27</f>
        <v>1631</v>
      </c>
      <c r="D28" s="91">
        <f>IF(B28&lt;&gt;0,IF((C28/B28-1)&lt;-30%,"",IF((C28/B28-1)&gt;150%,"",C28/B28-1)),"")</f>
        <v>0.942</v>
      </c>
      <c r="E28" s="170" t="str">
        <f t="shared" si="0"/>
        <v>是</v>
      </c>
    </row>
    <row r="29" spans="1:5">
      <c r="B29" s="186"/>
    </row>
    <row r="30" spans="1:5">
      <c r="B30" s="186"/>
      <c r="C30" s="187"/>
    </row>
    <row r="31" spans="1:5">
      <c r="B31" s="186"/>
    </row>
    <row r="32" spans="1:5">
      <c r="B32" s="186"/>
      <c r="C32" s="187"/>
    </row>
    <row r="33" spans="2:3">
      <c r="B33" s="186"/>
    </row>
    <row r="34" spans="2:3">
      <c r="B34" s="186"/>
    </row>
    <row r="35" spans="2:3">
      <c r="B35" s="186"/>
      <c r="C35" s="187"/>
    </row>
    <row r="36" spans="2:3">
      <c r="B36" s="186"/>
    </row>
    <row r="37" spans="2:3">
      <c r="B37" s="186"/>
    </row>
    <row r="38" spans="2:3">
      <c r="B38" s="186"/>
    </row>
    <row r="39" spans="2:3">
      <c r="B39" s="186"/>
    </row>
    <row r="40" spans="2:3">
      <c r="B40" s="186"/>
      <c r="C40" s="187"/>
    </row>
    <row r="41" spans="2:3">
      <c r="B41" s="186"/>
    </row>
    <row r="54" spans="3:3">
      <c r="C54" s="161" t="s">
        <v>69</v>
      </c>
    </row>
    <row r="198" spans="2:2">
      <c r="B198" s="160" t="s">
        <v>70</v>
      </c>
    </row>
    <row r="435" ht="280.8" spans="3:3">
      <c r="C435" s="188" t="s">
        <v>71</v>
      </c>
    </row>
    <row r="993" spans="6:6">
      <c r="F993" s="160" t="s">
        <v>72</v>
      </c>
    </row>
  </sheetData>
  <autoFilter xmlns:etc="http://www.wps.cn/officeDocument/2017/etCustomData" ref="A3:E28" etc:filterBottomFollowUsedRange="0">
    <filterColumn colId="4">
      <customFilters>
        <customFilter operator="equal" val="是"/>
      </customFilters>
    </filterColumn>
    <extLst/>
  </autoFilter>
  <mergeCells count="1">
    <mergeCell ref="A1:D1"/>
  </mergeCells>
  <conditionalFormatting sqref="E29">
    <cfRule type="cellIs" dxfId="3" priority="1" stopIfTrue="1" operator="lessThanOrEqual">
      <formula>-1</formula>
    </cfRule>
  </conditionalFormatting>
  <conditionalFormatting sqref="E3:E29 D9 D14:D15 D25">
    <cfRule type="cellIs" dxfId="3"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4" orientation="portrait"/>
  <headerFooter alignWithMargins="0">
    <oddFooter>&amp;C&amp;16- &amp;P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F993"/>
  <sheetViews>
    <sheetView tabSelected="1" view="pageBreakPreview" zoomScaleNormal="100" topLeftCell="A78" workbookViewId="0">
      <selection activeCell="B198" sqref="B198"/>
    </sheetView>
  </sheetViews>
  <sheetFormatPr defaultColWidth="9" defaultRowHeight="15.6" outlineLevelCol="5"/>
  <cols>
    <col min="1" max="1" width="36.25" style="144" customWidth="1"/>
    <col min="2" max="2" width="45.5" style="146" customWidth="1"/>
    <col min="3" max="3" width="12.6388888888889" style="144"/>
    <col min="4" max="16374" width="9" style="144"/>
    <col min="16375" max="16376" width="35.6388888888889" style="144"/>
    <col min="16377" max="16377" width="9" style="144"/>
    <col min="16378" max="16384" width="9" style="147"/>
  </cols>
  <sheetData>
    <row r="1" s="144" customFormat="1" ht="45" customHeight="1" spans="1:2">
      <c r="A1" s="148" t="s">
        <v>3064</v>
      </c>
      <c r="B1" s="149"/>
    </row>
    <row r="2" s="144" customFormat="1" ht="20.1" customHeight="1" spans="1:2">
      <c r="A2" s="150"/>
      <c r="B2" s="151" t="s">
        <v>2</v>
      </c>
    </row>
    <row r="3" s="145" customFormat="1" ht="45" customHeight="1" spans="1:2">
      <c r="A3" s="152" t="s">
        <v>3065</v>
      </c>
      <c r="B3" s="152" t="s">
        <v>3066</v>
      </c>
    </row>
    <row r="4" s="144" customFormat="1" ht="36" customHeight="1" spans="1:2">
      <c r="A4" s="158" t="s">
        <v>3067</v>
      </c>
      <c r="B4" s="154"/>
    </row>
    <row r="5" s="144" customFormat="1" ht="36" customHeight="1" spans="1:2">
      <c r="A5" s="158"/>
      <c r="B5" s="154"/>
    </row>
    <row r="6" s="144" customFormat="1" ht="31" customHeight="1" spans="1:2">
      <c r="A6" s="155" t="s">
        <v>3068</v>
      </c>
      <c r="B6" s="156"/>
    </row>
    <row r="54" spans="3:3">
      <c r="C54" s="144" t="s">
        <v>69</v>
      </c>
    </row>
    <row r="198" spans="2:2">
      <c r="B198" s="146" t="s">
        <v>70</v>
      </c>
    </row>
    <row r="435" ht="409.5" spans="3:3">
      <c r="C435" s="157" t="s">
        <v>71</v>
      </c>
    </row>
    <row r="993" spans="6:6">
      <c r="F993" s="144" t="s">
        <v>72</v>
      </c>
    </row>
  </sheetData>
  <mergeCells count="1">
    <mergeCell ref="A1:B1"/>
  </mergeCells>
  <conditionalFormatting sqref="B3:G3">
    <cfRule type="cellIs" dxfId="0" priority="2" stopIfTrue="1" operator="lessThanOrEqual">
      <formula>-1</formula>
    </cfRule>
  </conditionalFormatting>
  <conditionalFormatting sqref="C1:G2">
    <cfRule type="cellIs" dxfId="0" priority="4" stopIfTrue="1" operator="lessThanOrEqual">
      <formula>-1</formula>
    </cfRule>
    <cfRule type="cellIs" dxfId="0" priority="3" stopIfTrue="1" operator="greaterThanOrEqual">
      <formula>10</formula>
    </cfRule>
  </conditionalFormatting>
  <conditionalFormatting sqref="B4:G5">
    <cfRule type="cellIs" dxfId="0"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orientation="portrait" horizontalDpi="600"/>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XEW993"/>
  <sheetViews>
    <sheetView view="pageBreakPreview" zoomScaleNormal="100" workbookViewId="0">
      <selection activeCell="B198" sqref="B198"/>
    </sheetView>
  </sheetViews>
  <sheetFormatPr defaultColWidth="9" defaultRowHeight="15.6"/>
  <cols>
    <col min="1" max="1" width="46.6388888888889" style="144" customWidth="1"/>
    <col min="2" max="2" width="38" style="146" customWidth="1"/>
    <col min="3" max="16371" width="9" style="144"/>
    <col min="16372" max="16373" width="35.6388888888889" style="144"/>
    <col min="16374" max="16374" width="9" style="144"/>
    <col min="16375" max="16384" width="9" style="147"/>
  </cols>
  <sheetData>
    <row r="1" s="144" customFormat="1" ht="45" customHeight="1" spans="1:2 16375:16377">
      <c r="A1" s="148" t="s">
        <v>3069</v>
      </c>
      <c r="B1" s="149"/>
    </row>
    <row r="2" s="144" customFormat="1" ht="20.1" customHeight="1" spans="1:2 16375:16377">
      <c r="A2" s="150"/>
      <c r="B2" s="151" t="s">
        <v>2</v>
      </c>
    </row>
    <row r="3" s="145" customFormat="1" ht="45" customHeight="1" spans="1:2 16375:16377">
      <c r="A3" s="152" t="s">
        <v>3070</v>
      </c>
      <c r="B3" s="152" t="s">
        <v>3066</v>
      </c>
    </row>
    <row r="4" s="144" customFormat="1" ht="36" customHeight="1" spans="1:2 16375:16377">
      <c r="A4" s="153"/>
      <c r="B4" s="154"/>
    </row>
    <row r="5" s="144" customFormat="1" ht="36" customHeight="1" spans="1:2 16375:16377">
      <c r="A5" s="153"/>
      <c r="B5" s="154"/>
    </row>
    <row r="6" s="144" customFormat="1" ht="31" customHeight="1" spans="1:2 16375:16377">
      <c r="A6" s="155" t="s">
        <v>3068</v>
      </c>
      <c r="B6" s="156"/>
    </row>
    <row r="7" s="144" customFormat="1" spans="1:2 16375:16377">
      <c r="B7" s="146"/>
      <c r="XEU7" s="147"/>
      <c r="XEV7" s="147"/>
      <c r="XEW7" s="147"/>
    </row>
    <row r="8" s="144" customFormat="1" spans="1:2 16375:16377">
      <c r="B8" s="146"/>
      <c r="XEU8" s="147"/>
      <c r="XEV8" s="147"/>
      <c r="XEW8" s="147"/>
    </row>
    <row r="54" spans="3:3">
      <c r="C54" s="144" t="s">
        <v>69</v>
      </c>
    </row>
    <row r="198" spans="2:2">
      <c r="B198" s="146" t="s">
        <v>70</v>
      </c>
    </row>
    <row r="435" ht="409.5" spans="3:3">
      <c r="C435" s="157" t="s">
        <v>71</v>
      </c>
    </row>
    <row r="993" spans="6:6">
      <c r="F993" s="144" t="s">
        <v>72</v>
      </c>
    </row>
  </sheetData>
  <mergeCells count="1">
    <mergeCell ref="A1:B1"/>
  </mergeCells>
  <conditionalFormatting sqref="B3:G3">
    <cfRule type="cellIs" dxfId="0" priority="2" stopIfTrue="1" operator="lessThanOrEqual">
      <formula>-1</formula>
    </cfRule>
  </conditionalFormatting>
  <conditionalFormatting sqref="B4:G5">
    <cfRule type="cellIs" dxfId="0"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orientation="portrait" horizontalDpi="600"/>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20">
    <tabColor rgb="FF00B0F0"/>
  </sheetPr>
  <dimension ref="A1:F993"/>
  <sheetViews>
    <sheetView showGridLines="0" showZeros="0" view="pageBreakPreview" zoomScaleNormal="115" workbookViewId="0">
      <selection activeCell="B198" sqref="B198"/>
    </sheetView>
  </sheetViews>
  <sheetFormatPr defaultColWidth="9" defaultRowHeight="15.6" outlineLevelCol="5"/>
  <cols>
    <col min="1" max="1" width="46.5" style="75" customWidth="1"/>
    <col min="2" max="4" width="20.6388888888889" style="75" customWidth="1"/>
    <col min="5" max="5" width="5.37962962962963" style="75" customWidth="1"/>
    <col min="6" max="16384" width="9" style="75"/>
  </cols>
  <sheetData>
    <row r="1" ht="45" customHeight="1" spans="1:5">
      <c r="A1" s="117" t="s">
        <v>3071</v>
      </c>
      <c r="B1" s="117"/>
      <c r="C1" s="117"/>
      <c r="D1" s="117"/>
    </row>
    <row r="2" s="116" customFormat="1" ht="20.1" customHeight="1" spans="1:5">
      <c r="A2" s="118"/>
      <c r="B2" s="119"/>
      <c r="C2" s="120"/>
      <c r="D2" s="121" t="s">
        <v>2</v>
      </c>
    </row>
    <row r="3" ht="45" customHeight="1" spans="1:5">
      <c r="A3" s="122" t="s">
        <v>3072</v>
      </c>
      <c r="B3" s="84" t="s">
        <v>5</v>
      </c>
      <c r="C3" s="84" t="s">
        <v>6</v>
      </c>
      <c r="D3" s="84" t="s">
        <v>7</v>
      </c>
      <c r="E3" s="116" t="s">
        <v>8</v>
      </c>
    </row>
    <row r="4" ht="36" customHeight="1" spans="1:5">
      <c r="A4" s="123" t="s">
        <v>3073</v>
      </c>
      <c r="B4" s="124">
        <f>SUM(B5:B8)</f>
        <v>40548</v>
      </c>
      <c r="C4" s="124">
        <f>SUM(C5:C8)</f>
        <v>42901</v>
      </c>
      <c r="D4" s="91">
        <f>IF(B4&lt;&gt;0,IF((C4/B4-1)&lt;-30%,"",IF((C4/B4-1)&gt;150%,"",C4/B4-1)),"")</f>
        <v>0.058</v>
      </c>
      <c r="E4" s="125" t="str">
        <f>IF(A4&lt;&gt;"",IF(SUM(B4:C4)&lt;&gt;0,"是","否"),"是")</f>
        <v>是</v>
      </c>
    </row>
    <row r="5" ht="36" customHeight="1" spans="1:5">
      <c r="A5" s="126" t="s">
        <v>3074</v>
      </c>
      <c r="B5" s="127">
        <v>39981</v>
      </c>
      <c r="C5" s="127">
        <v>42356</v>
      </c>
      <c r="D5" s="91">
        <f t="shared" ref="D5:D17" si="0">IF(B5&lt;&gt;0,IF((C5/B5-1)&lt;-30%,"",IF((C5/B5-1)&gt;150%,"",C5/B5-1)),"")</f>
        <v>0.059</v>
      </c>
      <c r="E5" s="125" t="str">
        <f>IF(A5&lt;&gt;"",IF(SUM(B5:C5)&lt;&gt;0,"是","否"),"是")</f>
        <v>是</v>
      </c>
    </row>
    <row r="6" ht="36" customHeight="1" spans="1:5">
      <c r="A6" s="126" t="s">
        <v>3075</v>
      </c>
      <c r="B6" s="127">
        <v>54</v>
      </c>
      <c r="C6" s="128">
        <v>45</v>
      </c>
      <c r="D6" s="91">
        <f t="shared" si="0"/>
        <v>-0.167</v>
      </c>
      <c r="E6" s="125" t="str">
        <f>IF(A6&lt;&gt;"",IF(SUM(B6:C6)&lt;&gt;0,"是","否"),"是")</f>
        <v>是</v>
      </c>
    </row>
    <row r="7" s="71" customFormat="1" ht="36" customHeight="1" spans="1:5">
      <c r="A7" s="126" t="s">
        <v>3076</v>
      </c>
      <c r="C7" s="128"/>
      <c r="D7" s="91" t="str">
        <f t="shared" si="0"/>
        <v/>
      </c>
      <c r="E7" s="125" t="str">
        <f>IF(A7&lt;&gt;"",IF(SUM(B7:C7)&lt;&gt;0,"是","否"),"是")</f>
        <v>否</v>
      </c>
    </row>
    <row r="8" s="71" customFormat="1" ht="36" customHeight="1" spans="1:5">
      <c r="A8" s="129" t="s">
        <v>3077</v>
      </c>
      <c r="B8" s="130">
        <v>513</v>
      </c>
      <c r="C8" s="131">
        <v>500</v>
      </c>
      <c r="D8" s="91">
        <f t="shared" si="0"/>
        <v>-0.025</v>
      </c>
      <c r="E8" s="132"/>
    </row>
    <row r="9" ht="36" customHeight="1" spans="1:5">
      <c r="A9" s="123" t="s">
        <v>3078</v>
      </c>
      <c r="B9" s="133">
        <f>SUM(B10:B13)</f>
        <v>23436</v>
      </c>
      <c r="C9" s="133">
        <f>SUM(C10:C13)</f>
        <v>25727</v>
      </c>
      <c r="D9" s="91">
        <f t="shared" si="0"/>
        <v>0.098</v>
      </c>
      <c r="E9" s="125" t="str">
        <f>IF(A9&lt;&gt;"",IF(SUM(B9:C9)&lt;&gt;0,"是","否"),"是")</f>
        <v>是</v>
      </c>
    </row>
    <row r="10" ht="36" customHeight="1" spans="1:5">
      <c r="A10" s="126" t="s">
        <v>3074</v>
      </c>
      <c r="B10" s="127">
        <v>17183</v>
      </c>
      <c r="C10" s="128">
        <v>17760</v>
      </c>
      <c r="D10" s="91">
        <f t="shared" si="0"/>
        <v>0.034</v>
      </c>
      <c r="E10" s="125" t="str">
        <f>IF(A10&lt;&gt;"",IF(SUM(B10:C10)&lt;&gt;0,"是","否"),"是")</f>
        <v>是</v>
      </c>
    </row>
    <row r="11" ht="36" customHeight="1" spans="1:5">
      <c r="A11" s="126" t="s">
        <v>3075</v>
      </c>
      <c r="B11" s="127">
        <v>7</v>
      </c>
      <c r="C11" s="128">
        <v>7</v>
      </c>
      <c r="D11" s="91">
        <f t="shared" si="0"/>
        <v>0</v>
      </c>
      <c r="E11" s="125" t="str">
        <f>IF(A11&lt;&gt;"",IF(SUM(B11:C11)&lt;&gt;0,"是","否"),"是")</f>
        <v>是</v>
      </c>
    </row>
    <row r="12" ht="36" customHeight="1" spans="1:5">
      <c r="A12" s="126" t="s">
        <v>3076</v>
      </c>
      <c r="B12" s="127">
        <v>6246</v>
      </c>
      <c r="C12" s="128">
        <v>7850</v>
      </c>
      <c r="D12" s="91">
        <f t="shared" si="0"/>
        <v>0.257</v>
      </c>
      <c r="E12" s="125" t="str">
        <f>IF(A12&lt;&gt;"",IF(SUM(B12:C12)&lt;&gt;0,"是","否"),"是")</f>
        <v>是</v>
      </c>
    </row>
    <row r="13" ht="36" customHeight="1" spans="1:5">
      <c r="A13" s="126" t="s">
        <v>3077</v>
      </c>
      <c r="B13" s="127"/>
      <c r="C13" s="128">
        <v>110</v>
      </c>
      <c r="D13" s="91" t="str">
        <f t="shared" si="0"/>
        <v/>
      </c>
      <c r="E13" s="125"/>
    </row>
    <row r="14" ht="36" customHeight="1" spans="1:5">
      <c r="A14" s="123" t="s">
        <v>3079</v>
      </c>
      <c r="B14" s="133"/>
      <c r="C14" s="124"/>
      <c r="D14" s="91" t="str">
        <f t="shared" si="0"/>
        <v/>
      </c>
      <c r="E14" s="125" t="str">
        <f>IF(A14&lt;&gt;"",IF(SUM(B14:C14)&lt;&gt;0,"是","否"),"是")</f>
        <v>否</v>
      </c>
    </row>
    <row r="15" ht="36" customHeight="1" spans="1:5">
      <c r="A15" s="126" t="s">
        <v>3074</v>
      </c>
      <c r="B15" s="127"/>
      <c r="C15" s="128"/>
      <c r="D15" s="91" t="str">
        <f t="shared" si="0"/>
        <v/>
      </c>
      <c r="E15" s="125" t="str">
        <f>IF(A15&lt;&gt;"",IF(SUM(B15:C15)&lt;&gt;0,"是","否"),"是")</f>
        <v>否</v>
      </c>
    </row>
    <row r="16" ht="36" customHeight="1" spans="1:5">
      <c r="A16" s="126" t="s">
        <v>3075</v>
      </c>
      <c r="B16" s="127"/>
      <c r="C16" s="128"/>
      <c r="D16" s="91" t="str">
        <f t="shared" si="0"/>
        <v/>
      </c>
      <c r="E16" s="125"/>
    </row>
    <row r="17" ht="39" customHeight="1" spans="1:5">
      <c r="A17" s="126" t="s">
        <v>3077</v>
      </c>
      <c r="B17" s="127"/>
      <c r="C17" s="128"/>
      <c r="D17" s="91" t="str">
        <f t="shared" si="0"/>
        <v/>
      </c>
      <c r="E17" s="125" t="str">
        <f t="shared" ref="E17:E22" si="1">IF(A17&lt;&gt;"",IF(SUM(B17:C17)&lt;&gt;0,"是","否"),"是")</f>
        <v>否</v>
      </c>
    </row>
    <row r="18" ht="24" hidden="1" customHeight="1" spans="1:5">
      <c r="A18" s="126" t="s">
        <v>3076</v>
      </c>
      <c r="B18" s="127">
        <v>0</v>
      </c>
      <c r="C18" s="128"/>
      <c r="D18" s="134" t="str">
        <f>IF(B18&gt;0,C18/B18-1,IF(B18&lt;0,-(C18/B18-1),""))</f>
        <v/>
      </c>
      <c r="E18" s="125" t="str">
        <f t="shared" si="1"/>
        <v>否</v>
      </c>
    </row>
    <row r="19" ht="36" customHeight="1" spans="1:5">
      <c r="A19" s="123" t="s">
        <v>3080</v>
      </c>
      <c r="B19" s="133"/>
      <c r="C19" s="124"/>
      <c r="D19" s="91" t="str">
        <f t="shared" ref="D19:D50" si="2">IF(B19&lt;&gt;0,IF((C19/B19-1)&lt;-30%,"",IF((C19/B19-1)&gt;150%,"",C19/B19-1)),"")</f>
        <v/>
      </c>
      <c r="E19" s="125" t="str">
        <f t="shared" si="1"/>
        <v>否</v>
      </c>
    </row>
    <row r="20" ht="36" customHeight="1" spans="1:5">
      <c r="A20" s="126" t="s">
        <v>3074</v>
      </c>
      <c r="B20" s="127"/>
      <c r="C20" s="131"/>
      <c r="D20" s="91" t="str">
        <f t="shared" si="2"/>
        <v/>
      </c>
      <c r="E20" s="125" t="str">
        <f t="shared" si="1"/>
        <v>否</v>
      </c>
    </row>
    <row r="21" ht="36" customHeight="1" spans="1:5">
      <c r="A21" s="126" t="s">
        <v>3075</v>
      </c>
      <c r="B21" s="127"/>
      <c r="C21" s="131"/>
      <c r="D21" s="91" t="str">
        <f t="shared" si="2"/>
        <v/>
      </c>
      <c r="E21" s="125" t="str">
        <f t="shared" si="1"/>
        <v>否</v>
      </c>
    </row>
    <row r="22" ht="36" customHeight="1" spans="1:5">
      <c r="A22" s="126" t="s">
        <v>3076</v>
      </c>
      <c r="B22" s="127"/>
      <c r="C22" s="131"/>
      <c r="D22" s="91" t="str">
        <f t="shared" si="2"/>
        <v/>
      </c>
      <c r="E22" s="125" t="str">
        <f t="shared" si="1"/>
        <v>否</v>
      </c>
    </row>
    <row r="23" ht="36" customHeight="1" spans="1:5">
      <c r="A23" s="126" t="s">
        <v>3077</v>
      </c>
      <c r="B23" s="127"/>
      <c r="C23" s="131"/>
      <c r="D23" s="91" t="str">
        <f t="shared" si="2"/>
        <v/>
      </c>
      <c r="E23" s="125"/>
    </row>
    <row r="24" ht="36" customHeight="1" spans="1:5">
      <c r="A24" s="123" t="s">
        <v>3081</v>
      </c>
      <c r="B24" s="133"/>
      <c r="C24" s="124"/>
      <c r="D24" s="91" t="str">
        <f t="shared" si="2"/>
        <v/>
      </c>
      <c r="E24" s="125" t="str">
        <f>IF(A24&lt;&gt;"",IF(SUM(B24:C24)&lt;&gt;0,"是","否"),"是")</f>
        <v>否</v>
      </c>
    </row>
    <row r="25" ht="36" customHeight="1" spans="1:5">
      <c r="A25" s="126" t="s">
        <v>3074</v>
      </c>
      <c r="B25" s="127"/>
      <c r="C25" s="124"/>
      <c r="D25" s="91" t="str">
        <f t="shared" si="2"/>
        <v/>
      </c>
      <c r="E25" s="125" t="str">
        <f>IF(A25&lt;&gt;"",IF(SUM(B25:C25)&lt;&gt;0,"是","否"),"是")</f>
        <v>否</v>
      </c>
    </row>
    <row r="26" ht="36" customHeight="1" spans="1:5">
      <c r="A26" s="126" t="s">
        <v>3075</v>
      </c>
      <c r="B26" s="127"/>
      <c r="C26" s="127"/>
      <c r="D26" s="91" t="str">
        <f t="shared" si="2"/>
        <v/>
      </c>
      <c r="E26" s="125" t="str">
        <f>IF(A26&lt;&gt;"",IF(SUM(B26:C26)&lt;&gt;0,"是","否"),"是")</f>
        <v>否</v>
      </c>
    </row>
    <row r="27" ht="36" customHeight="1" spans="1:5">
      <c r="A27" s="126" t="s">
        <v>3076</v>
      </c>
      <c r="B27" s="127"/>
      <c r="C27" s="128"/>
      <c r="D27" s="91" t="str">
        <f t="shared" si="2"/>
        <v/>
      </c>
      <c r="E27" s="125" t="str">
        <f>IF(A27&lt;&gt;"",IF(SUM(B27:C27)&lt;&gt;0,"是","否"),"是")</f>
        <v>否</v>
      </c>
    </row>
    <row r="28" ht="36" customHeight="1" spans="1:5">
      <c r="A28" s="126" t="s">
        <v>3077</v>
      </c>
      <c r="B28" s="127"/>
      <c r="C28" s="128"/>
      <c r="D28" s="91" t="str">
        <f t="shared" si="2"/>
        <v/>
      </c>
      <c r="E28" s="125"/>
    </row>
    <row r="29" ht="36" customHeight="1" spans="1:5">
      <c r="A29" s="123" t="s">
        <v>3082</v>
      </c>
      <c r="B29" s="124">
        <f>SUM(B30:B34)</f>
        <v>20879</v>
      </c>
      <c r="C29" s="124">
        <f>SUM(C30:C34)</f>
        <v>23367</v>
      </c>
      <c r="D29" s="91">
        <f t="shared" si="2"/>
        <v>0.119</v>
      </c>
      <c r="E29" s="125" t="str">
        <f>IF(A29&lt;&gt;"",IF(SUM(B29:C29)&lt;&gt;0,"是","否"),"是")</f>
        <v>是</v>
      </c>
    </row>
    <row r="30" ht="36" customHeight="1" spans="1:5">
      <c r="A30" s="126" t="s">
        <v>3074</v>
      </c>
      <c r="B30" s="127">
        <v>2431</v>
      </c>
      <c r="C30" s="135">
        <v>3454</v>
      </c>
      <c r="D30" s="91">
        <f t="shared" si="2"/>
        <v>0.421</v>
      </c>
      <c r="E30" s="125" t="str">
        <f>IF(A30&lt;&gt;"",IF(SUM(B30:C30)&lt;&gt;0,"是","否"),"是")</f>
        <v>是</v>
      </c>
    </row>
    <row r="31" ht="36" customHeight="1" spans="1:5">
      <c r="A31" s="126" t="s">
        <v>3075</v>
      </c>
      <c r="B31" s="127">
        <v>189</v>
      </c>
      <c r="C31" s="127">
        <v>216</v>
      </c>
      <c r="D31" s="91">
        <f t="shared" si="2"/>
        <v>0.143</v>
      </c>
      <c r="E31" s="125" t="str">
        <f>IF(A31&lt;&gt;"",IF(SUM(B31:C31)&lt;&gt;0,"是","否"),"是")</f>
        <v>是</v>
      </c>
    </row>
    <row r="32" ht="36" customHeight="1" spans="1:5">
      <c r="A32" s="126" t="s">
        <v>3076</v>
      </c>
      <c r="B32" s="127">
        <v>7138</v>
      </c>
      <c r="C32" s="127">
        <v>7123</v>
      </c>
      <c r="D32" s="91">
        <f t="shared" si="2"/>
        <v>-0.002</v>
      </c>
      <c r="E32" s="125" t="str">
        <f>IF(A32&lt;&gt;"",IF(SUM(B32:C32)&lt;&gt;0,"是","否"),"是")</f>
        <v>是</v>
      </c>
    </row>
    <row r="33" ht="36" customHeight="1" spans="1:5">
      <c r="A33" s="126" t="s">
        <v>3083</v>
      </c>
      <c r="B33" s="127">
        <v>10861</v>
      </c>
      <c r="C33" s="127">
        <v>1574</v>
      </c>
      <c r="D33" s="91" t="str">
        <f t="shared" si="2"/>
        <v/>
      </c>
      <c r="E33" s="125"/>
    </row>
    <row r="34" ht="36" customHeight="1" spans="1:5">
      <c r="A34" s="126" t="s">
        <v>3077</v>
      </c>
      <c r="B34" s="127">
        <v>260</v>
      </c>
      <c r="C34" s="127">
        <v>11000</v>
      </c>
      <c r="D34" s="91" t="str">
        <f t="shared" si="2"/>
        <v/>
      </c>
      <c r="E34" s="125"/>
    </row>
    <row r="35" ht="36" customHeight="1" spans="1:5">
      <c r="A35" s="123" t="s">
        <v>3084</v>
      </c>
      <c r="B35" s="133"/>
      <c r="C35" s="124"/>
      <c r="D35" s="91" t="str">
        <f t="shared" si="2"/>
        <v/>
      </c>
      <c r="E35" s="125" t="str">
        <f>IF(A35&lt;&gt;"",IF(SUM(B35:C35)&lt;&gt;0,"是","否"),"是")</f>
        <v>否</v>
      </c>
    </row>
    <row r="36" ht="36" customHeight="1" spans="1:5">
      <c r="A36" s="126" t="s">
        <v>3074</v>
      </c>
      <c r="B36" s="127"/>
      <c r="C36" s="135"/>
      <c r="D36" s="91" t="str">
        <f t="shared" si="2"/>
        <v/>
      </c>
      <c r="E36" s="125" t="str">
        <f>IF(A36&lt;&gt;"",IF(SUM(B36:C36)&lt;&gt;0,"是","否"),"是")</f>
        <v>否</v>
      </c>
    </row>
    <row r="37" ht="36" customHeight="1" spans="1:5">
      <c r="A37" s="126" t="s">
        <v>3075</v>
      </c>
      <c r="B37" s="127"/>
      <c r="C37" s="135"/>
      <c r="D37" s="91" t="str">
        <f t="shared" si="2"/>
        <v/>
      </c>
      <c r="E37" s="125" t="str">
        <f>IF(A37&lt;&gt;"",IF(SUM(B37:C37)&lt;&gt;0,"是","否"),"是")</f>
        <v>否</v>
      </c>
    </row>
    <row r="38" ht="36" customHeight="1" spans="1:5">
      <c r="A38" s="126" t="s">
        <v>3076</v>
      </c>
      <c r="B38" s="127"/>
      <c r="C38" s="135"/>
      <c r="D38" s="91" t="str">
        <f t="shared" si="2"/>
        <v/>
      </c>
      <c r="E38" s="125" t="str">
        <f>IF(A38&lt;&gt;"",IF(SUM(B38:C38)&lt;&gt;0,"是","否"),"是")</f>
        <v>否</v>
      </c>
    </row>
    <row r="39" ht="36" customHeight="1" spans="1:5">
      <c r="A39" s="126" t="s">
        <v>3077</v>
      </c>
      <c r="B39" s="127"/>
      <c r="C39" s="135"/>
      <c r="D39" s="91" t="str">
        <f t="shared" si="2"/>
        <v/>
      </c>
      <c r="E39" s="125"/>
    </row>
    <row r="40" ht="36" customHeight="1" spans="1:5">
      <c r="A40" s="136" t="s">
        <v>3085</v>
      </c>
      <c r="B40" s="137">
        <f>B35+B29+B24+B19+B14+B9+B4</f>
        <v>84863</v>
      </c>
      <c r="C40" s="137">
        <f>C35+C29+C24+C19+C14+C9+C4</f>
        <v>91995</v>
      </c>
      <c r="D40" s="91">
        <f t="shared" si="2"/>
        <v>0.084</v>
      </c>
      <c r="E40" s="125" t="str">
        <f>IF(A40&lt;&gt;"",IF(SUM(B40:C40)&lt;&gt;0,"是","否"),"是")</f>
        <v>是</v>
      </c>
    </row>
    <row r="41" ht="36" customHeight="1" spans="1:5">
      <c r="A41" s="126" t="s">
        <v>3086</v>
      </c>
      <c r="B41" s="127">
        <f>SUM(B36+B30+B25+B20+B15+B10+B5)</f>
        <v>59595</v>
      </c>
      <c r="C41" s="127">
        <f>SUM(C36+C30+C25+C20+C15+C10+C5)</f>
        <v>63570</v>
      </c>
      <c r="D41" s="91">
        <f t="shared" si="2"/>
        <v>0.067</v>
      </c>
      <c r="E41" s="125" t="str">
        <f>IF(A41&lt;&gt;"",IF(SUM(B41:C41)&lt;&gt;0,"是","否"),"是")</f>
        <v>是</v>
      </c>
    </row>
    <row r="42" ht="36" customHeight="1" spans="1:5">
      <c r="A42" s="126" t="s">
        <v>3087</v>
      </c>
      <c r="B42" s="127">
        <f>SUM(B37+B31+B26+B21+B16+B11+B6)</f>
        <v>250</v>
      </c>
      <c r="C42" s="127">
        <f>SUM(C37+C31+C26+C21+C16+C11+C6)</f>
        <v>268</v>
      </c>
      <c r="D42" s="91">
        <f t="shared" si="2"/>
        <v>0.072</v>
      </c>
      <c r="E42" s="125" t="str">
        <f>IF(A42&lt;&gt;"",IF(SUM(B42:C42)&lt;&gt;0,"是","否"),"是")</f>
        <v>是</v>
      </c>
    </row>
    <row r="43" ht="36" customHeight="1" spans="1:5">
      <c r="A43" s="126" t="s">
        <v>3088</v>
      </c>
      <c r="B43" s="127">
        <f>SUM(B38+B32+B27+B22+B12+B7)</f>
        <v>13384</v>
      </c>
      <c r="C43" s="127">
        <f>SUM(C38+C32+C27+C22+C12+C7)</f>
        <v>14973</v>
      </c>
      <c r="D43" s="91">
        <f t="shared" si="2"/>
        <v>0.119</v>
      </c>
      <c r="E43" s="125" t="str">
        <f>IF(A43&lt;&gt;"",IF(SUM(B43:C43)&lt;&gt;0,"是","否"),"是")</f>
        <v>是</v>
      </c>
    </row>
    <row r="44" ht="36" customHeight="1" spans="1:5">
      <c r="A44" s="126" t="s">
        <v>3089</v>
      </c>
      <c r="B44" s="127">
        <f>B33</f>
        <v>10861</v>
      </c>
      <c r="C44" s="127">
        <f>C33</f>
        <v>1574</v>
      </c>
      <c r="D44" s="91" t="str">
        <f t="shared" si="2"/>
        <v/>
      </c>
      <c r="E44" s="125"/>
    </row>
    <row r="45" ht="36" customHeight="1" spans="1:5">
      <c r="A45" s="126" t="s">
        <v>3090</v>
      </c>
      <c r="B45" s="127">
        <f>B39+B34+B28+B23+B17+B13+B8</f>
        <v>773</v>
      </c>
      <c r="C45" s="127">
        <f>C39+C34+C28+C23+C17+C13+C8</f>
        <v>11610</v>
      </c>
      <c r="D45" s="91" t="str">
        <f t="shared" si="2"/>
        <v/>
      </c>
      <c r="E45" s="125"/>
    </row>
    <row r="46" ht="36" customHeight="1" spans="1:5">
      <c r="A46" s="138" t="s">
        <v>3091</v>
      </c>
      <c r="B46" s="133">
        <v>41923</v>
      </c>
      <c r="C46" s="133">
        <v>55391</v>
      </c>
      <c r="D46" s="91">
        <f t="shared" si="2"/>
        <v>0.321</v>
      </c>
      <c r="E46" s="125"/>
    </row>
    <row r="47" ht="36" customHeight="1" spans="1:5">
      <c r="A47" s="139" t="s">
        <v>3092</v>
      </c>
      <c r="B47" s="127">
        <v>41923</v>
      </c>
      <c r="C47" s="127">
        <v>55391</v>
      </c>
      <c r="D47" s="91">
        <f t="shared" si="2"/>
        <v>0.321</v>
      </c>
      <c r="E47" s="125"/>
    </row>
    <row r="48" ht="36" customHeight="1" spans="1:5">
      <c r="A48" s="140" t="s">
        <v>3093</v>
      </c>
      <c r="B48" s="133">
        <v>43934</v>
      </c>
      <c r="C48" s="133">
        <v>48207</v>
      </c>
      <c r="D48" s="91">
        <f t="shared" si="2"/>
        <v>0.097</v>
      </c>
      <c r="E48" s="125" t="str">
        <f>IF(A48&lt;&gt;"",IF(SUM(B48:C48)&lt;&gt;0,"是","否"),"是")</f>
        <v>是</v>
      </c>
    </row>
    <row r="49" ht="36" customHeight="1" spans="1:5">
      <c r="A49" s="141" t="s">
        <v>3094</v>
      </c>
      <c r="B49" s="133"/>
      <c r="C49" s="124"/>
      <c r="D49" s="91" t="str">
        <f t="shared" si="2"/>
        <v/>
      </c>
      <c r="E49" s="125" t="str">
        <f>IF(A49&lt;&gt;"",IF(SUM(B49:C49)&lt;&gt;0,"是","否"),"是")</f>
        <v>否</v>
      </c>
    </row>
    <row r="50" ht="36" customHeight="1" spans="1:5">
      <c r="A50" s="136" t="s">
        <v>3095</v>
      </c>
      <c r="B50" s="133">
        <f>B48+B46+B40</f>
        <v>170720</v>
      </c>
      <c r="C50" s="133">
        <f>C48+C46+C40</f>
        <v>195593</v>
      </c>
      <c r="D50" s="91">
        <f t="shared" si="2"/>
        <v>0.146</v>
      </c>
      <c r="E50" s="125" t="str">
        <f>IF(A50&lt;&gt;"",IF(SUM(B50:C50)&lt;&gt;0,"是","否"),"是")</f>
        <v>是</v>
      </c>
    </row>
    <row r="51" spans="1:5">
      <c r="B51" s="142"/>
      <c r="C51" s="142"/>
    </row>
    <row r="52" spans="1:5">
      <c r="B52" s="142"/>
      <c r="C52" s="142"/>
    </row>
    <row r="53" spans="1:5">
      <c r="B53" s="142"/>
      <c r="C53" s="142"/>
    </row>
    <row r="54" spans="1:5">
      <c r="B54" s="142"/>
      <c r="C54" s="142" t="s">
        <v>69</v>
      </c>
    </row>
    <row r="198" spans="2:2">
      <c r="B198" s="75" t="s">
        <v>70</v>
      </c>
    </row>
    <row r="435" ht="280.8" spans="3:3">
      <c r="C435" s="143" t="s">
        <v>71</v>
      </c>
    </row>
    <row r="993" spans="6:6">
      <c r="F993" s="75" t="s">
        <v>72</v>
      </c>
    </row>
  </sheetData>
  <autoFilter xmlns:etc="http://www.wps.cn/officeDocument/2017/etCustomData" ref="A3:E50" etc:filterBottomFollowUsedRange="0">
    <filterColumn colId="4">
      <customFilters>
        <customFilter operator="equal" val="是"/>
      </customFilters>
    </filterColumn>
    <extLst/>
  </autoFilter>
  <mergeCells count="1">
    <mergeCell ref="A1:D1"/>
  </mergeCells>
  <conditionalFormatting sqref="E4:E50">
    <cfRule type="cellIs" dxfId="3" priority="4" stopIfTrue="1" operator="lessThanOrEqual">
      <formula>-1</formula>
    </cfRule>
  </conditionalFormatting>
  <conditionalFormatting sqref="E5:E50">
    <cfRule type="cellIs" dxfId="3" priority="2" stopIfTrue="1" operator="lessThanOrEqual">
      <formula>-1</formula>
    </cfRule>
  </conditionalFormatting>
  <conditionalFormatting sqref="D18 C20:C23 C15:C18 C10:C13 C6:C8 C27:C28 C36:C39 C30">
    <cfRule type="cellIs" dxfId="3" priority="3"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tabColor rgb="FF00B0F0"/>
  </sheetPr>
  <dimension ref="A1:F993"/>
  <sheetViews>
    <sheetView showGridLines="0" showZeros="0" view="pageBreakPreview" zoomScaleNormal="100" workbookViewId="0">
      <pane ySplit="3" topLeftCell="A31" activePane="bottomLeft" state="frozen"/>
      <selection/>
      <selection pane="bottomLeft" activeCell="B198" sqref="B198"/>
    </sheetView>
  </sheetViews>
  <sheetFormatPr defaultColWidth="9" defaultRowHeight="15.6" outlineLevelCol="5"/>
  <cols>
    <col min="1" max="1" width="50.75" style="72" customWidth="1"/>
    <col min="2" max="2" width="16.75" style="73" customWidth="1"/>
    <col min="3" max="3" width="16.75" style="74" customWidth="1"/>
    <col min="4" max="4" width="16.75" style="72" customWidth="1"/>
    <col min="5" max="5" width="5.13888888888889" style="72" customWidth="1"/>
    <col min="6" max="16384" width="9" style="75"/>
  </cols>
  <sheetData>
    <row r="1" ht="45" customHeight="1" spans="1:5">
      <c r="A1" s="76" t="s">
        <v>3096</v>
      </c>
      <c r="B1" s="77"/>
      <c r="C1" s="78"/>
      <c r="D1" s="76"/>
    </row>
    <row r="2" ht="20.1" customHeight="1" spans="1:5">
      <c r="A2" s="79" t="s">
        <v>3097</v>
      </c>
      <c r="B2" s="80"/>
      <c r="C2" s="81"/>
      <c r="D2" s="82" t="s">
        <v>3002</v>
      </c>
    </row>
    <row r="3" ht="45" customHeight="1" spans="1:5">
      <c r="A3" s="83" t="s">
        <v>2414</v>
      </c>
      <c r="B3" s="84" t="str">
        <f>YEAR([3]封面!$B$7)-1&amp;"年预算数"</f>
        <v>2021年预算数</v>
      </c>
      <c r="C3" s="85" t="str">
        <f>YEAR([3]封面!$B$7)&amp;"年预算数"</f>
        <v>2022年预算数</v>
      </c>
      <c r="D3" s="86" t="s">
        <v>2524</v>
      </c>
      <c r="E3" s="87" t="s">
        <v>8</v>
      </c>
    </row>
    <row r="4" ht="36" customHeight="1" spans="1:5">
      <c r="A4" s="88" t="s">
        <v>3098</v>
      </c>
      <c r="B4" s="89">
        <f>B5+B6+B7+B8</f>
        <v>44589</v>
      </c>
      <c r="C4" s="90">
        <f>C5+C6+C7+C8</f>
        <v>48207</v>
      </c>
      <c r="D4" s="91">
        <f>IF(B4&lt;&gt;0,IF((C4/B4-1)&lt;-30%,"",IF((C4/B4-1)&gt;150%,"",C4/B4-1)),"")</f>
        <v>0.081</v>
      </c>
      <c r="E4" s="87" t="str">
        <f t="shared" ref="E4:E49" si="0">IF(A4&lt;&gt;"",IF(SUM(B4:C4)&lt;&gt;0,"是","否"),"是")</f>
        <v>是</v>
      </c>
    </row>
    <row r="5" ht="36" customHeight="1" spans="1:5">
      <c r="A5" s="92" t="s">
        <v>3099</v>
      </c>
      <c r="B5" s="93">
        <v>42599</v>
      </c>
      <c r="C5" s="94">
        <v>46448</v>
      </c>
      <c r="D5" s="91">
        <f t="shared" ref="D5:D50" si="1">IF(B5&lt;&gt;0,IF((C5/B5-1)&lt;-30%,"",IF((C5/B5-1)&gt;150%,"",C5/B5-1)),"")</f>
        <v>0.09</v>
      </c>
      <c r="E5" s="87" t="str">
        <f t="shared" si="0"/>
        <v>是</v>
      </c>
    </row>
    <row r="6" ht="36" customHeight="1" spans="1:5">
      <c r="A6" s="92" t="s">
        <v>3100</v>
      </c>
      <c r="B6" s="95"/>
      <c r="C6" s="96"/>
      <c r="D6" s="91" t="str">
        <f t="shared" si="1"/>
        <v/>
      </c>
      <c r="E6" s="87" t="str">
        <f t="shared" si="0"/>
        <v>否</v>
      </c>
    </row>
    <row r="7" ht="36" customHeight="1" spans="1:5">
      <c r="A7" s="92" t="s">
        <v>3101</v>
      </c>
      <c r="B7" s="95">
        <v>1800</v>
      </c>
      <c r="C7" s="96">
        <v>1359</v>
      </c>
      <c r="D7" s="91">
        <f t="shared" si="1"/>
        <v>-0.245</v>
      </c>
      <c r="E7" s="87" t="str">
        <f t="shared" si="0"/>
        <v>是</v>
      </c>
    </row>
    <row r="8" s="71" customFormat="1" ht="36" customHeight="1" spans="1:5">
      <c r="A8" s="92" t="s">
        <v>3102</v>
      </c>
      <c r="B8" s="95">
        <v>190</v>
      </c>
      <c r="C8" s="96">
        <v>400</v>
      </c>
      <c r="D8" s="91">
        <f t="shared" si="1"/>
        <v>1.105</v>
      </c>
      <c r="E8" s="87" t="str">
        <f t="shared" si="0"/>
        <v>是</v>
      </c>
    </row>
    <row r="9" s="71" customFormat="1" ht="36" customHeight="1" spans="1:5">
      <c r="A9" s="88" t="s">
        <v>3103</v>
      </c>
      <c r="B9" s="89">
        <f>B10+B11</f>
        <v>23837</v>
      </c>
      <c r="C9" s="90">
        <f>C10+C11</f>
        <v>25667</v>
      </c>
      <c r="D9" s="91">
        <f t="shared" si="1"/>
        <v>0.077</v>
      </c>
      <c r="E9" s="87" t="str">
        <f t="shared" si="0"/>
        <v>是</v>
      </c>
    </row>
    <row r="10" s="71" customFormat="1" ht="36" customHeight="1" spans="1:5">
      <c r="A10" s="92" t="s">
        <v>3104</v>
      </c>
      <c r="B10" s="97">
        <v>23534</v>
      </c>
      <c r="C10" s="98">
        <v>24617</v>
      </c>
      <c r="D10" s="91">
        <f t="shared" si="1"/>
        <v>0.046</v>
      </c>
      <c r="E10" s="87" t="str">
        <f t="shared" si="0"/>
        <v>是</v>
      </c>
    </row>
    <row r="11" s="71" customFormat="1" ht="36" customHeight="1" spans="1:5">
      <c r="A11" s="92" t="s">
        <v>3105</v>
      </c>
      <c r="B11" s="99">
        <v>303</v>
      </c>
      <c r="C11" s="100">
        <v>1050</v>
      </c>
      <c r="D11" s="91" t="str">
        <f t="shared" si="1"/>
        <v/>
      </c>
      <c r="E11" s="87" t="str">
        <f t="shared" si="0"/>
        <v>是</v>
      </c>
    </row>
    <row r="12" s="71" customFormat="1" ht="36" customHeight="1" spans="1:5">
      <c r="A12" s="88" t="s">
        <v>3106</v>
      </c>
      <c r="B12" s="101"/>
      <c r="C12" s="102"/>
      <c r="D12" s="91" t="str">
        <f t="shared" si="1"/>
        <v/>
      </c>
      <c r="E12" s="87" t="str">
        <f t="shared" si="0"/>
        <v>否</v>
      </c>
    </row>
    <row r="13" s="71" customFormat="1" ht="36" customHeight="1" spans="1:5">
      <c r="A13" s="92" t="s">
        <v>3107</v>
      </c>
      <c r="B13" s="99"/>
      <c r="C13" s="100"/>
      <c r="D13" s="91" t="str">
        <f t="shared" si="1"/>
        <v/>
      </c>
      <c r="E13" s="87" t="str">
        <f t="shared" si="0"/>
        <v>否</v>
      </c>
    </row>
    <row r="14" s="71" customFormat="1" ht="36" customHeight="1" spans="1:5">
      <c r="A14" s="92" t="s">
        <v>3108</v>
      </c>
      <c r="B14" s="103"/>
      <c r="C14" s="104"/>
      <c r="D14" s="91" t="str">
        <f t="shared" si="1"/>
        <v/>
      </c>
      <c r="E14" s="87" t="str">
        <f t="shared" si="0"/>
        <v>否</v>
      </c>
    </row>
    <row r="15" ht="36" customHeight="1" spans="1:5">
      <c r="A15" s="92" t="s">
        <v>3101</v>
      </c>
      <c r="B15" s="103"/>
      <c r="C15" s="104"/>
      <c r="D15" s="91" t="str">
        <f t="shared" si="1"/>
        <v/>
      </c>
      <c r="E15" s="87" t="str">
        <f t="shared" si="0"/>
        <v>否</v>
      </c>
    </row>
    <row r="16" ht="36" customHeight="1" spans="1:5">
      <c r="A16" s="92" t="s">
        <v>3109</v>
      </c>
      <c r="B16" s="103"/>
      <c r="C16" s="104"/>
      <c r="D16" s="91" t="str">
        <f t="shared" si="1"/>
        <v/>
      </c>
      <c r="E16" s="87" t="str">
        <f t="shared" si="0"/>
        <v>否</v>
      </c>
    </row>
    <row r="17" ht="36" customHeight="1" spans="1:5">
      <c r="A17" s="92" t="s">
        <v>3110</v>
      </c>
      <c r="B17" s="103"/>
      <c r="C17" s="104"/>
      <c r="D17" s="91" t="str">
        <f t="shared" si="1"/>
        <v/>
      </c>
      <c r="E17" s="87" t="str">
        <f t="shared" si="0"/>
        <v>否</v>
      </c>
    </row>
    <row r="18" ht="36" customHeight="1" spans="1:5">
      <c r="A18" s="92" t="s">
        <v>3111</v>
      </c>
      <c r="B18" s="103"/>
      <c r="C18" s="104"/>
      <c r="D18" s="91" t="str">
        <f t="shared" si="1"/>
        <v/>
      </c>
      <c r="E18" s="87" t="str">
        <f t="shared" si="0"/>
        <v>否</v>
      </c>
    </row>
    <row r="19" ht="36" customHeight="1" spans="1:5">
      <c r="A19" s="88" t="s">
        <v>3112</v>
      </c>
      <c r="B19" s="103"/>
      <c r="C19" s="104"/>
      <c r="D19" s="91" t="str">
        <f t="shared" si="1"/>
        <v/>
      </c>
      <c r="E19" s="87" t="str">
        <f t="shared" si="0"/>
        <v>否</v>
      </c>
    </row>
    <row r="20" ht="36" customHeight="1" spans="1:5">
      <c r="A20" s="92" t="s">
        <v>3113</v>
      </c>
      <c r="B20" s="103"/>
      <c r="C20" s="104"/>
      <c r="D20" s="91" t="str">
        <f t="shared" si="1"/>
        <v/>
      </c>
      <c r="E20" s="87" t="str">
        <f t="shared" si="0"/>
        <v>否</v>
      </c>
    </row>
    <row r="21" ht="36" customHeight="1" spans="1:5">
      <c r="A21" s="92" t="s">
        <v>3114</v>
      </c>
      <c r="B21" s="103"/>
      <c r="C21" s="104"/>
      <c r="D21" s="91" t="str">
        <f t="shared" si="1"/>
        <v/>
      </c>
      <c r="E21" s="87" t="str">
        <f t="shared" si="0"/>
        <v>否</v>
      </c>
    </row>
    <row r="22" ht="36" customHeight="1" spans="1:5">
      <c r="A22" s="92" t="s">
        <v>3115</v>
      </c>
      <c r="B22" s="103"/>
      <c r="C22" s="104"/>
      <c r="D22" s="91" t="str">
        <f t="shared" si="1"/>
        <v/>
      </c>
      <c r="E22" s="87" t="str">
        <f t="shared" si="0"/>
        <v>否</v>
      </c>
    </row>
    <row r="23" ht="17.4" spans="1:5">
      <c r="A23" s="88" t="s">
        <v>3116</v>
      </c>
      <c r="B23" s="103"/>
      <c r="C23" s="104"/>
      <c r="D23" s="91" t="str">
        <f t="shared" si="1"/>
        <v/>
      </c>
      <c r="E23" s="87" t="str">
        <f t="shared" si="0"/>
        <v>否</v>
      </c>
    </row>
    <row r="24" ht="17.4" spans="1:5">
      <c r="A24" s="92" t="s">
        <v>3117</v>
      </c>
      <c r="B24" s="103"/>
      <c r="C24" s="104"/>
      <c r="D24" s="91" t="str">
        <f t="shared" si="1"/>
        <v/>
      </c>
      <c r="E24" s="87" t="str">
        <f t="shared" si="0"/>
        <v>否</v>
      </c>
    </row>
    <row r="25" ht="17.4" spans="1:5">
      <c r="A25" s="92" t="s">
        <v>3118</v>
      </c>
      <c r="B25" s="103"/>
      <c r="C25" s="104"/>
      <c r="D25" s="91" t="str">
        <f t="shared" si="1"/>
        <v/>
      </c>
      <c r="E25" s="87" t="str">
        <f t="shared" si="0"/>
        <v>否</v>
      </c>
    </row>
    <row r="26" ht="17.4" spans="1:5">
      <c r="A26" s="92" t="s">
        <v>3119</v>
      </c>
      <c r="B26" s="103"/>
      <c r="C26" s="104"/>
      <c r="D26" s="91" t="str">
        <f t="shared" si="1"/>
        <v/>
      </c>
      <c r="E26" s="87" t="str">
        <f t="shared" si="0"/>
        <v>否</v>
      </c>
    </row>
    <row r="27" ht="17.4" spans="1:5">
      <c r="A27" s="92" t="s">
        <v>3120</v>
      </c>
      <c r="B27" s="103"/>
      <c r="C27" s="104"/>
      <c r="D27" s="91" t="str">
        <f t="shared" si="1"/>
        <v/>
      </c>
      <c r="E27" s="87" t="str">
        <f t="shared" si="0"/>
        <v>否</v>
      </c>
    </row>
    <row r="28" ht="17.4" spans="1:5">
      <c r="A28" s="88" t="s">
        <v>3121</v>
      </c>
      <c r="B28" s="103"/>
      <c r="C28" s="104"/>
      <c r="D28" s="91" t="str">
        <f t="shared" si="1"/>
        <v/>
      </c>
      <c r="E28" s="87" t="str">
        <f t="shared" si="0"/>
        <v>否</v>
      </c>
    </row>
    <row r="29" ht="17.4" spans="1:5">
      <c r="A29" s="92" t="s">
        <v>3122</v>
      </c>
      <c r="B29" s="103"/>
      <c r="C29" s="104"/>
      <c r="D29" s="91" t="str">
        <f t="shared" si="1"/>
        <v/>
      </c>
      <c r="E29" s="87" t="str">
        <f t="shared" si="0"/>
        <v>否</v>
      </c>
    </row>
    <row r="30" ht="17.4" spans="1:5">
      <c r="A30" s="92" t="s">
        <v>3123</v>
      </c>
      <c r="B30" s="103"/>
      <c r="C30" s="104"/>
      <c r="D30" s="91" t="str">
        <f t="shared" si="1"/>
        <v/>
      </c>
      <c r="E30" s="87" t="str">
        <f t="shared" si="0"/>
        <v>否</v>
      </c>
    </row>
    <row r="31" ht="17.4" spans="1:5">
      <c r="A31" s="92" t="s">
        <v>3124</v>
      </c>
      <c r="B31" s="103"/>
      <c r="C31" s="104"/>
      <c r="D31" s="91" t="str">
        <f t="shared" si="1"/>
        <v/>
      </c>
      <c r="E31" s="87" t="str">
        <f t="shared" si="0"/>
        <v>否</v>
      </c>
    </row>
    <row r="32" ht="17.4" spans="1:5">
      <c r="A32" s="88" t="s">
        <v>3125</v>
      </c>
      <c r="B32" s="105">
        <f>B33+B34+B35+B36</f>
        <v>7059</v>
      </c>
      <c r="C32" s="106">
        <f>C33+C34+C35+C36</f>
        <v>8477</v>
      </c>
      <c r="D32" s="91">
        <f t="shared" si="1"/>
        <v>0.201</v>
      </c>
      <c r="E32" s="87" t="str">
        <f t="shared" si="0"/>
        <v>是</v>
      </c>
    </row>
    <row r="33" ht="17.4" spans="1:5">
      <c r="A33" s="92" t="s">
        <v>3126</v>
      </c>
      <c r="B33" s="107">
        <v>5782</v>
      </c>
      <c r="C33" s="108">
        <v>6204</v>
      </c>
      <c r="D33" s="91">
        <f t="shared" si="1"/>
        <v>0.073</v>
      </c>
      <c r="E33" s="87" t="str">
        <f t="shared" si="0"/>
        <v>是</v>
      </c>
    </row>
    <row r="34" ht="17.4" spans="1:5">
      <c r="A34" s="92" t="s">
        <v>3127</v>
      </c>
      <c r="B34" s="107">
        <v>988</v>
      </c>
      <c r="C34" s="108">
        <v>1968</v>
      </c>
      <c r="D34" s="91">
        <f t="shared" si="1"/>
        <v>0.992</v>
      </c>
      <c r="E34" s="87" t="str">
        <f t="shared" si="0"/>
        <v>是</v>
      </c>
    </row>
    <row r="35" ht="17.4" spans="1:5">
      <c r="A35" s="92" t="s">
        <v>3128</v>
      </c>
      <c r="B35" s="107">
        <v>279</v>
      </c>
      <c r="C35" s="108">
        <v>295</v>
      </c>
      <c r="D35" s="91">
        <f t="shared" si="1"/>
        <v>0.057</v>
      </c>
      <c r="E35" s="87" t="str">
        <f t="shared" si="0"/>
        <v>是</v>
      </c>
    </row>
    <row r="36" ht="17.4" spans="1:5">
      <c r="A36" s="92" t="s">
        <v>3129</v>
      </c>
      <c r="B36" s="107">
        <v>10</v>
      </c>
      <c r="C36" s="108">
        <v>10</v>
      </c>
      <c r="D36" s="91">
        <f t="shared" si="1"/>
        <v>0</v>
      </c>
      <c r="E36" s="87" t="str">
        <f t="shared" si="0"/>
        <v>是</v>
      </c>
    </row>
    <row r="37" ht="17.4" spans="1:5">
      <c r="A37" s="88" t="s">
        <v>3130</v>
      </c>
      <c r="B37" s="103"/>
      <c r="C37" s="104"/>
      <c r="D37" s="91" t="str">
        <f t="shared" si="1"/>
        <v/>
      </c>
      <c r="E37" s="87" t="str">
        <f t="shared" si="0"/>
        <v>否</v>
      </c>
    </row>
    <row r="38" ht="34.8" spans="1:5">
      <c r="A38" s="92" t="s">
        <v>3131</v>
      </c>
      <c r="B38" s="103"/>
      <c r="C38" s="104"/>
      <c r="D38" s="91" t="str">
        <f t="shared" si="1"/>
        <v/>
      </c>
      <c r="E38" s="87" t="str">
        <f t="shared" si="0"/>
        <v>否</v>
      </c>
    </row>
    <row r="39" ht="17.4" spans="1:5">
      <c r="A39" s="92" t="s">
        <v>3132</v>
      </c>
      <c r="B39" s="103"/>
      <c r="C39" s="104"/>
      <c r="D39" s="91" t="str">
        <f t="shared" si="1"/>
        <v/>
      </c>
      <c r="E39" s="87" t="str">
        <f t="shared" si="0"/>
        <v>否</v>
      </c>
    </row>
    <row r="40" ht="17.4" spans="1:5">
      <c r="A40" s="92" t="s">
        <v>3133</v>
      </c>
      <c r="B40" s="103"/>
      <c r="C40" s="104"/>
      <c r="D40" s="91" t="str">
        <f t="shared" si="1"/>
        <v/>
      </c>
      <c r="E40" s="87" t="str">
        <f t="shared" si="0"/>
        <v>否</v>
      </c>
    </row>
    <row r="41" ht="17.4" spans="1:5">
      <c r="A41" s="92"/>
      <c r="B41" s="103"/>
      <c r="C41" s="104"/>
      <c r="D41" s="91" t="str">
        <f t="shared" si="1"/>
        <v/>
      </c>
      <c r="E41" s="87" t="str">
        <f t="shared" si="0"/>
        <v>是</v>
      </c>
    </row>
    <row r="42" ht="17.4" spans="1:5">
      <c r="A42" s="109" t="s">
        <v>3134</v>
      </c>
      <c r="B42" s="110">
        <f>B4+B9+B12+B19+B23+B28+B32+B37</f>
        <v>75485</v>
      </c>
      <c r="C42" s="111">
        <f>C4+C9+C12+C19+C23+C28+C32+C37</f>
        <v>82351</v>
      </c>
      <c r="D42" s="91">
        <f t="shared" si="1"/>
        <v>0.091</v>
      </c>
      <c r="E42" s="87" t="str">
        <f t="shared" si="0"/>
        <v>是</v>
      </c>
    </row>
    <row r="43" ht="17.4" spans="1:5">
      <c r="A43" s="88" t="s">
        <v>3135</v>
      </c>
      <c r="B43" s="110">
        <f>B44+B46</f>
        <v>81165</v>
      </c>
      <c r="C43" s="111">
        <f>C44+C46</f>
        <v>113242</v>
      </c>
      <c r="D43" s="91">
        <f t="shared" si="1"/>
        <v>0.395</v>
      </c>
      <c r="E43" s="87" t="str">
        <f t="shared" si="0"/>
        <v>是</v>
      </c>
    </row>
    <row r="44" ht="17.4" spans="1:5">
      <c r="A44" s="92" t="s">
        <v>3136</v>
      </c>
      <c r="B44" s="110">
        <f>B45</f>
        <v>43487</v>
      </c>
      <c r="C44" s="111">
        <f>C45</f>
        <v>70341</v>
      </c>
      <c r="D44" s="91">
        <f t="shared" si="1"/>
        <v>0.618</v>
      </c>
      <c r="E44" s="87" t="str">
        <f t="shared" si="0"/>
        <v>是</v>
      </c>
    </row>
    <row r="45" ht="17.4" spans="1:5">
      <c r="A45" s="92" t="s">
        <v>3137</v>
      </c>
      <c r="B45" s="112">
        <v>43487</v>
      </c>
      <c r="C45" s="113">
        <v>70341</v>
      </c>
      <c r="D45" s="91">
        <f t="shared" si="1"/>
        <v>0.618</v>
      </c>
      <c r="E45" s="87" t="str">
        <f t="shared" si="0"/>
        <v>是</v>
      </c>
    </row>
    <row r="46" ht="17.4" spans="1:5">
      <c r="A46" s="92" t="s">
        <v>3138</v>
      </c>
      <c r="B46" s="103">
        <f>B47+B48</f>
        <v>37678</v>
      </c>
      <c r="C46" s="104">
        <f>C47+C48</f>
        <v>42901</v>
      </c>
      <c r="D46" s="91">
        <f t="shared" si="1"/>
        <v>0.139</v>
      </c>
      <c r="E46" s="87" t="str">
        <f t="shared" si="0"/>
        <v>是</v>
      </c>
    </row>
    <row r="47" ht="17.4" spans="1:5">
      <c r="A47" s="92" t="s">
        <v>3139</v>
      </c>
      <c r="B47" s="103"/>
      <c r="C47" s="104"/>
      <c r="D47" s="91" t="str">
        <f t="shared" si="1"/>
        <v/>
      </c>
      <c r="E47" s="87" t="str">
        <f t="shared" si="0"/>
        <v>否</v>
      </c>
    </row>
    <row r="48" ht="17.4" spans="1:5">
      <c r="A48" s="92" t="s">
        <v>3140</v>
      </c>
      <c r="B48" s="103">
        <v>37678</v>
      </c>
      <c r="C48" s="104">
        <v>42901</v>
      </c>
      <c r="D48" s="91">
        <f t="shared" si="1"/>
        <v>0.139</v>
      </c>
      <c r="E48" s="87" t="str">
        <f t="shared" si="0"/>
        <v>是</v>
      </c>
    </row>
    <row r="49" ht="17.4" spans="1:5">
      <c r="A49" s="109" t="s">
        <v>3141</v>
      </c>
      <c r="B49" s="114">
        <f>B42+B43</f>
        <v>156650</v>
      </c>
      <c r="C49" s="90">
        <f>C42+C43</f>
        <v>195593</v>
      </c>
      <c r="D49" s="91">
        <f t="shared" si="1"/>
        <v>0.249</v>
      </c>
      <c r="E49" s="87" t="str">
        <f t="shared" si="0"/>
        <v>是</v>
      </c>
    </row>
    <row r="50" ht="17.4" spans="1:5">
      <c r="D50" s="91" t="str">
        <f t="shared" si="1"/>
        <v/>
      </c>
    </row>
    <row r="54" spans="1:5">
      <c r="C54" s="74" t="s">
        <v>69</v>
      </c>
    </row>
    <row r="198" spans="2:2">
      <c r="B198" s="73" t="s">
        <v>70</v>
      </c>
    </row>
    <row r="435" ht="312" spans="3:3">
      <c r="C435" s="115" t="s">
        <v>71</v>
      </c>
    </row>
    <row r="993" spans="6:6">
      <c r="F993" s="75" t="s">
        <v>72</v>
      </c>
    </row>
  </sheetData>
  <autoFilter xmlns:etc="http://www.wps.cn/officeDocument/2017/etCustomData" ref="A3:E50" etc:filterBottomFollowUsedRange="0">
    <extLst/>
  </autoFilter>
  <mergeCells count="1">
    <mergeCell ref="A1:D1"/>
  </mergeCells>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993"/>
  <sheetViews>
    <sheetView workbookViewId="0">
      <selection activeCell="B198" sqref="B198"/>
    </sheetView>
  </sheetViews>
  <sheetFormatPr defaultColWidth="10" defaultRowHeight="14.4" outlineLevelCol="6"/>
  <cols>
    <col min="1" max="1" width="24.6388888888889" style="29" customWidth="1"/>
    <col min="2" max="7" width="15.6388888888889" style="29" customWidth="1"/>
    <col min="8" max="8" width="9.75925925925926" style="29" customWidth="1"/>
    <col min="9" max="16384" width="10" style="29"/>
  </cols>
  <sheetData>
    <row r="1" s="29" customFormat="1" ht="30" customHeight="1" spans="1:7">
      <c r="A1" s="58"/>
    </row>
    <row r="2" s="29" customFormat="1" ht="28.6" customHeight="1" spans="1:7">
      <c r="A2" s="65" t="s">
        <v>3142</v>
      </c>
      <c r="B2" s="65"/>
      <c r="C2" s="65"/>
      <c r="D2" s="65"/>
      <c r="E2" s="65"/>
      <c r="F2" s="65"/>
      <c r="G2" s="65"/>
    </row>
    <row r="3" s="29" customFormat="1" ht="23" customHeight="1" spans="1:7">
      <c r="A3" s="63"/>
      <c r="B3" s="63"/>
      <c r="F3" s="64" t="s">
        <v>3143</v>
      </c>
      <c r="G3" s="64"/>
    </row>
    <row r="4" s="29" customFormat="1" ht="30" customHeight="1" spans="1:7">
      <c r="A4" s="66" t="s">
        <v>3144</v>
      </c>
      <c r="B4" s="66" t="s">
        <v>3145</v>
      </c>
      <c r="C4" s="66"/>
      <c r="D4" s="66"/>
      <c r="E4" s="66" t="s">
        <v>3146</v>
      </c>
      <c r="F4" s="66"/>
      <c r="G4" s="66"/>
    </row>
    <row r="5" s="29" customFormat="1" ht="30" customHeight="1" spans="1:7">
      <c r="A5" s="66"/>
      <c r="B5" s="70"/>
      <c r="C5" s="66" t="s">
        <v>3147</v>
      </c>
      <c r="D5" s="66" t="s">
        <v>3148</v>
      </c>
      <c r="E5" s="70"/>
      <c r="F5" s="66" t="s">
        <v>3147</v>
      </c>
      <c r="G5" s="66" t="s">
        <v>3148</v>
      </c>
    </row>
    <row r="6" s="29" customFormat="1" ht="30" customHeight="1" spans="1:7">
      <c r="A6" s="66" t="s">
        <v>3149</v>
      </c>
      <c r="B6" s="66" t="s">
        <v>3150</v>
      </c>
      <c r="C6" s="66" t="s">
        <v>3151</v>
      </c>
      <c r="D6" s="66" t="s">
        <v>3152</v>
      </c>
      <c r="E6" s="66" t="s">
        <v>3153</v>
      </c>
      <c r="F6" s="66" t="s">
        <v>3154</v>
      </c>
      <c r="G6" s="66" t="s">
        <v>3155</v>
      </c>
    </row>
    <row r="7" s="29" customFormat="1" ht="30" customHeight="1" spans="1:7">
      <c r="A7" s="69" t="s">
        <v>3067</v>
      </c>
      <c r="B7" s="70">
        <f>C7+D7</f>
        <v>114.598048</v>
      </c>
      <c r="C7" s="70">
        <v>35.249648</v>
      </c>
      <c r="D7" s="70">
        <v>79.3484</v>
      </c>
      <c r="E7" s="70">
        <f>F7+G7</f>
        <v>109.6225</v>
      </c>
      <c r="F7" s="70">
        <v>30.7532</v>
      </c>
      <c r="G7" s="70">
        <v>78.8693</v>
      </c>
    </row>
    <row r="8" s="31" customFormat="1" ht="25" customHeight="1" spans="1:7">
      <c r="A8" s="57" t="s">
        <v>3156</v>
      </c>
      <c r="B8" s="57"/>
      <c r="C8" s="57"/>
      <c r="D8" s="57"/>
      <c r="E8" s="57"/>
      <c r="F8" s="57"/>
      <c r="G8" s="57"/>
    </row>
    <row r="9" s="31" customFormat="1" ht="25" customHeight="1" spans="1:7">
      <c r="A9" s="57" t="s">
        <v>3157</v>
      </c>
      <c r="B9" s="57"/>
      <c r="C9" s="57"/>
      <c r="D9" s="57"/>
      <c r="E9" s="57"/>
      <c r="F9" s="57"/>
      <c r="G9" s="57"/>
    </row>
    <row r="54" spans="3:3">
      <c r="C54" s="29" t="s">
        <v>69</v>
      </c>
    </row>
    <row r="198" spans="2:2">
      <c r="B198" s="29" t="s">
        <v>70</v>
      </c>
    </row>
    <row r="435" ht="288" spans="3:3">
      <c r="C435" s="42" t="s">
        <v>71</v>
      </c>
    </row>
    <row r="993" spans="6:6">
      <c r="F993" s="29" t="s">
        <v>72</v>
      </c>
    </row>
  </sheetData>
  <mergeCells count="7">
    <mergeCell ref="A2:G2"/>
    <mergeCell ref="F3:G3"/>
    <mergeCell ref="B4:D4"/>
    <mergeCell ref="E4:G4"/>
    <mergeCell ref="A8:G8"/>
    <mergeCell ref="A9:G9"/>
    <mergeCell ref="A4:A5"/>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pageSetUpPr fitToPage="1"/>
  </sheetPr>
  <dimension ref="A1:F993"/>
  <sheetViews>
    <sheetView workbookViewId="0">
      <selection activeCell="B198" sqref="B198"/>
    </sheetView>
  </sheetViews>
  <sheetFormatPr defaultColWidth="10" defaultRowHeight="14.4" outlineLevelCol="5"/>
  <cols>
    <col min="1" max="1" width="24.6388888888889" style="29" customWidth="1"/>
    <col min="2" max="2" width="37.3333333333333" style="29" customWidth="1"/>
    <col min="3" max="3" width="41.1111111111111" style="29" customWidth="1"/>
    <col min="4" max="4" width="9.75925925925926" style="29" customWidth="1"/>
    <col min="5" max="16384" width="10" style="29"/>
  </cols>
  <sheetData>
    <row r="1" s="29" customFormat="1" ht="30" customHeight="1" spans="1:3">
      <c r="A1" s="58"/>
    </row>
    <row r="2" s="29" customFormat="1" ht="28.6" customHeight="1" spans="1:3">
      <c r="A2" s="65" t="s">
        <v>3158</v>
      </c>
      <c r="B2" s="65"/>
      <c r="C2" s="65"/>
    </row>
    <row r="3" s="29" customFormat="1" ht="23" customHeight="1" spans="1:3">
      <c r="A3" s="63"/>
      <c r="C3" s="64" t="s">
        <v>3143</v>
      </c>
    </row>
    <row r="4" s="29" customFormat="1" ht="30" customHeight="1" spans="1:3">
      <c r="A4" s="66" t="s">
        <v>3144</v>
      </c>
      <c r="B4" s="66"/>
      <c r="C4" s="66"/>
    </row>
    <row r="5" s="29" customFormat="1" ht="30" customHeight="1" spans="1:3">
      <c r="A5" s="66"/>
      <c r="B5" s="66" t="s">
        <v>3159</v>
      </c>
      <c r="C5" s="66" t="s">
        <v>3160</v>
      </c>
    </row>
    <row r="6" s="29" customFormat="1" ht="30" customHeight="1" spans="1:3">
      <c r="A6" s="66" t="s">
        <v>3149</v>
      </c>
      <c r="B6" s="66" t="s">
        <v>3151</v>
      </c>
      <c r="C6" s="66" t="s">
        <v>3154</v>
      </c>
    </row>
    <row r="7" s="29" customFormat="1" ht="30" customHeight="1" spans="1:3">
      <c r="A7" s="69" t="s">
        <v>3067</v>
      </c>
      <c r="B7" s="70">
        <v>35.249648</v>
      </c>
      <c r="C7" s="70">
        <v>30.7532</v>
      </c>
    </row>
    <row r="8" s="31" customFormat="1" ht="25" customHeight="1" spans="1:3">
      <c r="A8" s="57" t="s">
        <v>3156</v>
      </c>
      <c r="B8" s="57"/>
      <c r="C8" s="57"/>
    </row>
    <row r="9" s="31" customFormat="1" ht="25" customHeight="1" spans="1:3">
      <c r="A9" s="57" t="s">
        <v>3157</v>
      </c>
      <c r="B9" s="57"/>
      <c r="C9" s="57"/>
    </row>
    <row r="54" spans="3:3">
      <c r="C54" s="29" t="s">
        <v>69</v>
      </c>
    </row>
    <row r="198" spans="2:2">
      <c r="B198" s="29" t="s">
        <v>70</v>
      </c>
    </row>
    <row r="435" ht="115.2" spans="3:3">
      <c r="C435" s="42" t="s">
        <v>71</v>
      </c>
    </row>
    <row r="993" spans="6:6">
      <c r="F993" s="29" t="s">
        <v>72</v>
      </c>
    </row>
  </sheetData>
  <mergeCells count="4">
    <mergeCell ref="A2:C2"/>
    <mergeCell ref="A8:C8"/>
    <mergeCell ref="A9:C9"/>
    <mergeCell ref="A4:A5"/>
  </mergeCells>
  <printOptions horizontalCentered="1"/>
  <pageMargins left="0.709027777777778" right="0.709027777777778" top="0.629166666666667" bottom="0.75" header="0.309027777777778" footer="0.309027777777778"/>
  <pageSetup paperSize="9" fitToHeight="200" orientation="landscape" horizontalDpi="600" verticalDpi="600"/>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93"/>
  <sheetViews>
    <sheetView workbookViewId="0">
      <selection activeCell="B198" sqref="B198"/>
    </sheetView>
  </sheetViews>
  <sheetFormatPr defaultColWidth="10" defaultRowHeight="14.4" outlineLevelCol="5"/>
  <cols>
    <col min="1" max="1" width="24.6388888888889" style="29" customWidth="1"/>
    <col min="2" max="2" width="32.2314814814815" style="29" customWidth="1"/>
    <col min="3" max="3" width="36.8888888888889" style="29" customWidth="1"/>
    <col min="4" max="4" width="9.75925925925926" style="29" customWidth="1"/>
    <col min="5" max="16380" width="10" style="29"/>
  </cols>
  <sheetData>
    <row r="1" s="29" customFormat="1" ht="30" customHeight="1" spans="1:3">
      <c r="A1" s="58"/>
    </row>
    <row r="2" s="29" customFormat="1" ht="28.6" customHeight="1" spans="1:3">
      <c r="A2" s="65" t="s">
        <v>3161</v>
      </c>
      <c r="B2" s="65"/>
      <c r="C2" s="65"/>
    </row>
    <row r="3" s="29" customFormat="1" ht="23" customHeight="1" spans="1:3">
      <c r="A3" s="63"/>
      <c r="C3" s="64" t="s">
        <v>3143</v>
      </c>
    </row>
    <row r="4" s="29" customFormat="1" ht="30" customHeight="1" spans="1:3">
      <c r="A4" s="66" t="s">
        <v>3144</v>
      </c>
      <c r="B4" s="67" t="s">
        <v>3162</v>
      </c>
      <c r="C4" s="67" t="s">
        <v>3163</v>
      </c>
    </row>
    <row r="5" s="29" customFormat="1" ht="40" customHeight="1" spans="1:3">
      <c r="A5" s="66"/>
      <c r="B5" s="68"/>
      <c r="C5" s="68"/>
    </row>
    <row r="6" s="29" customFormat="1" ht="30" customHeight="1" spans="1:3">
      <c r="A6" s="66" t="s">
        <v>3149</v>
      </c>
      <c r="B6" s="66" t="s">
        <v>3152</v>
      </c>
      <c r="C6" s="66" t="s">
        <v>3155</v>
      </c>
    </row>
    <row r="7" s="29" customFormat="1" ht="30" customHeight="1" spans="1:3">
      <c r="A7" s="69" t="s">
        <v>3067</v>
      </c>
      <c r="B7" s="70">
        <v>79.3484</v>
      </c>
      <c r="C7" s="70">
        <v>78.8693</v>
      </c>
    </row>
    <row r="8" s="31" customFormat="1" ht="25" customHeight="1" spans="1:3">
      <c r="A8" s="57" t="s">
        <v>3156</v>
      </c>
      <c r="B8" s="57"/>
      <c r="C8" s="57"/>
    </row>
    <row r="9" s="31" customFormat="1" ht="25" customHeight="1" spans="1:3">
      <c r="A9" s="57" t="s">
        <v>3157</v>
      </c>
      <c r="B9" s="57"/>
      <c r="C9" s="57"/>
    </row>
    <row r="54" spans="3:3">
      <c r="C54" s="29" t="s">
        <v>69</v>
      </c>
    </row>
    <row r="198" spans="2:2">
      <c r="B198" s="29" t="s">
        <v>70</v>
      </c>
    </row>
    <row r="435" ht="129.6" spans="3:3">
      <c r="C435" s="42" t="s">
        <v>71</v>
      </c>
    </row>
    <row r="993" spans="6:6">
      <c r="F993" s="29" t="s">
        <v>72</v>
      </c>
    </row>
  </sheetData>
  <mergeCells count="6">
    <mergeCell ref="A2:C2"/>
    <mergeCell ref="A8:C8"/>
    <mergeCell ref="A9:C9"/>
    <mergeCell ref="A4:A5"/>
    <mergeCell ref="B4:B5"/>
    <mergeCell ref="C4:C5"/>
  </mergeCell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pageSetUpPr fitToPage="1"/>
  </sheetPr>
  <dimension ref="A1:G993"/>
  <sheetViews>
    <sheetView workbookViewId="0">
      <selection activeCell="B198" sqref="B198"/>
    </sheetView>
  </sheetViews>
  <sheetFormatPr defaultColWidth="10" defaultRowHeight="14.4" outlineLevelCol="6"/>
  <cols>
    <col min="1" max="1" width="60" style="29" customWidth="1"/>
    <col min="2" max="3" width="25.6388888888889" style="29" customWidth="1"/>
    <col min="4" max="4" width="9.75925925925926" style="29" customWidth="1"/>
    <col min="5" max="16384" width="10" style="29"/>
  </cols>
  <sheetData>
    <row r="1" s="29" customFormat="1" ht="23" customHeight="1"/>
    <row r="2" s="29" customFormat="1" ht="14.3" customHeight="1" spans="1:7">
      <c r="A2" s="58"/>
    </row>
    <row r="3" s="29" customFormat="1" ht="28.6" customHeight="1" spans="1:7">
      <c r="A3" s="53" t="s">
        <v>3164</v>
      </c>
      <c r="B3" s="53"/>
      <c r="C3" s="53"/>
    </row>
    <row r="4" s="29" customFormat="1" ht="27" customHeight="1" spans="1:7">
      <c r="A4" s="63"/>
      <c r="B4" s="63"/>
      <c r="C4" s="64" t="s">
        <v>3143</v>
      </c>
    </row>
    <row r="5" s="29" customFormat="1" ht="24" customHeight="1" spans="1:7">
      <c r="A5" s="36" t="s">
        <v>3165</v>
      </c>
      <c r="B5" s="36" t="s">
        <v>3066</v>
      </c>
      <c r="C5" s="36" t="s">
        <v>3166</v>
      </c>
    </row>
    <row r="6" s="29" customFormat="1" ht="32" customHeight="1" spans="1:7">
      <c r="A6" s="60" t="s">
        <v>3167</v>
      </c>
      <c r="B6" s="61"/>
      <c r="C6" s="61">
        <v>32.14</v>
      </c>
    </row>
    <row r="7" s="29" customFormat="1" ht="32" customHeight="1" spans="1:7">
      <c r="A7" s="60" t="s">
        <v>3168</v>
      </c>
      <c r="B7" s="61"/>
      <c r="C7" s="61">
        <v>35.25</v>
      </c>
    </row>
    <row r="8" s="29" customFormat="1" ht="32" customHeight="1" spans="1:7">
      <c r="A8" s="60" t="s">
        <v>3169</v>
      </c>
      <c r="B8" s="61"/>
      <c r="C8" s="61">
        <v>2.1</v>
      </c>
    </row>
    <row r="9" s="29" customFormat="1" ht="32" customHeight="1" spans="1:7">
      <c r="A9" s="60" t="s">
        <v>3170</v>
      </c>
      <c r="B9" s="61"/>
      <c r="C9" s="61"/>
    </row>
    <row r="10" s="29" customFormat="1" ht="32" customHeight="1" spans="1:7">
      <c r="A10" s="60" t="s">
        <v>3171</v>
      </c>
      <c r="B10" s="61"/>
      <c r="C10" s="61">
        <v>2.1</v>
      </c>
    </row>
    <row r="11" s="29" customFormat="1" ht="32" customHeight="1" spans="1:7">
      <c r="A11" s="60" t="s">
        <v>3172</v>
      </c>
      <c r="B11" s="61"/>
      <c r="C11" s="61">
        <v>3.49</v>
      </c>
    </row>
    <row r="12" s="29" customFormat="1" ht="32" customHeight="1" spans="1:7">
      <c r="A12" s="60" t="s">
        <v>3173</v>
      </c>
      <c r="B12" s="61"/>
      <c r="C12" s="61">
        <v>30.75</v>
      </c>
    </row>
    <row r="13" s="29" customFormat="1" ht="32" customHeight="1" spans="1:7">
      <c r="A13" s="60" t="s">
        <v>3174</v>
      </c>
      <c r="B13" s="61"/>
      <c r="C13" s="61"/>
    </row>
    <row r="14" s="29" customFormat="1" ht="32" customHeight="1" spans="1:7">
      <c r="A14" s="60" t="s">
        <v>3175</v>
      </c>
      <c r="B14" s="61">
        <v>35.25</v>
      </c>
      <c r="C14" s="61"/>
    </row>
    <row r="15" s="31" customFormat="1" ht="69" customHeight="1" spans="1:7">
      <c r="A15" s="41" t="s">
        <v>3176</v>
      </c>
      <c r="B15" s="41"/>
      <c r="C15" s="41"/>
      <c r="D15" s="57"/>
      <c r="E15" s="57"/>
      <c r="F15" s="57"/>
      <c r="G15" s="57"/>
    </row>
    <row r="16" s="29" customFormat="1" spans="1:7">
      <c r="A16" s="63"/>
      <c r="B16" s="63"/>
      <c r="C16" s="63"/>
    </row>
    <row r="54" spans="3:3">
      <c r="C54" s="29" t="s">
        <v>69</v>
      </c>
    </row>
    <row r="198" spans="2:2">
      <c r="B198" s="29" t="s">
        <v>70</v>
      </c>
    </row>
    <row r="435" ht="172.8" spans="3:3">
      <c r="C435" s="42" t="s">
        <v>71</v>
      </c>
    </row>
    <row r="993" spans="6:6">
      <c r="F993" s="29" t="s">
        <v>72</v>
      </c>
    </row>
  </sheetData>
  <mergeCells count="2">
    <mergeCell ref="A3:C3"/>
    <mergeCell ref="A15:C15"/>
  </mergeCells>
  <printOptions horizontalCentered="1"/>
  <pageMargins left="0.709027777777778" right="0.709027777777778" top="0.354166666666667" bottom="0.471527777777778" header="0.309027777777778" footer="0.309027777777778"/>
  <pageSetup paperSize="9" fitToHeight="200" orientation="landscape" horizontalDpi="600" vertic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tabColor rgb="FF00B0F0"/>
  </sheetPr>
  <dimension ref="A1:G1343"/>
  <sheetViews>
    <sheetView showGridLines="0" showZeros="0" view="pageBreakPreview" zoomScaleNormal="100" workbookViewId="0">
      <pane xSplit="1" ySplit="3" topLeftCell="B806" activePane="bottomRight" state="frozen"/>
      <selection/>
      <selection pane="topRight"/>
      <selection pane="bottomLeft"/>
      <selection pane="bottomRight" activeCell="B198" sqref="B198"/>
    </sheetView>
  </sheetViews>
  <sheetFormatPr defaultColWidth="9" defaultRowHeight="15.6" outlineLevelCol="6"/>
  <cols>
    <col min="1" max="1" width="19.1388888888889" style="144" customWidth="1"/>
    <col min="2" max="2" width="50.6388888888889" style="144" customWidth="1"/>
    <col min="3" max="4" width="20.6388888888889" style="144" customWidth="1"/>
    <col min="5" max="5" width="20.6388888888889" style="293" customWidth="1"/>
    <col min="6" max="6" width="4" style="144" customWidth="1"/>
    <col min="7" max="16384" width="9" style="144"/>
  </cols>
  <sheetData>
    <row r="1" s="161" customFormat="1" ht="45" customHeight="1" spans="1:7">
      <c r="B1" s="380" t="s">
        <v>73</v>
      </c>
      <c r="C1" s="380"/>
      <c r="D1" s="380"/>
      <c r="E1" s="380"/>
    </row>
    <row r="2" s="161" customFormat="1" ht="20.1" customHeight="1" spans="1:7">
      <c r="A2" s="381"/>
      <c r="B2" s="382"/>
      <c r="C2" s="383"/>
      <c r="D2" s="384"/>
      <c r="E2" s="384" t="s">
        <v>2</v>
      </c>
    </row>
    <row r="3" s="145" customFormat="1" ht="45" customHeight="1" spans="1:7">
      <c r="A3" s="385" t="s">
        <v>3</v>
      </c>
      <c r="B3" s="386" t="s">
        <v>4</v>
      </c>
      <c r="C3" s="385" t="s">
        <v>74</v>
      </c>
      <c r="D3" s="385" t="s">
        <v>6</v>
      </c>
      <c r="E3" s="385" t="s">
        <v>75</v>
      </c>
      <c r="F3" s="387" t="s">
        <v>8</v>
      </c>
      <c r="G3" s="145" t="s">
        <v>76</v>
      </c>
    </row>
    <row r="4" ht="36" customHeight="1" spans="1:7">
      <c r="A4" s="388" t="s">
        <v>77</v>
      </c>
      <c r="B4" s="303" t="s">
        <v>78</v>
      </c>
      <c r="C4" s="304">
        <f>C5+C17+C26+C37+C48+C59+C83+C92+C105+C115+C124+C135+C148+C155+C163+C169+C176+C183+C190+C197+C204+C212+C218+C224+C231+C246+C70</f>
        <v>39999</v>
      </c>
      <c r="D4" s="304">
        <f>D5+D17+D26+D37+D48+D59+D83+D92+D105+D115+D124+D135+D148+D155+D163+D169+D176+D183+D190+D197+D204+D212+D218+D224+D231+D246+D70</f>
        <v>54000</v>
      </c>
      <c r="E4" s="257">
        <f>IF(C4&lt;&gt;0,IF((D4/C4-1)&lt;-30%,"",IF((D4/C4-1)&gt;150%,"",D4/C4-1)),"")</f>
        <v>0.35</v>
      </c>
      <c r="F4" s="223" t="str">
        <f t="shared" ref="F4:F67" si="0">IF(LEN(A4)=3,"是",IF(B4&lt;&gt;"",IF(SUM(C4:D4)&lt;&gt;0,"是","否"),"是"))</f>
        <v>是</v>
      </c>
      <c r="G4" s="144" t="str">
        <f t="shared" ref="G4:G67" si="1">IF(LEN(A4)=3,"类",IF(LEN(A4)=5,"款","项"))</f>
        <v>类</v>
      </c>
    </row>
    <row r="5" ht="36" customHeight="1" spans="1:7">
      <c r="A5" s="388" t="s">
        <v>79</v>
      </c>
      <c r="B5" s="303" t="s">
        <v>80</v>
      </c>
      <c r="C5" s="304">
        <f>SUM(C6:C16)</f>
        <v>1050</v>
      </c>
      <c r="D5" s="304">
        <f>SUM(D6:D16)</f>
        <v>1224</v>
      </c>
      <c r="E5" s="257">
        <f t="shared" ref="E5:E68" si="2">IF(C5&lt;&gt;0,IF((D5/C5-1)&lt;-30%,"",IF((D5/C5-1)&gt;150%,"",D5/C5-1)),"")</f>
        <v>0.166</v>
      </c>
      <c r="F5" s="223" t="str">
        <f t="shared" si="0"/>
        <v>是</v>
      </c>
      <c r="G5" s="144" t="str">
        <f t="shared" si="1"/>
        <v>款</v>
      </c>
    </row>
    <row r="6" ht="36" customHeight="1" spans="1:7">
      <c r="A6" s="389" t="s">
        <v>81</v>
      </c>
      <c r="B6" s="307" t="s">
        <v>82</v>
      </c>
      <c r="C6" s="390">
        <v>800</v>
      </c>
      <c r="D6" s="308">
        <v>880</v>
      </c>
      <c r="E6" s="257">
        <f t="shared" si="2"/>
        <v>0.1</v>
      </c>
      <c r="F6" s="223" t="str">
        <f t="shared" si="0"/>
        <v>是</v>
      </c>
      <c r="G6" s="144" t="str">
        <f t="shared" si="1"/>
        <v>项</v>
      </c>
    </row>
    <row r="7" ht="36" customHeight="1" spans="1:7">
      <c r="A7" s="389" t="s">
        <v>83</v>
      </c>
      <c r="B7" s="307" t="s">
        <v>84</v>
      </c>
      <c r="C7" s="390">
        <v>120</v>
      </c>
      <c r="D7" s="308">
        <v>200</v>
      </c>
      <c r="E7" s="257">
        <f t="shared" si="2"/>
        <v>0.667</v>
      </c>
      <c r="F7" s="223" t="str">
        <f t="shared" si="0"/>
        <v>是</v>
      </c>
      <c r="G7" s="144" t="str">
        <f t="shared" si="1"/>
        <v>项</v>
      </c>
    </row>
    <row r="8" ht="36" customHeight="1" spans="1:7">
      <c r="A8" s="389" t="s">
        <v>85</v>
      </c>
      <c r="B8" s="307" t="s">
        <v>86</v>
      </c>
      <c r="C8" s="390">
        <v>0</v>
      </c>
      <c r="D8" s="308">
        <v>0</v>
      </c>
      <c r="E8" s="257" t="str">
        <f t="shared" si="2"/>
        <v/>
      </c>
      <c r="F8" s="223" t="str">
        <f t="shared" si="0"/>
        <v>否</v>
      </c>
      <c r="G8" s="144" t="str">
        <f t="shared" si="1"/>
        <v>项</v>
      </c>
    </row>
    <row r="9" ht="36" customHeight="1" spans="1:7">
      <c r="A9" s="389" t="s">
        <v>87</v>
      </c>
      <c r="B9" s="307" t="s">
        <v>88</v>
      </c>
      <c r="C9" s="390">
        <v>40</v>
      </c>
      <c r="D9" s="308">
        <v>42</v>
      </c>
      <c r="E9" s="257">
        <f t="shared" si="2"/>
        <v>0.05</v>
      </c>
      <c r="F9" s="223" t="str">
        <f t="shared" si="0"/>
        <v>是</v>
      </c>
      <c r="G9" s="144" t="str">
        <f t="shared" si="1"/>
        <v>项</v>
      </c>
    </row>
    <row r="10" ht="36" customHeight="1" spans="1:7">
      <c r="A10" s="389" t="s">
        <v>89</v>
      </c>
      <c r="B10" s="307" t="s">
        <v>90</v>
      </c>
      <c r="C10" s="390">
        <v>0</v>
      </c>
      <c r="D10" s="308">
        <v>0</v>
      </c>
      <c r="E10" s="257" t="str">
        <f t="shared" si="2"/>
        <v/>
      </c>
      <c r="F10" s="223" t="str">
        <f t="shared" si="0"/>
        <v>否</v>
      </c>
      <c r="G10" s="144" t="str">
        <f t="shared" si="1"/>
        <v>项</v>
      </c>
    </row>
    <row r="11" ht="36" customHeight="1" spans="1:7">
      <c r="A11" s="389" t="s">
        <v>91</v>
      </c>
      <c r="B11" s="307" t="s">
        <v>92</v>
      </c>
      <c r="C11" s="390">
        <v>0</v>
      </c>
      <c r="D11" s="308">
        <v>0</v>
      </c>
      <c r="E11" s="257" t="str">
        <f t="shared" si="2"/>
        <v/>
      </c>
      <c r="F11" s="223" t="str">
        <f t="shared" si="0"/>
        <v>否</v>
      </c>
      <c r="G11" s="144" t="str">
        <f t="shared" si="1"/>
        <v>项</v>
      </c>
    </row>
    <row r="12" ht="36" customHeight="1" spans="1:7">
      <c r="A12" s="389" t="s">
        <v>93</v>
      </c>
      <c r="B12" s="307" t="s">
        <v>94</v>
      </c>
      <c r="C12" s="390">
        <v>0</v>
      </c>
      <c r="D12" s="308">
        <v>0</v>
      </c>
      <c r="E12" s="257" t="str">
        <f t="shared" si="2"/>
        <v/>
      </c>
      <c r="F12" s="223" t="str">
        <f t="shared" si="0"/>
        <v>否</v>
      </c>
      <c r="G12" s="144" t="str">
        <f t="shared" si="1"/>
        <v>项</v>
      </c>
    </row>
    <row r="13" ht="36" customHeight="1" spans="1:7">
      <c r="A13" s="389" t="s">
        <v>95</v>
      </c>
      <c r="B13" s="307" t="s">
        <v>96</v>
      </c>
      <c r="C13" s="390">
        <v>30</v>
      </c>
      <c r="D13" s="308">
        <v>38</v>
      </c>
      <c r="E13" s="257">
        <f t="shared" si="2"/>
        <v>0.267</v>
      </c>
      <c r="F13" s="223" t="str">
        <f t="shared" si="0"/>
        <v>是</v>
      </c>
      <c r="G13" s="144" t="str">
        <f t="shared" si="1"/>
        <v>项</v>
      </c>
    </row>
    <row r="14" ht="36" customHeight="1" spans="1:7">
      <c r="A14" s="389" t="s">
        <v>97</v>
      </c>
      <c r="B14" s="307" t="s">
        <v>98</v>
      </c>
      <c r="C14" s="390">
        <v>0</v>
      </c>
      <c r="D14" s="308">
        <v>0</v>
      </c>
      <c r="E14" s="257" t="str">
        <f t="shared" si="2"/>
        <v/>
      </c>
      <c r="F14" s="223" t="str">
        <f t="shared" si="0"/>
        <v>否</v>
      </c>
      <c r="G14" s="144" t="str">
        <f t="shared" si="1"/>
        <v>项</v>
      </c>
    </row>
    <row r="15" ht="36" customHeight="1" spans="1:7">
      <c r="A15" s="389" t="s">
        <v>99</v>
      </c>
      <c r="B15" s="307" t="s">
        <v>100</v>
      </c>
      <c r="C15" s="390">
        <v>0</v>
      </c>
      <c r="D15" s="308">
        <v>0</v>
      </c>
      <c r="E15" s="257" t="str">
        <f t="shared" si="2"/>
        <v/>
      </c>
      <c r="F15" s="223" t="str">
        <f t="shared" si="0"/>
        <v>否</v>
      </c>
      <c r="G15" s="144" t="str">
        <f t="shared" si="1"/>
        <v>项</v>
      </c>
    </row>
    <row r="16" ht="36" customHeight="1" spans="1:7">
      <c r="A16" s="389" t="s">
        <v>101</v>
      </c>
      <c r="B16" s="307" t="s">
        <v>102</v>
      </c>
      <c r="C16" s="390">
        <v>60</v>
      </c>
      <c r="D16" s="308">
        <v>64</v>
      </c>
      <c r="E16" s="257">
        <f t="shared" si="2"/>
        <v>0.067</v>
      </c>
      <c r="F16" s="223" t="str">
        <f t="shared" si="0"/>
        <v>是</v>
      </c>
      <c r="G16" s="144" t="str">
        <f t="shared" si="1"/>
        <v>项</v>
      </c>
    </row>
    <row r="17" ht="36" customHeight="1" spans="1:7">
      <c r="A17" s="388" t="s">
        <v>103</v>
      </c>
      <c r="B17" s="303" t="s">
        <v>104</v>
      </c>
      <c r="C17" s="304">
        <f>SUM(C18:C25)</f>
        <v>700</v>
      </c>
      <c r="D17" s="304">
        <f>SUM(D18:D25)</f>
        <v>808</v>
      </c>
      <c r="E17" s="257">
        <f t="shared" si="2"/>
        <v>0.154</v>
      </c>
      <c r="F17" s="223" t="str">
        <f t="shared" si="0"/>
        <v>是</v>
      </c>
      <c r="G17" s="144" t="str">
        <f t="shared" si="1"/>
        <v>款</v>
      </c>
    </row>
    <row r="18" ht="36" customHeight="1" spans="1:7">
      <c r="A18" s="389" t="s">
        <v>105</v>
      </c>
      <c r="B18" s="307" t="s">
        <v>82</v>
      </c>
      <c r="C18" s="308">
        <v>620</v>
      </c>
      <c r="D18" s="308">
        <v>680</v>
      </c>
      <c r="E18" s="257">
        <f t="shared" si="2"/>
        <v>0.097</v>
      </c>
      <c r="F18" s="223" t="str">
        <f t="shared" si="0"/>
        <v>是</v>
      </c>
      <c r="G18" s="144" t="str">
        <f t="shared" si="1"/>
        <v>项</v>
      </c>
    </row>
    <row r="19" ht="36" customHeight="1" spans="1:7">
      <c r="A19" s="389" t="s">
        <v>106</v>
      </c>
      <c r="B19" s="307" t="s">
        <v>84</v>
      </c>
      <c r="C19" s="308">
        <v>30</v>
      </c>
      <c r="D19" s="308">
        <v>33</v>
      </c>
      <c r="E19" s="257">
        <f t="shared" si="2"/>
        <v>0.1</v>
      </c>
      <c r="F19" s="223" t="str">
        <f t="shared" si="0"/>
        <v>是</v>
      </c>
      <c r="G19" s="144" t="str">
        <f t="shared" si="1"/>
        <v>项</v>
      </c>
    </row>
    <row r="20" ht="36" customHeight="1" spans="1:7">
      <c r="A20" s="389" t="s">
        <v>107</v>
      </c>
      <c r="B20" s="307" t="s">
        <v>86</v>
      </c>
      <c r="C20" s="308">
        <v>0</v>
      </c>
      <c r="D20" s="308">
        <v>0</v>
      </c>
      <c r="E20" s="257" t="str">
        <f t="shared" si="2"/>
        <v/>
      </c>
      <c r="F20" s="223" t="str">
        <f t="shared" si="0"/>
        <v>否</v>
      </c>
      <c r="G20" s="144" t="str">
        <f t="shared" si="1"/>
        <v>项</v>
      </c>
    </row>
    <row r="21" ht="36" customHeight="1" spans="1:7">
      <c r="A21" s="389" t="s">
        <v>108</v>
      </c>
      <c r="B21" s="307" t="s">
        <v>109</v>
      </c>
      <c r="C21" s="308">
        <v>34</v>
      </c>
      <c r="D21" s="308">
        <v>35</v>
      </c>
      <c r="E21" s="257">
        <f t="shared" si="2"/>
        <v>0.029</v>
      </c>
      <c r="F21" s="223" t="str">
        <f t="shared" si="0"/>
        <v>是</v>
      </c>
      <c r="G21" s="144" t="str">
        <f t="shared" si="1"/>
        <v>项</v>
      </c>
    </row>
    <row r="22" ht="36" customHeight="1" spans="1:7">
      <c r="A22" s="389" t="s">
        <v>110</v>
      </c>
      <c r="B22" s="307" t="s">
        <v>111</v>
      </c>
      <c r="C22" s="308">
        <v>0</v>
      </c>
      <c r="D22" s="308">
        <v>0</v>
      </c>
      <c r="E22" s="257" t="str">
        <f t="shared" si="2"/>
        <v/>
      </c>
      <c r="F22" s="223" t="str">
        <f t="shared" si="0"/>
        <v>否</v>
      </c>
      <c r="G22" s="144" t="str">
        <f t="shared" si="1"/>
        <v>项</v>
      </c>
    </row>
    <row r="23" ht="36" customHeight="1" spans="1:7">
      <c r="A23" s="389" t="s">
        <v>112</v>
      </c>
      <c r="B23" s="307" t="s">
        <v>113</v>
      </c>
      <c r="C23" s="308">
        <v>0</v>
      </c>
      <c r="D23" s="308">
        <v>0</v>
      </c>
      <c r="E23" s="257" t="str">
        <f t="shared" si="2"/>
        <v/>
      </c>
      <c r="F23" s="223" t="str">
        <f t="shared" si="0"/>
        <v>否</v>
      </c>
      <c r="G23" s="144" t="str">
        <f t="shared" si="1"/>
        <v>项</v>
      </c>
    </row>
    <row r="24" ht="36" customHeight="1" spans="1:7">
      <c r="A24" s="389" t="s">
        <v>114</v>
      </c>
      <c r="B24" s="307" t="s">
        <v>100</v>
      </c>
      <c r="C24" s="308">
        <v>0</v>
      </c>
      <c r="D24" s="308">
        <v>0</v>
      </c>
      <c r="E24" s="257" t="str">
        <f t="shared" si="2"/>
        <v/>
      </c>
      <c r="F24" s="223" t="str">
        <f t="shared" si="0"/>
        <v>否</v>
      </c>
      <c r="G24" s="144" t="str">
        <f t="shared" si="1"/>
        <v>项</v>
      </c>
    </row>
    <row r="25" ht="36" customHeight="1" spans="1:7">
      <c r="A25" s="389" t="s">
        <v>115</v>
      </c>
      <c r="B25" s="307" t="s">
        <v>116</v>
      </c>
      <c r="C25" s="308">
        <v>16</v>
      </c>
      <c r="D25" s="308">
        <v>60</v>
      </c>
      <c r="E25" s="257" t="str">
        <f t="shared" si="2"/>
        <v/>
      </c>
      <c r="F25" s="223" t="str">
        <f t="shared" si="0"/>
        <v>是</v>
      </c>
      <c r="G25" s="144" t="str">
        <f t="shared" si="1"/>
        <v>项</v>
      </c>
    </row>
    <row r="26" ht="36" customHeight="1" spans="1:7">
      <c r="A26" s="388" t="s">
        <v>117</v>
      </c>
      <c r="B26" s="303" t="s">
        <v>118</v>
      </c>
      <c r="C26" s="304">
        <f>SUM(C27:C36)</f>
        <v>16840</v>
      </c>
      <c r="D26" s="304">
        <f>SUM(D27:D36)</f>
        <v>23038</v>
      </c>
      <c r="E26" s="257">
        <f t="shared" si="2"/>
        <v>0.368</v>
      </c>
      <c r="F26" s="223" t="str">
        <f t="shared" si="0"/>
        <v>是</v>
      </c>
      <c r="G26" s="144" t="str">
        <f t="shared" si="1"/>
        <v>款</v>
      </c>
    </row>
    <row r="27" ht="36" customHeight="1" spans="1:7">
      <c r="A27" s="389" t="s">
        <v>119</v>
      </c>
      <c r="B27" s="307" t="s">
        <v>82</v>
      </c>
      <c r="C27" s="308">
        <v>12000</v>
      </c>
      <c r="D27" s="308">
        <v>12500</v>
      </c>
      <c r="E27" s="257">
        <f t="shared" si="2"/>
        <v>0.042</v>
      </c>
      <c r="F27" s="223" t="str">
        <f t="shared" si="0"/>
        <v>是</v>
      </c>
      <c r="G27" s="144" t="str">
        <f t="shared" si="1"/>
        <v>项</v>
      </c>
    </row>
    <row r="28" ht="36" customHeight="1" spans="1:7">
      <c r="A28" s="389" t="s">
        <v>120</v>
      </c>
      <c r="B28" s="307" t="s">
        <v>84</v>
      </c>
      <c r="C28" s="308">
        <v>1000</v>
      </c>
      <c r="D28" s="308">
        <v>1000</v>
      </c>
      <c r="E28" s="257">
        <f t="shared" si="2"/>
        <v>0</v>
      </c>
      <c r="F28" s="223" t="str">
        <f t="shared" si="0"/>
        <v>是</v>
      </c>
      <c r="G28" s="144" t="str">
        <f t="shared" si="1"/>
        <v>项</v>
      </c>
    </row>
    <row r="29" ht="36" customHeight="1" spans="1:7">
      <c r="A29" s="389" t="s">
        <v>121</v>
      </c>
      <c r="B29" s="307" t="s">
        <v>86</v>
      </c>
      <c r="C29" s="308">
        <v>0</v>
      </c>
      <c r="D29" s="308">
        <v>0</v>
      </c>
      <c r="E29" s="257" t="str">
        <f t="shared" si="2"/>
        <v/>
      </c>
      <c r="F29" s="223" t="str">
        <f t="shared" si="0"/>
        <v>否</v>
      </c>
      <c r="G29" s="144" t="str">
        <f t="shared" si="1"/>
        <v>项</v>
      </c>
    </row>
    <row r="30" ht="36" customHeight="1" spans="1:7">
      <c r="A30" s="389" t="s">
        <v>122</v>
      </c>
      <c r="B30" s="307" t="s">
        <v>123</v>
      </c>
      <c r="C30" s="308">
        <v>0</v>
      </c>
      <c r="D30" s="308">
        <v>0</v>
      </c>
      <c r="E30" s="257" t="str">
        <f t="shared" si="2"/>
        <v/>
      </c>
      <c r="F30" s="223" t="str">
        <f t="shared" si="0"/>
        <v>否</v>
      </c>
      <c r="G30" s="144" t="str">
        <f t="shared" si="1"/>
        <v>项</v>
      </c>
    </row>
    <row r="31" ht="36" customHeight="1" spans="1:7">
      <c r="A31" s="389" t="s">
        <v>124</v>
      </c>
      <c r="B31" s="307" t="s">
        <v>125</v>
      </c>
      <c r="C31" s="308">
        <v>0</v>
      </c>
      <c r="D31" s="308">
        <v>0</v>
      </c>
      <c r="E31" s="257" t="str">
        <f t="shared" si="2"/>
        <v/>
      </c>
      <c r="F31" s="223" t="str">
        <f t="shared" si="0"/>
        <v>否</v>
      </c>
      <c r="G31" s="144" t="str">
        <f t="shared" si="1"/>
        <v>项</v>
      </c>
    </row>
    <row r="32" ht="36" customHeight="1" spans="1:7">
      <c r="A32" s="389" t="s">
        <v>126</v>
      </c>
      <c r="B32" s="307" t="s">
        <v>127</v>
      </c>
      <c r="C32" s="308">
        <v>0</v>
      </c>
      <c r="D32" s="308">
        <v>0</v>
      </c>
      <c r="E32" s="257" t="str">
        <f t="shared" si="2"/>
        <v/>
      </c>
      <c r="F32" s="223" t="str">
        <f t="shared" si="0"/>
        <v>否</v>
      </c>
      <c r="G32" s="144" t="str">
        <f t="shared" si="1"/>
        <v>项</v>
      </c>
    </row>
    <row r="33" ht="36" customHeight="1" spans="1:7">
      <c r="A33" s="389" t="s">
        <v>128</v>
      </c>
      <c r="B33" s="307" t="s">
        <v>129</v>
      </c>
      <c r="C33" s="308">
        <v>110</v>
      </c>
      <c r="D33" s="308">
        <v>130</v>
      </c>
      <c r="E33" s="257">
        <f t="shared" si="2"/>
        <v>0.182</v>
      </c>
      <c r="F33" s="223" t="str">
        <f t="shared" si="0"/>
        <v>是</v>
      </c>
      <c r="G33" s="144" t="str">
        <f t="shared" si="1"/>
        <v>项</v>
      </c>
    </row>
    <row r="34" ht="36" customHeight="1" spans="1:7">
      <c r="A34" s="389" t="s">
        <v>130</v>
      </c>
      <c r="B34" s="307" t="s">
        <v>131</v>
      </c>
      <c r="C34" s="308">
        <v>0</v>
      </c>
      <c r="D34" s="308">
        <v>0</v>
      </c>
      <c r="E34" s="257" t="str">
        <f t="shared" si="2"/>
        <v/>
      </c>
      <c r="F34" s="223" t="str">
        <f t="shared" si="0"/>
        <v>否</v>
      </c>
      <c r="G34" s="144" t="str">
        <f t="shared" si="1"/>
        <v>项</v>
      </c>
    </row>
    <row r="35" ht="36" customHeight="1" spans="1:7">
      <c r="A35" s="389" t="s">
        <v>132</v>
      </c>
      <c r="B35" s="307" t="s">
        <v>100</v>
      </c>
      <c r="C35" s="308">
        <v>730</v>
      </c>
      <c r="D35" s="308">
        <v>1200</v>
      </c>
      <c r="E35" s="257">
        <f t="shared" si="2"/>
        <v>0.644</v>
      </c>
      <c r="F35" s="223" t="str">
        <f t="shared" si="0"/>
        <v>是</v>
      </c>
      <c r="G35" s="144" t="str">
        <f t="shared" si="1"/>
        <v>项</v>
      </c>
    </row>
    <row r="36" ht="36" customHeight="1" spans="1:7">
      <c r="A36" s="391" t="s">
        <v>133</v>
      </c>
      <c r="B36" s="307" t="s">
        <v>134</v>
      </c>
      <c r="C36" s="308">
        <v>3000</v>
      </c>
      <c r="D36" s="308">
        <v>8208</v>
      </c>
      <c r="E36" s="257" t="str">
        <f t="shared" si="2"/>
        <v/>
      </c>
      <c r="F36" s="223" t="str">
        <f t="shared" si="0"/>
        <v>是</v>
      </c>
      <c r="G36" s="144" t="str">
        <f t="shared" si="1"/>
        <v>项</v>
      </c>
    </row>
    <row r="37" ht="36" customHeight="1" spans="1:7">
      <c r="A37" s="388" t="s">
        <v>135</v>
      </c>
      <c r="B37" s="303" t="s">
        <v>136</v>
      </c>
      <c r="C37" s="304">
        <f>SUM(C38:C47)</f>
        <v>890</v>
      </c>
      <c r="D37" s="304">
        <f>SUM(D38:D47)</f>
        <v>500</v>
      </c>
      <c r="E37" s="257" t="str">
        <f t="shared" si="2"/>
        <v/>
      </c>
      <c r="F37" s="223" t="str">
        <f t="shared" si="0"/>
        <v>是</v>
      </c>
      <c r="G37" s="144" t="str">
        <f t="shared" si="1"/>
        <v>款</v>
      </c>
    </row>
    <row r="38" ht="36" customHeight="1" spans="1:7">
      <c r="A38" s="389" t="s">
        <v>137</v>
      </c>
      <c r="B38" s="307" t="s">
        <v>82</v>
      </c>
      <c r="C38" s="390">
        <v>420</v>
      </c>
      <c r="D38" s="275">
        <v>430</v>
      </c>
      <c r="E38" s="257">
        <f t="shared" si="2"/>
        <v>0.024</v>
      </c>
      <c r="F38" s="223" t="str">
        <f t="shared" si="0"/>
        <v>是</v>
      </c>
      <c r="G38" s="144" t="str">
        <f t="shared" si="1"/>
        <v>项</v>
      </c>
    </row>
    <row r="39" ht="36" customHeight="1" spans="1:7">
      <c r="A39" s="389" t="s">
        <v>138</v>
      </c>
      <c r="B39" s="307" t="s">
        <v>84</v>
      </c>
      <c r="C39" s="390">
        <v>15</v>
      </c>
      <c r="D39" s="275">
        <v>20</v>
      </c>
      <c r="E39" s="257">
        <f t="shared" si="2"/>
        <v>0.333</v>
      </c>
      <c r="F39" s="223" t="str">
        <f t="shared" si="0"/>
        <v>是</v>
      </c>
      <c r="G39" s="144" t="str">
        <f t="shared" si="1"/>
        <v>项</v>
      </c>
    </row>
    <row r="40" ht="36" customHeight="1" spans="1:7">
      <c r="A40" s="389" t="s">
        <v>139</v>
      </c>
      <c r="B40" s="307" t="s">
        <v>86</v>
      </c>
      <c r="C40" s="390">
        <v>0</v>
      </c>
      <c r="D40" s="275">
        <v>0</v>
      </c>
      <c r="E40" s="257" t="str">
        <f t="shared" si="2"/>
        <v/>
      </c>
      <c r="F40" s="223" t="str">
        <f t="shared" si="0"/>
        <v>否</v>
      </c>
      <c r="G40" s="144" t="str">
        <f t="shared" si="1"/>
        <v>项</v>
      </c>
    </row>
    <row r="41" ht="36" customHeight="1" spans="1:7">
      <c r="A41" s="389" t="s">
        <v>140</v>
      </c>
      <c r="B41" s="307" t="s">
        <v>141</v>
      </c>
      <c r="C41" s="390">
        <v>0</v>
      </c>
      <c r="D41" s="275">
        <v>0</v>
      </c>
      <c r="E41" s="257" t="str">
        <f t="shared" si="2"/>
        <v/>
      </c>
      <c r="F41" s="223" t="str">
        <f t="shared" si="0"/>
        <v>否</v>
      </c>
      <c r="G41" s="144" t="str">
        <f t="shared" si="1"/>
        <v>项</v>
      </c>
    </row>
    <row r="42" ht="36" customHeight="1" spans="1:7">
      <c r="A42" s="389" t="s">
        <v>142</v>
      </c>
      <c r="B42" s="307" t="s">
        <v>143</v>
      </c>
      <c r="C42" s="390">
        <v>0</v>
      </c>
      <c r="D42" s="275">
        <v>0</v>
      </c>
      <c r="E42" s="257" t="str">
        <f t="shared" si="2"/>
        <v/>
      </c>
      <c r="F42" s="223" t="str">
        <f t="shared" si="0"/>
        <v>否</v>
      </c>
      <c r="G42" s="144" t="str">
        <f t="shared" si="1"/>
        <v>项</v>
      </c>
    </row>
    <row r="43" ht="36" customHeight="1" spans="1:7">
      <c r="A43" s="389" t="s">
        <v>144</v>
      </c>
      <c r="B43" s="307" t="s">
        <v>145</v>
      </c>
      <c r="C43" s="390">
        <v>0</v>
      </c>
      <c r="D43" s="275">
        <v>0</v>
      </c>
      <c r="E43" s="257" t="str">
        <f t="shared" si="2"/>
        <v/>
      </c>
      <c r="F43" s="223" t="str">
        <f t="shared" si="0"/>
        <v>否</v>
      </c>
      <c r="G43" s="144" t="str">
        <f t="shared" si="1"/>
        <v>项</v>
      </c>
    </row>
    <row r="44" ht="36" customHeight="1" spans="1:7">
      <c r="A44" s="389" t="s">
        <v>146</v>
      </c>
      <c r="B44" s="307" t="s">
        <v>147</v>
      </c>
      <c r="C44" s="390">
        <v>0</v>
      </c>
      <c r="D44" s="275">
        <v>0</v>
      </c>
      <c r="E44" s="257" t="str">
        <f t="shared" si="2"/>
        <v/>
      </c>
      <c r="F44" s="223" t="str">
        <f t="shared" si="0"/>
        <v>否</v>
      </c>
      <c r="G44" s="144" t="str">
        <f t="shared" si="1"/>
        <v>项</v>
      </c>
    </row>
    <row r="45" ht="36" customHeight="1" spans="1:7">
      <c r="A45" s="389" t="s">
        <v>148</v>
      </c>
      <c r="B45" s="307" t="s">
        <v>149</v>
      </c>
      <c r="C45" s="390">
        <v>55</v>
      </c>
      <c r="D45" s="275">
        <v>20</v>
      </c>
      <c r="E45" s="257" t="str">
        <f t="shared" si="2"/>
        <v/>
      </c>
      <c r="F45" s="223" t="str">
        <f t="shared" si="0"/>
        <v>是</v>
      </c>
      <c r="G45" s="144" t="str">
        <f t="shared" si="1"/>
        <v>项</v>
      </c>
    </row>
    <row r="46" ht="36" customHeight="1" spans="1:7">
      <c r="A46" s="389" t="s">
        <v>150</v>
      </c>
      <c r="B46" s="307" t="s">
        <v>100</v>
      </c>
      <c r="C46" s="390">
        <v>0</v>
      </c>
      <c r="D46" s="275">
        <v>0</v>
      </c>
      <c r="E46" s="257" t="str">
        <f t="shared" si="2"/>
        <v/>
      </c>
      <c r="F46" s="223" t="str">
        <f t="shared" si="0"/>
        <v>否</v>
      </c>
      <c r="G46" s="144" t="str">
        <f t="shared" si="1"/>
        <v>项</v>
      </c>
    </row>
    <row r="47" ht="36" customHeight="1" spans="1:7">
      <c r="A47" s="389" t="s">
        <v>151</v>
      </c>
      <c r="B47" s="307" t="s">
        <v>152</v>
      </c>
      <c r="C47" s="390">
        <v>400</v>
      </c>
      <c r="D47" s="275">
        <v>30</v>
      </c>
      <c r="E47" s="257" t="str">
        <f t="shared" si="2"/>
        <v/>
      </c>
      <c r="F47" s="223" t="str">
        <f t="shared" si="0"/>
        <v>是</v>
      </c>
      <c r="G47" s="144" t="str">
        <f t="shared" si="1"/>
        <v>项</v>
      </c>
    </row>
    <row r="48" ht="36" customHeight="1" spans="1:7">
      <c r="A48" s="388" t="s">
        <v>153</v>
      </c>
      <c r="B48" s="303" t="s">
        <v>154</v>
      </c>
      <c r="C48" s="304">
        <f>SUM(C49:C58)</f>
        <v>489</v>
      </c>
      <c r="D48" s="304">
        <f>SUM(D49:D58)</f>
        <v>743</v>
      </c>
      <c r="E48" s="257">
        <f t="shared" si="2"/>
        <v>0.519</v>
      </c>
      <c r="F48" s="223" t="str">
        <f t="shared" si="0"/>
        <v>是</v>
      </c>
      <c r="G48" s="144" t="str">
        <f t="shared" si="1"/>
        <v>款</v>
      </c>
    </row>
    <row r="49" ht="36" customHeight="1" spans="1:7">
      <c r="A49" s="389" t="s">
        <v>155</v>
      </c>
      <c r="B49" s="307" t="s">
        <v>82</v>
      </c>
      <c r="C49" s="390">
        <v>410</v>
      </c>
      <c r="D49" s="275">
        <v>650</v>
      </c>
      <c r="E49" s="257">
        <f t="shared" si="2"/>
        <v>0.585</v>
      </c>
      <c r="F49" s="223" t="str">
        <f t="shared" si="0"/>
        <v>是</v>
      </c>
      <c r="G49" s="144" t="str">
        <f t="shared" si="1"/>
        <v>项</v>
      </c>
    </row>
    <row r="50" ht="36" customHeight="1" spans="1:7">
      <c r="A50" s="389" t="s">
        <v>156</v>
      </c>
      <c r="B50" s="307" t="s">
        <v>84</v>
      </c>
      <c r="C50" s="390">
        <v>44</v>
      </c>
      <c r="D50" s="275">
        <v>50</v>
      </c>
      <c r="E50" s="257">
        <f t="shared" si="2"/>
        <v>0.136</v>
      </c>
      <c r="F50" s="223" t="str">
        <f t="shared" si="0"/>
        <v>是</v>
      </c>
      <c r="G50" s="144" t="str">
        <f t="shared" si="1"/>
        <v>项</v>
      </c>
    </row>
    <row r="51" ht="36" customHeight="1" spans="1:7">
      <c r="A51" s="389" t="s">
        <v>157</v>
      </c>
      <c r="B51" s="307" t="s">
        <v>86</v>
      </c>
      <c r="C51" s="390">
        <v>0</v>
      </c>
      <c r="D51" s="275">
        <v>0</v>
      </c>
      <c r="E51" s="257" t="str">
        <f t="shared" si="2"/>
        <v/>
      </c>
      <c r="F51" s="223" t="str">
        <f t="shared" si="0"/>
        <v>否</v>
      </c>
      <c r="G51" s="144" t="str">
        <f t="shared" si="1"/>
        <v>项</v>
      </c>
    </row>
    <row r="52" ht="36" customHeight="1" spans="1:7">
      <c r="A52" s="389" t="s">
        <v>158</v>
      </c>
      <c r="B52" s="307" t="s">
        <v>159</v>
      </c>
      <c r="C52" s="390">
        <v>0</v>
      </c>
      <c r="D52" s="275">
        <v>0</v>
      </c>
      <c r="E52" s="257" t="str">
        <f t="shared" si="2"/>
        <v/>
      </c>
      <c r="F52" s="223" t="str">
        <f t="shared" si="0"/>
        <v>否</v>
      </c>
      <c r="G52" s="144" t="str">
        <f t="shared" si="1"/>
        <v>项</v>
      </c>
    </row>
    <row r="53" ht="36" customHeight="1" spans="1:7">
      <c r="A53" s="389" t="s">
        <v>160</v>
      </c>
      <c r="B53" s="307" t="s">
        <v>161</v>
      </c>
      <c r="C53" s="390">
        <v>0</v>
      </c>
      <c r="D53" s="275">
        <v>0</v>
      </c>
      <c r="E53" s="257" t="str">
        <f t="shared" si="2"/>
        <v/>
      </c>
      <c r="F53" s="223" t="str">
        <f t="shared" si="0"/>
        <v>否</v>
      </c>
      <c r="G53" s="144" t="str">
        <f t="shared" si="1"/>
        <v>项</v>
      </c>
    </row>
    <row r="54" ht="36" customHeight="1" spans="1:7">
      <c r="A54" s="389" t="s">
        <v>162</v>
      </c>
      <c r="B54" s="307" t="s">
        <v>163</v>
      </c>
      <c r="C54" s="390" t="s">
        <v>69</v>
      </c>
      <c r="D54" s="275">
        <v>3</v>
      </c>
      <c r="E54" s="257" t="e">
        <f t="shared" si="2"/>
        <v>#VALUE!</v>
      </c>
      <c r="F54" s="223" t="str">
        <f t="shared" si="0"/>
        <v>是</v>
      </c>
      <c r="G54" s="144" t="str">
        <f t="shared" si="1"/>
        <v>项</v>
      </c>
    </row>
    <row r="55" ht="36" customHeight="1" spans="1:7">
      <c r="A55" s="389" t="s">
        <v>164</v>
      </c>
      <c r="B55" s="307" t="s">
        <v>165</v>
      </c>
      <c r="C55" s="390">
        <v>35</v>
      </c>
      <c r="D55" s="275">
        <v>40</v>
      </c>
      <c r="E55" s="257">
        <f t="shared" si="2"/>
        <v>0.143</v>
      </c>
      <c r="F55" s="223" t="str">
        <f t="shared" si="0"/>
        <v>是</v>
      </c>
      <c r="G55" s="144" t="str">
        <f t="shared" si="1"/>
        <v>项</v>
      </c>
    </row>
    <row r="56" ht="36" customHeight="1" spans="1:7">
      <c r="A56" s="389" t="s">
        <v>166</v>
      </c>
      <c r="B56" s="307" t="s">
        <v>167</v>
      </c>
      <c r="C56" s="390">
        <v>0</v>
      </c>
      <c r="D56" s="275">
        <v>0</v>
      </c>
      <c r="E56" s="257" t="str">
        <f t="shared" si="2"/>
        <v/>
      </c>
      <c r="F56" s="223" t="str">
        <f t="shared" si="0"/>
        <v>否</v>
      </c>
      <c r="G56" s="144" t="str">
        <f t="shared" si="1"/>
        <v>项</v>
      </c>
    </row>
    <row r="57" ht="36" customHeight="1" spans="1:7">
      <c r="A57" s="389" t="s">
        <v>168</v>
      </c>
      <c r="B57" s="307" t="s">
        <v>100</v>
      </c>
      <c r="C57" s="390">
        <v>0</v>
      </c>
      <c r="D57" s="275">
        <v>0</v>
      </c>
      <c r="E57" s="257" t="str">
        <f t="shared" si="2"/>
        <v/>
      </c>
      <c r="F57" s="223" t="str">
        <f t="shared" si="0"/>
        <v>否</v>
      </c>
      <c r="G57" s="144" t="str">
        <f t="shared" si="1"/>
        <v>项</v>
      </c>
    </row>
    <row r="58" ht="36" customHeight="1" spans="1:7">
      <c r="A58" s="389" t="s">
        <v>169</v>
      </c>
      <c r="B58" s="307" t="s">
        <v>170</v>
      </c>
      <c r="C58" s="390">
        <v>0</v>
      </c>
      <c r="D58" s="275">
        <v>0</v>
      </c>
      <c r="E58" s="257" t="str">
        <f t="shared" si="2"/>
        <v/>
      </c>
      <c r="F58" s="223" t="str">
        <f t="shared" si="0"/>
        <v>否</v>
      </c>
      <c r="G58" s="144" t="str">
        <f t="shared" si="1"/>
        <v>项</v>
      </c>
    </row>
    <row r="59" ht="36" customHeight="1" spans="1:7">
      <c r="A59" s="388" t="s">
        <v>171</v>
      </c>
      <c r="B59" s="303" t="s">
        <v>172</v>
      </c>
      <c r="C59" s="304">
        <f>SUM(C60:C69)</f>
        <v>2573</v>
      </c>
      <c r="D59" s="304">
        <f>SUM(D60:D69)</f>
        <v>1595</v>
      </c>
      <c r="E59" s="257" t="str">
        <f t="shared" si="2"/>
        <v/>
      </c>
      <c r="F59" s="223" t="str">
        <f t="shared" si="0"/>
        <v>是</v>
      </c>
      <c r="G59" s="144" t="str">
        <f t="shared" si="1"/>
        <v>款</v>
      </c>
    </row>
    <row r="60" ht="36" customHeight="1" spans="1:7">
      <c r="A60" s="389" t="s">
        <v>173</v>
      </c>
      <c r="B60" s="307" t="s">
        <v>82</v>
      </c>
      <c r="C60" s="390">
        <v>1100</v>
      </c>
      <c r="D60" s="275">
        <v>1000</v>
      </c>
      <c r="E60" s="257">
        <f t="shared" si="2"/>
        <v>-0.091</v>
      </c>
      <c r="F60" s="223" t="str">
        <f t="shared" si="0"/>
        <v>是</v>
      </c>
      <c r="G60" s="144" t="str">
        <f t="shared" si="1"/>
        <v>项</v>
      </c>
    </row>
    <row r="61" ht="36" customHeight="1" spans="1:7">
      <c r="A61" s="389" t="s">
        <v>174</v>
      </c>
      <c r="B61" s="307" t="s">
        <v>84</v>
      </c>
      <c r="C61" s="390">
        <v>170</v>
      </c>
      <c r="D61" s="275">
        <v>140</v>
      </c>
      <c r="E61" s="257">
        <f t="shared" si="2"/>
        <v>-0.176</v>
      </c>
      <c r="F61" s="223" t="str">
        <f t="shared" si="0"/>
        <v>是</v>
      </c>
      <c r="G61" s="144" t="str">
        <f t="shared" si="1"/>
        <v>项</v>
      </c>
    </row>
    <row r="62" ht="36" customHeight="1" spans="1:7">
      <c r="A62" s="389" t="s">
        <v>175</v>
      </c>
      <c r="B62" s="307" t="s">
        <v>86</v>
      </c>
      <c r="C62" s="390">
        <v>0</v>
      </c>
      <c r="D62" s="275">
        <v>0</v>
      </c>
      <c r="E62" s="257" t="str">
        <f t="shared" si="2"/>
        <v/>
      </c>
      <c r="F62" s="223" t="str">
        <f t="shared" si="0"/>
        <v>否</v>
      </c>
      <c r="G62" s="144" t="str">
        <f t="shared" si="1"/>
        <v>项</v>
      </c>
    </row>
    <row r="63" ht="36" customHeight="1" spans="1:7">
      <c r="A63" s="389" t="s">
        <v>176</v>
      </c>
      <c r="B63" s="307" t="s">
        <v>177</v>
      </c>
      <c r="C63" s="390">
        <v>0</v>
      </c>
      <c r="D63" s="275">
        <v>0</v>
      </c>
      <c r="E63" s="257" t="str">
        <f t="shared" si="2"/>
        <v/>
      </c>
      <c r="F63" s="223" t="str">
        <f t="shared" si="0"/>
        <v>否</v>
      </c>
      <c r="G63" s="144" t="str">
        <f t="shared" si="1"/>
        <v>项</v>
      </c>
    </row>
    <row r="64" ht="36" customHeight="1" spans="1:7">
      <c r="A64" s="389" t="s">
        <v>178</v>
      </c>
      <c r="B64" s="307" t="s">
        <v>179</v>
      </c>
      <c r="C64" s="390">
        <v>0</v>
      </c>
      <c r="D64" s="275">
        <v>0</v>
      </c>
      <c r="E64" s="257" t="str">
        <f t="shared" si="2"/>
        <v/>
      </c>
      <c r="F64" s="223" t="str">
        <f t="shared" si="0"/>
        <v>否</v>
      </c>
      <c r="G64" s="144" t="str">
        <f t="shared" si="1"/>
        <v>项</v>
      </c>
    </row>
    <row r="65" ht="36" customHeight="1" spans="1:7">
      <c r="A65" s="389" t="s">
        <v>180</v>
      </c>
      <c r="B65" s="307" t="s">
        <v>181</v>
      </c>
      <c r="C65" s="390">
        <v>0</v>
      </c>
      <c r="D65" s="275">
        <v>0</v>
      </c>
      <c r="E65" s="257" t="str">
        <f t="shared" si="2"/>
        <v/>
      </c>
      <c r="F65" s="223" t="str">
        <f t="shared" si="0"/>
        <v>否</v>
      </c>
      <c r="G65" s="144" t="str">
        <f t="shared" si="1"/>
        <v>项</v>
      </c>
    </row>
    <row r="66" ht="36" customHeight="1" spans="1:7">
      <c r="A66" s="389" t="s">
        <v>182</v>
      </c>
      <c r="B66" s="307" t="s">
        <v>183</v>
      </c>
      <c r="C66" s="390">
        <v>3</v>
      </c>
      <c r="D66" s="275">
        <v>5</v>
      </c>
      <c r="E66" s="257">
        <f t="shared" si="2"/>
        <v>0.667</v>
      </c>
      <c r="F66" s="223" t="str">
        <f t="shared" si="0"/>
        <v>是</v>
      </c>
      <c r="G66" s="144" t="str">
        <f t="shared" si="1"/>
        <v>项</v>
      </c>
    </row>
    <row r="67" ht="36" customHeight="1" spans="1:7">
      <c r="A67" s="389" t="s">
        <v>184</v>
      </c>
      <c r="B67" s="307" t="s">
        <v>185</v>
      </c>
      <c r="C67" s="390">
        <v>0</v>
      </c>
      <c r="D67" s="275">
        <v>0</v>
      </c>
      <c r="E67" s="257" t="str">
        <f t="shared" si="2"/>
        <v/>
      </c>
      <c r="F67" s="223" t="str">
        <f t="shared" si="0"/>
        <v>否</v>
      </c>
      <c r="G67" s="144" t="str">
        <f t="shared" si="1"/>
        <v>项</v>
      </c>
    </row>
    <row r="68" ht="36" customHeight="1" spans="1:7">
      <c r="A68" s="389" t="s">
        <v>186</v>
      </c>
      <c r="B68" s="307" t="s">
        <v>100</v>
      </c>
      <c r="C68" s="390">
        <v>0</v>
      </c>
      <c r="D68" s="275">
        <v>50</v>
      </c>
      <c r="E68" s="257" t="str">
        <f t="shared" si="2"/>
        <v/>
      </c>
      <c r="F68" s="223" t="str">
        <f t="shared" ref="F68:F131" si="3">IF(LEN(A68)=3,"是",IF(B68&lt;&gt;"",IF(SUM(C68:D68)&lt;&gt;0,"是","否"),"是"))</f>
        <v>是</v>
      </c>
      <c r="G68" s="144" t="str">
        <f t="shared" ref="G68:G131" si="4">IF(LEN(A68)=3,"类",IF(LEN(A68)=5,"款","项"))</f>
        <v>项</v>
      </c>
    </row>
    <row r="69" ht="36" customHeight="1" spans="1:7">
      <c r="A69" s="389" t="s">
        <v>187</v>
      </c>
      <c r="B69" s="307" t="s">
        <v>188</v>
      </c>
      <c r="C69" s="390">
        <v>1300</v>
      </c>
      <c r="D69" s="275">
        <v>400</v>
      </c>
      <c r="E69" s="257" t="str">
        <f t="shared" ref="E69:E132" si="5">IF(C69&lt;&gt;0,IF((D69/C69-1)&lt;-30%,"",IF((D69/C69-1)&gt;150%,"",D69/C69-1)),"")</f>
        <v/>
      </c>
      <c r="F69" s="223" t="str">
        <f t="shared" si="3"/>
        <v>是</v>
      </c>
      <c r="G69" s="144" t="str">
        <f t="shared" si="4"/>
        <v>项</v>
      </c>
    </row>
    <row r="70" ht="36" customHeight="1" spans="1:7">
      <c r="A70" s="388" t="s">
        <v>189</v>
      </c>
      <c r="B70" s="303" t="s">
        <v>190</v>
      </c>
      <c r="C70" s="304">
        <f>SUM(C71:C82)</f>
        <v>800</v>
      </c>
      <c r="D70" s="304">
        <f>SUM(D71:D82)</f>
        <v>800</v>
      </c>
      <c r="E70" s="257">
        <f t="shared" si="5"/>
        <v>0</v>
      </c>
      <c r="F70" s="223" t="str">
        <f t="shared" si="3"/>
        <v>是</v>
      </c>
      <c r="G70" s="144" t="str">
        <f t="shared" si="4"/>
        <v>款</v>
      </c>
    </row>
    <row r="71" ht="36" customHeight="1" spans="1:7">
      <c r="A71" s="389" t="s">
        <v>191</v>
      </c>
      <c r="B71" s="307" t="s">
        <v>82</v>
      </c>
      <c r="C71" s="390">
        <v>0</v>
      </c>
      <c r="D71" s="275">
        <v>0</v>
      </c>
      <c r="E71" s="257" t="str">
        <f t="shared" si="5"/>
        <v/>
      </c>
      <c r="F71" s="223" t="str">
        <f t="shared" si="3"/>
        <v>否</v>
      </c>
      <c r="G71" s="144" t="str">
        <f t="shared" si="4"/>
        <v>项</v>
      </c>
    </row>
    <row r="72" ht="36" customHeight="1" spans="1:7">
      <c r="A72" s="389" t="s">
        <v>192</v>
      </c>
      <c r="B72" s="307" t="s">
        <v>84</v>
      </c>
      <c r="C72" s="390">
        <v>0</v>
      </c>
      <c r="D72" s="275">
        <v>0</v>
      </c>
      <c r="E72" s="257" t="str">
        <f t="shared" si="5"/>
        <v/>
      </c>
      <c r="F72" s="223" t="str">
        <f t="shared" si="3"/>
        <v>否</v>
      </c>
      <c r="G72" s="144" t="str">
        <f t="shared" si="4"/>
        <v>项</v>
      </c>
    </row>
    <row r="73" ht="36" customHeight="1" spans="1:7">
      <c r="A73" s="389" t="s">
        <v>193</v>
      </c>
      <c r="B73" s="307" t="s">
        <v>86</v>
      </c>
      <c r="C73" s="390">
        <v>0</v>
      </c>
      <c r="D73" s="275">
        <v>0</v>
      </c>
      <c r="E73" s="257" t="str">
        <f t="shared" si="5"/>
        <v/>
      </c>
      <c r="F73" s="223" t="str">
        <f t="shared" si="3"/>
        <v>否</v>
      </c>
      <c r="G73" s="144" t="str">
        <f t="shared" si="4"/>
        <v>项</v>
      </c>
    </row>
    <row r="74" ht="36" customHeight="1" spans="1:7">
      <c r="A74" s="389" t="s">
        <v>194</v>
      </c>
      <c r="B74" s="307" t="s">
        <v>195</v>
      </c>
      <c r="C74" s="390">
        <v>0</v>
      </c>
      <c r="D74" s="275">
        <v>0</v>
      </c>
      <c r="E74" s="257" t="str">
        <f t="shared" si="5"/>
        <v/>
      </c>
      <c r="F74" s="223" t="str">
        <f t="shared" si="3"/>
        <v>否</v>
      </c>
      <c r="G74" s="144" t="str">
        <f t="shared" si="4"/>
        <v>项</v>
      </c>
    </row>
    <row r="75" ht="36" customHeight="1" spans="1:7">
      <c r="A75" s="389" t="s">
        <v>196</v>
      </c>
      <c r="B75" s="307" t="s">
        <v>197</v>
      </c>
      <c r="C75" s="390">
        <v>0</v>
      </c>
      <c r="D75" s="275">
        <v>0</v>
      </c>
      <c r="E75" s="257" t="str">
        <f t="shared" si="5"/>
        <v/>
      </c>
      <c r="F75" s="223" t="str">
        <f t="shared" si="3"/>
        <v>否</v>
      </c>
      <c r="G75" s="144" t="str">
        <f t="shared" si="4"/>
        <v>项</v>
      </c>
    </row>
    <row r="76" ht="36" customHeight="1" spans="1:7">
      <c r="A76" s="389" t="s">
        <v>198</v>
      </c>
      <c r="B76" s="307" t="s">
        <v>199</v>
      </c>
      <c r="C76" s="390">
        <v>0</v>
      </c>
      <c r="D76" s="275">
        <v>0</v>
      </c>
      <c r="E76" s="257" t="str">
        <f t="shared" si="5"/>
        <v/>
      </c>
      <c r="F76" s="223" t="str">
        <f t="shared" si="3"/>
        <v>否</v>
      </c>
      <c r="G76" s="144" t="str">
        <f t="shared" si="4"/>
        <v>项</v>
      </c>
    </row>
    <row r="77" ht="36" customHeight="1" spans="1:7">
      <c r="A77" s="389" t="s">
        <v>200</v>
      </c>
      <c r="B77" s="307" t="s">
        <v>201</v>
      </c>
      <c r="C77" s="390"/>
      <c r="D77" s="275"/>
      <c r="E77" s="257" t="str">
        <f t="shared" si="5"/>
        <v/>
      </c>
      <c r="F77" s="223" t="str">
        <f t="shared" si="3"/>
        <v>否</v>
      </c>
      <c r="G77" s="144" t="str">
        <f t="shared" si="4"/>
        <v>项</v>
      </c>
    </row>
    <row r="78" ht="36" customHeight="1" spans="1:7">
      <c r="A78" s="389" t="s">
        <v>202</v>
      </c>
      <c r="B78" s="307" t="s">
        <v>203</v>
      </c>
      <c r="C78" s="308">
        <v>0</v>
      </c>
      <c r="D78" s="308">
        <v>0</v>
      </c>
      <c r="E78" s="257" t="str">
        <f t="shared" si="5"/>
        <v/>
      </c>
      <c r="F78" s="223" t="str">
        <f t="shared" si="3"/>
        <v>否</v>
      </c>
      <c r="G78" s="144" t="str">
        <f t="shared" si="4"/>
        <v>项</v>
      </c>
    </row>
    <row r="79" ht="36" customHeight="1" spans="1:7">
      <c r="A79" s="389" t="s">
        <v>204</v>
      </c>
      <c r="B79" s="307" t="s">
        <v>183</v>
      </c>
      <c r="C79" s="308">
        <v>0</v>
      </c>
      <c r="D79" s="308">
        <v>0</v>
      </c>
      <c r="E79" s="257" t="str">
        <f t="shared" si="5"/>
        <v/>
      </c>
      <c r="F79" s="223" t="str">
        <f t="shared" si="3"/>
        <v>否</v>
      </c>
      <c r="G79" s="144" t="str">
        <f t="shared" si="4"/>
        <v>项</v>
      </c>
    </row>
    <row r="80" ht="36" customHeight="1" spans="1:7">
      <c r="A80" s="392">
        <v>2010710</v>
      </c>
      <c r="B80" s="307" t="s">
        <v>205</v>
      </c>
      <c r="C80" s="308">
        <v>0</v>
      </c>
      <c r="D80" s="308">
        <v>0</v>
      </c>
      <c r="E80" s="257" t="str">
        <f t="shared" si="5"/>
        <v/>
      </c>
      <c r="F80" s="223" t="str">
        <f t="shared" si="3"/>
        <v>否</v>
      </c>
      <c r="G80" s="144" t="str">
        <f t="shared" si="4"/>
        <v>项</v>
      </c>
    </row>
    <row r="81" ht="36" customHeight="1" spans="1:7">
      <c r="A81" s="389" t="s">
        <v>206</v>
      </c>
      <c r="B81" s="307" t="s">
        <v>100</v>
      </c>
      <c r="C81" s="308"/>
      <c r="D81" s="308"/>
      <c r="E81" s="257" t="str">
        <f t="shared" si="5"/>
        <v/>
      </c>
      <c r="F81" s="223" t="str">
        <f t="shared" si="3"/>
        <v>否</v>
      </c>
      <c r="G81" s="144" t="str">
        <f t="shared" si="4"/>
        <v>项</v>
      </c>
    </row>
    <row r="82" ht="36" customHeight="1" spans="1:7">
      <c r="A82" s="389" t="s">
        <v>207</v>
      </c>
      <c r="B82" s="307" t="s">
        <v>208</v>
      </c>
      <c r="C82" s="390">
        <v>800</v>
      </c>
      <c r="D82" s="275">
        <v>800</v>
      </c>
      <c r="E82" s="257">
        <f t="shared" si="5"/>
        <v>0</v>
      </c>
      <c r="F82" s="223" t="str">
        <f t="shared" si="3"/>
        <v>是</v>
      </c>
      <c r="G82" s="144" t="str">
        <f t="shared" si="4"/>
        <v>项</v>
      </c>
    </row>
    <row r="83" ht="36" customHeight="1" spans="1:7">
      <c r="A83" s="388" t="s">
        <v>209</v>
      </c>
      <c r="B83" s="303" t="s">
        <v>210</v>
      </c>
      <c r="C83" s="304">
        <f>SUM(C84:C91)</f>
        <v>160</v>
      </c>
      <c r="D83" s="304">
        <f>SUM(D84:D91)</f>
        <v>100</v>
      </c>
      <c r="E83" s="257" t="str">
        <f t="shared" si="5"/>
        <v/>
      </c>
      <c r="F83" s="223" t="str">
        <f t="shared" si="3"/>
        <v>是</v>
      </c>
      <c r="G83" s="144" t="str">
        <f t="shared" si="4"/>
        <v>款</v>
      </c>
    </row>
    <row r="84" ht="36" customHeight="1" spans="1:7">
      <c r="A84" s="389" t="s">
        <v>211</v>
      </c>
      <c r="B84" s="307" t="s">
        <v>82</v>
      </c>
      <c r="C84" s="390">
        <v>10</v>
      </c>
      <c r="D84" s="275">
        <v>50</v>
      </c>
      <c r="E84" s="257" t="str">
        <f t="shared" si="5"/>
        <v/>
      </c>
      <c r="F84" s="223" t="str">
        <f t="shared" si="3"/>
        <v>是</v>
      </c>
      <c r="G84" s="144" t="str">
        <f t="shared" si="4"/>
        <v>项</v>
      </c>
    </row>
    <row r="85" ht="36" customHeight="1" spans="1:7">
      <c r="A85" s="389" t="s">
        <v>212</v>
      </c>
      <c r="B85" s="307" t="s">
        <v>84</v>
      </c>
      <c r="C85" s="390">
        <v>150</v>
      </c>
      <c r="D85" s="275">
        <v>50</v>
      </c>
      <c r="E85" s="257" t="str">
        <f t="shared" si="5"/>
        <v/>
      </c>
      <c r="F85" s="223" t="str">
        <f t="shared" si="3"/>
        <v>是</v>
      </c>
      <c r="G85" s="144" t="str">
        <f t="shared" si="4"/>
        <v>项</v>
      </c>
    </row>
    <row r="86" ht="36" customHeight="1" spans="1:7">
      <c r="A86" s="389" t="s">
        <v>213</v>
      </c>
      <c r="B86" s="307" t="s">
        <v>86</v>
      </c>
      <c r="C86" s="390">
        <v>0</v>
      </c>
      <c r="D86" s="275">
        <v>0</v>
      </c>
      <c r="E86" s="257" t="str">
        <f t="shared" si="5"/>
        <v/>
      </c>
      <c r="F86" s="223" t="str">
        <f t="shared" si="3"/>
        <v>否</v>
      </c>
      <c r="G86" s="144" t="str">
        <f t="shared" si="4"/>
        <v>项</v>
      </c>
    </row>
    <row r="87" ht="36" customHeight="1" spans="1:7">
      <c r="A87" s="389" t="s">
        <v>214</v>
      </c>
      <c r="B87" s="307" t="s">
        <v>215</v>
      </c>
      <c r="C87" s="390">
        <v>0</v>
      </c>
      <c r="D87" s="275">
        <v>0</v>
      </c>
      <c r="E87" s="257" t="str">
        <f t="shared" si="5"/>
        <v/>
      </c>
      <c r="F87" s="223" t="str">
        <f t="shared" si="3"/>
        <v>否</v>
      </c>
      <c r="G87" s="144" t="str">
        <f t="shared" si="4"/>
        <v>项</v>
      </c>
    </row>
    <row r="88" ht="36" customHeight="1" spans="1:7">
      <c r="A88" s="389" t="s">
        <v>216</v>
      </c>
      <c r="B88" s="307" t="s">
        <v>217</v>
      </c>
      <c r="C88" s="390">
        <v>0</v>
      </c>
      <c r="D88" s="275">
        <v>0</v>
      </c>
      <c r="E88" s="257" t="str">
        <f t="shared" si="5"/>
        <v/>
      </c>
      <c r="F88" s="223" t="str">
        <f t="shared" si="3"/>
        <v>否</v>
      </c>
      <c r="G88" s="144" t="str">
        <f t="shared" si="4"/>
        <v>项</v>
      </c>
    </row>
    <row r="89" ht="36" customHeight="1" spans="1:7">
      <c r="A89" s="389" t="s">
        <v>218</v>
      </c>
      <c r="B89" s="307" t="s">
        <v>183</v>
      </c>
      <c r="C89" s="390">
        <v>0</v>
      </c>
      <c r="D89" s="275">
        <v>0</v>
      </c>
      <c r="E89" s="257" t="str">
        <f t="shared" si="5"/>
        <v/>
      </c>
      <c r="F89" s="223" t="str">
        <f t="shared" si="3"/>
        <v>否</v>
      </c>
      <c r="G89" s="144" t="str">
        <f t="shared" si="4"/>
        <v>项</v>
      </c>
    </row>
    <row r="90" ht="36" customHeight="1" spans="1:7">
      <c r="A90" s="389" t="s">
        <v>219</v>
      </c>
      <c r="B90" s="307" t="s">
        <v>100</v>
      </c>
      <c r="C90" s="390">
        <v>0</v>
      </c>
      <c r="D90" s="275">
        <v>0</v>
      </c>
      <c r="E90" s="257" t="str">
        <f t="shared" si="5"/>
        <v/>
      </c>
      <c r="F90" s="223" t="str">
        <f t="shared" si="3"/>
        <v>否</v>
      </c>
      <c r="G90" s="144" t="str">
        <f t="shared" si="4"/>
        <v>项</v>
      </c>
    </row>
    <row r="91" ht="36" customHeight="1" spans="1:7">
      <c r="A91" s="389" t="s">
        <v>220</v>
      </c>
      <c r="B91" s="307" t="s">
        <v>221</v>
      </c>
      <c r="C91" s="390">
        <v>0</v>
      </c>
      <c r="D91" s="275">
        <v>0</v>
      </c>
      <c r="E91" s="257" t="str">
        <f t="shared" si="5"/>
        <v/>
      </c>
      <c r="F91" s="223" t="str">
        <f t="shared" si="3"/>
        <v>否</v>
      </c>
      <c r="G91" s="144" t="str">
        <f t="shared" si="4"/>
        <v>项</v>
      </c>
    </row>
    <row r="92" ht="36" customHeight="1" spans="1:7">
      <c r="A92" s="388" t="s">
        <v>222</v>
      </c>
      <c r="B92" s="303" t="s">
        <v>223</v>
      </c>
      <c r="C92" s="304">
        <f>SUM(C93:C104)</f>
        <v>5</v>
      </c>
      <c r="D92" s="304">
        <f>SUM(D93:D104)</f>
        <v>30</v>
      </c>
      <c r="E92" s="257" t="str">
        <f t="shared" si="5"/>
        <v/>
      </c>
      <c r="F92" s="223" t="str">
        <f t="shared" si="3"/>
        <v>是</v>
      </c>
      <c r="G92" s="144" t="str">
        <f t="shared" si="4"/>
        <v>款</v>
      </c>
    </row>
    <row r="93" ht="36" customHeight="1" spans="1:7">
      <c r="A93" s="389" t="s">
        <v>224</v>
      </c>
      <c r="B93" s="307" t="s">
        <v>82</v>
      </c>
      <c r="C93" s="308">
        <v>0</v>
      </c>
      <c r="D93" s="308">
        <v>0</v>
      </c>
      <c r="E93" s="257" t="str">
        <f t="shared" si="5"/>
        <v/>
      </c>
      <c r="F93" s="223" t="str">
        <f t="shared" si="3"/>
        <v>否</v>
      </c>
      <c r="G93" s="144" t="str">
        <f t="shared" si="4"/>
        <v>项</v>
      </c>
    </row>
    <row r="94" ht="36" customHeight="1" spans="1:7">
      <c r="A94" s="389" t="s">
        <v>225</v>
      </c>
      <c r="B94" s="307" t="s">
        <v>84</v>
      </c>
      <c r="C94" s="308">
        <v>0</v>
      </c>
      <c r="D94" s="308">
        <v>0</v>
      </c>
      <c r="E94" s="257" t="str">
        <f t="shared" si="5"/>
        <v/>
      </c>
      <c r="F94" s="223" t="str">
        <f t="shared" si="3"/>
        <v>否</v>
      </c>
      <c r="G94" s="144" t="str">
        <f t="shared" si="4"/>
        <v>项</v>
      </c>
    </row>
    <row r="95" ht="36" customHeight="1" spans="1:7">
      <c r="A95" s="389" t="s">
        <v>226</v>
      </c>
      <c r="B95" s="307" t="s">
        <v>86</v>
      </c>
      <c r="C95" s="308">
        <v>0</v>
      </c>
      <c r="D95" s="308">
        <v>0</v>
      </c>
      <c r="E95" s="257" t="str">
        <f t="shared" si="5"/>
        <v/>
      </c>
      <c r="F95" s="223" t="str">
        <f t="shared" si="3"/>
        <v>否</v>
      </c>
      <c r="G95" s="144" t="str">
        <f t="shared" si="4"/>
        <v>项</v>
      </c>
    </row>
    <row r="96" ht="36" customHeight="1" spans="1:7">
      <c r="A96" s="389" t="s">
        <v>227</v>
      </c>
      <c r="B96" s="307" t="s">
        <v>228</v>
      </c>
      <c r="C96" s="308"/>
      <c r="D96" s="308"/>
      <c r="E96" s="257" t="str">
        <f t="shared" si="5"/>
        <v/>
      </c>
      <c r="F96" s="223" t="str">
        <f t="shared" si="3"/>
        <v>否</v>
      </c>
      <c r="G96" s="144" t="str">
        <f t="shared" si="4"/>
        <v>项</v>
      </c>
    </row>
    <row r="97" ht="36" customHeight="1" spans="1:7">
      <c r="A97" s="389" t="s">
        <v>229</v>
      </c>
      <c r="B97" s="307" t="s">
        <v>230</v>
      </c>
      <c r="C97" s="308">
        <v>0</v>
      </c>
      <c r="D97" s="308">
        <v>0</v>
      </c>
      <c r="E97" s="257" t="str">
        <f t="shared" si="5"/>
        <v/>
      </c>
      <c r="F97" s="223" t="str">
        <f t="shared" si="3"/>
        <v>否</v>
      </c>
      <c r="G97" s="144" t="str">
        <f t="shared" si="4"/>
        <v>项</v>
      </c>
    </row>
    <row r="98" ht="36" customHeight="1" spans="1:7">
      <c r="A98" s="389" t="s">
        <v>231</v>
      </c>
      <c r="B98" s="307" t="s">
        <v>183</v>
      </c>
      <c r="C98" s="308">
        <v>0</v>
      </c>
      <c r="D98" s="308">
        <v>0</v>
      </c>
      <c r="E98" s="257" t="str">
        <f t="shared" si="5"/>
        <v/>
      </c>
      <c r="F98" s="223" t="str">
        <f t="shared" si="3"/>
        <v>否</v>
      </c>
      <c r="G98" s="144" t="str">
        <f t="shared" si="4"/>
        <v>项</v>
      </c>
    </row>
    <row r="99" ht="36" customHeight="1" spans="1:7">
      <c r="A99" s="389" t="s">
        <v>232</v>
      </c>
      <c r="B99" s="307" t="s">
        <v>233</v>
      </c>
      <c r="C99" s="308">
        <v>0</v>
      </c>
      <c r="D99" s="308">
        <v>0</v>
      </c>
      <c r="E99" s="257" t="str">
        <f t="shared" si="5"/>
        <v/>
      </c>
      <c r="F99" s="223" t="str">
        <f t="shared" si="3"/>
        <v>否</v>
      </c>
      <c r="G99" s="144" t="str">
        <f t="shared" si="4"/>
        <v>项</v>
      </c>
    </row>
    <row r="100" ht="36" customHeight="1" spans="1:7">
      <c r="A100" s="389" t="s">
        <v>234</v>
      </c>
      <c r="B100" s="307" t="s">
        <v>235</v>
      </c>
      <c r="C100" s="308">
        <v>0</v>
      </c>
      <c r="D100" s="308">
        <v>0</v>
      </c>
      <c r="E100" s="257" t="str">
        <f t="shared" si="5"/>
        <v/>
      </c>
      <c r="F100" s="223" t="str">
        <f t="shared" si="3"/>
        <v>否</v>
      </c>
      <c r="G100" s="144" t="str">
        <f t="shared" si="4"/>
        <v>项</v>
      </c>
    </row>
    <row r="101" ht="36" customHeight="1" spans="1:7">
      <c r="A101" s="389" t="s">
        <v>236</v>
      </c>
      <c r="B101" s="307" t="s">
        <v>237</v>
      </c>
      <c r="C101" s="308">
        <v>0</v>
      </c>
      <c r="D101" s="308">
        <v>0</v>
      </c>
      <c r="E101" s="257" t="str">
        <f t="shared" si="5"/>
        <v/>
      </c>
      <c r="F101" s="223" t="str">
        <f t="shared" si="3"/>
        <v>否</v>
      </c>
      <c r="G101" s="144" t="str">
        <f t="shared" si="4"/>
        <v>项</v>
      </c>
    </row>
    <row r="102" ht="36" customHeight="1" spans="1:7">
      <c r="A102" s="389" t="s">
        <v>238</v>
      </c>
      <c r="B102" s="307" t="s">
        <v>239</v>
      </c>
      <c r="C102" s="308">
        <v>0</v>
      </c>
      <c r="D102" s="308">
        <v>0</v>
      </c>
      <c r="E102" s="257" t="str">
        <f t="shared" si="5"/>
        <v/>
      </c>
      <c r="F102" s="223" t="str">
        <f t="shared" si="3"/>
        <v>否</v>
      </c>
      <c r="G102" s="144" t="str">
        <f t="shared" si="4"/>
        <v>项</v>
      </c>
    </row>
    <row r="103" ht="36" customHeight="1" spans="1:7">
      <c r="A103" s="389" t="s">
        <v>240</v>
      </c>
      <c r="B103" s="307" t="s">
        <v>100</v>
      </c>
      <c r="C103" s="308">
        <v>0</v>
      </c>
      <c r="D103" s="308">
        <v>0</v>
      </c>
      <c r="E103" s="257" t="str">
        <f t="shared" si="5"/>
        <v/>
      </c>
      <c r="F103" s="223" t="str">
        <f t="shared" si="3"/>
        <v>否</v>
      </c>
      <c r="G103" s="144" t="str">
        <f t="shared" si="4"/>
        <v>项</v>
      </c>
    </row>
    <row r="104" ht="36" customHeight="1" spans="1:7">
      <c r="A104" s="389" t="s">
        <v>241</v>
      </c>
      <c r="B104" s="307" t="s">
        <v>242</v>
      </c>
      <c r="C104" s="390">
        <v>5</v>
      </c>
      <c r="D104" s="275">
        <v>30</v>
      </c>
      <c r="E104" s="257" t="str">
        <f t="shared" si="5"/>
        <v/>
      </c>
      <c r="F104" s="223" t="str">
        <f t="shared" si="3"/>
        <v>是</v>
      </c>
      <c r="G104" s="144" t="str">
        <f t="shared" si="4"/>
        <v>项</v>
      </c>
    </row>
    <row r="105" ht="36" customHeight="1" spans="1:7">
      <c r="A105" s="388" t="s">
        <v>243</v>
      </c>
      <c r="B105" s="303" t="s">
        <v>244</v>
      </c>
      <c r="C105" s="304">
        <f>SUM(C106:C114)</f>
        <v>0</v>
      </c>
      <c r="D105" s="304">
        <f>SUM(D106:D114)</f>
        <v>0</v>
      </c>
      <c r="E105" s="257" t="str">
        <f t="shared" si="5"/>
        <v/>
      </c>
      <c r="F105" s="223" t="str">
        <f t="shared" si="3"/>
        <v>否</v>
      </c>
      <c r="G105" s="144" t="str">
        <f t="shared" si="4"/>
        <v>款</v>
      </c>
    </row>
    <row r="106" ht="36" customHeight="1" spans="1:7">
      <c r="A106" s="389" t="s">
        <v>245</v>
      </c>
      <c r="B106" s="307" t="s">
        <v>82</v>
      </c>
      <c r="C106" s="308"/>
      <c r="D106" s="308"/>
      <c r="E106" s="257" t="str">
        <f t="shared" si="5"/>
        <v/>
      </c>
      <c r="F106" s="223" t="str">
        <f t="shared" si="3"/>
        <v>否</v>
      </c>
      <c r="G106" s="144" t="str">
        <f t="shared" si="4"/>
        <v>项</v>
      </c>
    </row>
    <row r="107" ht="36" customHeight="1" spans="1:7">
      <c r="A107" s="389" t="s">
        <v>246</v>
      </c>
      <c r="B107" s="307" t="s">
        <v>84</v>
      </c>
      <c r="C107" s="308">
        <v>0</v>
      </c>
      <c r="D107" s="308">
        <v>0</v>
      </c>
      <c r="E107" s="257" t="str">
        <f t="shared" si="5"/>
        <v/>
      </c>
      <c r="F107" s="223" t="str">
        <f t="shared" si="3"/>
        <v>否</v>
      </c>
      <c r="G107" s="144" t="str">
        <f t="shared" si="4"/>
        <v>项</v>
      </c>
    </row>
    <row r="108" ht="36" customHeight="1" spans="1:7">
      <c r="A108" s="389" t="s">
        <v>247</v>
      </c>
      <c r="B108" s="307" t="s">
        <v>86</v>
      </c>
      <c r="C108" s="308">
        <v>0</v>
      </c>
      <c r="D108" s="308">
        <v>0</v>
      </c>
      <c r="E108" s="257" t="str">
        <f t="shared" si="5"/>
        <v/>
      </c>
      <c r="F108" s="223" t="str">
        <f t="shared" si="3"/>
        <v>否</v>
      </c>
      <c r="G108" s="144" t="str">
        <f t="shared" si="4"/>
        <v>项</v>
      </c>
    </row>
    <row r="109" ht="36" customHeight="1" spans="1:7">
      <c r="A109" s="389" t="s">
        <v>248</v>
      </c>
      <c r="B109" s="307" t="s">
        <v>249</v>
      </c>
      <c r="C109" s="308">
        <v>0</v>
      </c>
      <c r="D109" s="308">
        <v>0</v>
      </c>
      <c r="E109" s="257" t="str">
        <f t="shared" si="5"/>
        <v/>
      </c>
      <c r="F109" s="223" t="str">
        <f t="shared" si="3"/>
        <v>否</v>
      </c>
      <c r="G109" s="144" t="str">
        <f t="shared" si="4"/>
        <v>项</v>
      </c>
    </row>
    <row r="110" ht="36" customHeight="1" spans="1:7">
      <c r="A110" s="389" t="s">
        <v>250</v>
      </c>
      <c r="B110" s="307" t="s">
        <v>251</v>
      </c>
      <c r="C110" s="308">
        <v>0</v>
      </c>
      <c r="D110" s="308">
        <v>0</v>
      </c>
      <c r="E110" s="257" t="str">
        <f t="shared" si="5"/>
        <v/>
      </c>
      <c r="F110" s="223" t="str">
        <f t="shared" si="3"/>
        <v>否</v>
      </c>
      <c r="G110" s="144" t="str">
        <f t="shared" si="4"/>
        <v>项</v>
      </c>
    </row>
    <row r="111" ht="36" customHeight="1" spans="1:7">
      <c r="A111" s="389" t="s">
        <v>252</v>
      </c>
      <c r="B111" s="307" t="s">
        <v>253</v>
      </c>
      <c r="C111" s="308">
        <v>0</v>
      </c>
      <c r="D111" s="308">
        <v>0</v>
      </c>
      <c r="E111" s="257" t="str">
        <f t="shared" si="5"/>
        <v/>
      </c>
      <c r="F111" s="223" t="str">
        <f t="shared" si="3"/>
        <v>否</v>
      </c>
      <c r="G111" s="144" t="str">
        <f t="shared" si="4"/>
        <v>项</v>
      </c>
    </row>
    <row r="112" ht="36" customHeight="1" spans="1:7">
      <c r="A112" s="389" t="s">
        <v>254</v>
      </c>
      <c r="B112" s="307" t="s">
        <v>255</v>
      </c>
      <c r="C112" s="308"/>
      <c r="D112" s="308"/>
      <c r="E112" s="257" t="str">
        <f t="shared" si="5"/>
        <v/>
      </c>
      <c r="F112" s="223" t="str">
        <f t="shared" si="3"/>
        <v>否</v>
      </c>
      <c r="G112" s="144" t="str">
        <f t="shared" si="4"/>
        <v>项</v>
      </c>
    </row>
    <row r="113" ht="36" customHeight="1" spans="1:7">
      <c r="A113" s="389" t="s">
        <v>256</v>
      </c>
      <c r="B113" s="307" t="s">
        <v>100</v>
      </c>
      <c r="C113" s="308"/>
      <c r="D113" s="308"/>
      <c r="E113" s="257" t="str">
        <f t="shared" si="5"/>
        <v/>
      </c>
      <c r="F113" s="223" t="str">
        <f t="shared" si="3"/>
        <v>否</v>
      </c>
      <c r="G113" s="144" t="str">
        <f t="shared" si="4"/>
        <v>项</v>
      </c>
    </row>
    <row r="114" ht="36" customHeight="1" spans="1:7">
      <c r="A114" s="389" t="s">
        <v>257</v>
      </c>
      <c r="B114" s="307" t="s">
        <v>258</v>
      </c>
      <c r="C114" s="308"/>
      <c r="D114" s="308"/>
      <c r="E114" s="257" t="str">
        <f t="shared" si="5"/>
        <v/>
      </c>
      <c r="F114" s="223" t="str">
        <f t="shared" si="3"/>
        <v>否</v>
      </c>
      <c r="G114" s="144" t="str">
        <f t="shared" si="4"/>
        <v>项</v>
      </c>
    </row>
    <row r="115" ht="36" customHeight="1" spans="1:7">
      <c r="A115" s="388" t="s">
        <v>259</v>
      </c>
      <c r="B115" s="303" t="s">
        <v>260</v>
      </c>
      <c r="C115" s="304">
        <f>SUM(C116:C123)</f>
        <v>1605</v>
      </c>
      <c r="D115" s="304">
        <f>SUM(D116:D123)</f>
        <v>1670</v>
      </c>
      <c r="E115" s="257">
        <f t="shared" si="5"/>
        <v>0.04</v>
      </c>
      <c r="F115" s="223" t="str">
        <f t="shared" si="3"/>
        <v>是</v>
      </c>
      <c r="G115" s="144" t="str">
        <f t="shared" si="4"/>
        <v>款</v>
      </c>
    </row>
    <row r="116" ht="36" customHeight="1" spans="1:7">
      <c r="A116" s="389" t="s">
        <v>261</v>
      </c>
      <c r="B116" s="307" t="s">
        <v>82</v>
      </c>
      <c r="C116" s="390">
        <v>1500</v>
      </c>
      <c r="D116" s="275">
        <v>1550</v>
      </c>
      <c r="E116" s="257">
        <f t="shared" si="5"/>
        <v>0.033</v>
      </c>
      <c r="F116" s="223" t="str">
        <f t="shared" si="3"/>
        <v>是</v>
      </c>
      <c r="G116" s="144" t="str">
        <f t="shared" si="4"/>
        <v>项</v>
      </c>
    </row>
    <row r="117" ht="36" customHeight="1" spans="1:7">
      <c r="A117" s="389" t="s">
        <v>262</v>
      </c>
      <c r="B117" s="307" t="s">
        <v>84</v>
      </c>
      <c r="C117" s="390">
        <v>5</v>
      </c>
      <c r="D117" s="275">
        <v>7</v>
      </c>
      <c r="E117" s="257">
        <f t="shared" si="5"/>
        <v>0.4</v>
      </c>
      <c r="F117" s="223" t="str">
        <f t="shared" si="3"/>
        <v>是</v>
      </c>
      <c r="G117" s="144" t="str">
        <f t="shared" si="4"/>
        <v>项</v>
      </c>
    </row>
    <row r="118" ht="36" customHeight="1" spans="1:7">
      <c r="A118" s="389" t="s">
        <v>263</v>
      </c>
      <c r="B118" s="307" t="s">
        <v>86</v>
      </c>
      <c r="C118" s="390">
        <v>0</v>
      </c>
      <c r="D118" s="275">
        <v>0</v>
      </c>
      <c r="E118" s="257" t="str">
        <f t="shared" si="5"/>
        <v/>
      </c>
      <c r="F118" s="223" t="str">
        <f t="shared" si="3"/>
        <v>否</v>
      </c>
      <c r="G118" s="144" t="str">
        <f t="shared" si="4"/>
        <v>项</v>
      </c>
    </row>
    <row r="119" ht="36" customHeight="1" spans="1:7">
      <c r="A119" s="389" t="s">
        <v>264</v>
      </c>
      <c r="B119" s="307" t="s">
        <v>265</v>
      </c>
      <c r="C119" s="390">
        <v>30</v>
      </c>
      <c r="D119" s="275">
        <v>33</v>
      </c>
      <c r="E119" s="257">
        <f t="shared" si="5"/>
        <v>0.1</v>
      </c>
      <c r="F119" s="223" t="str">
        <f t="shared" si="3"/>
        <v>是</v>
      </c>
      <c r="G119" s="144" t="str">
        <f t="shared" si="4"/>
        <v>项</v>
      </c>
    </row>
    <row r="120" ht="36" customHeight="1" spans="1:7">
      <c r="A120" s="389" t="s">
        <v>266</v>
      </c>
      <c r="B120" s="307" t="s">
        <v>267</v>
      </c>
      <c r="C120" s="390">
        <v>0</v>
      </c>
      <c r="D120" s="275">
        <v>0</v>
      </c>
      <c r="E120" s="257" t="str">
        <f t="shared" si="5"/>
        <v/>
      </c>
      <c r="F120" s="223" t="str">
        <f t="shared" si="3"/>
        <v>否</v>
      </c>
      <c r="G120" s="144" t="str">
        <f t="shared" si="4"/>
        <v>项</v>
      </c>
    </row>
    <row r="121" ht="36" customHeight="1" spans="1:7">
      <c r="A121" s="389" t="s">
        <v>268</v>
      </c>
      <c r="B121" s="307" t="s">
        <v>269</v>
      </c>
      <c r="C121" s="390">
        <v>20</v>
      </c>
      <c r="D121" s="275">
        <v>28</v>
      </c>
      <c r="E121" s="257">
        <f t="shared" si="5"/>
        <v>0.4</v>
      </c>
      <c r="F121" s="223" t="str">
        <f t="shared" si="3"/>
        <v>是</v>
      </c>
      <c r="G121" s="144" t="str">
        <f t="shared" si="4"/>
        <v>项</v>
      </c>
    </row>
    <row r="122" ht="36" customHeight="1" spans="1:7">
      <c r="A122" s="389" t="s">
        <v>270</v>
      </c>
      <c r="B122" s="307" t="s">
        <v>100</v>
      </c>
      <c r="C122" s="390">
        <v>0</v>
      </c>
      <c r="D122" s="275">
        <v>0</v>
      </c>
      <c r="E122" s="257" t="str">
        <f t="shared" si="5"/>
        <v/>
      </c>
      <c r="F122" s="223" t="str">
        <f t="shared" si="3"/>
        <v>否</v>
      </c>
      <c r="G122" s="144" t="str">
        <f t="shared" si="4"/>
        <v>项</v>
      </c>
    </row>
    <row r="123" ht="36" customHeight="1" spans="1:7">
      <c r="A123" s="389" t="s">
        <v>271</v>
      </c>
      <c r="B123" s="307" t="s">
        <v>272</v>
      </c>
      <c r="C123" s="390">
        <v>50</v>
      </c>
      <c r="D123" s="275">
        <v>52</v>
      </c>
      <c r="E123" s="257">
        <f t="shared" si="5"/>
        <v>0.04</v>
      </c>
      <c r="F123" s="223" t="str">
        <f t="shared" si="3"/>
        <v>是</v>
      </c>
      <c r="G123" s="144" t="str">
        <f t="shared" si="4"/>
        <v>项</v>
      </c>
    </row>
    <row r="124" ht="36" customHeight="1" spans="1:7">
      <c r="A124" s="388" t="s">
        <v>273</v>
      </c>
      <c r="B124" s="303" t="s">
        <v>274</v>
      </c>
      <c r="C124" s="304">
        <f>SUM(C125:C134)</f>
        <v>631</v>
      </c>
      <c r="D124" s="304">
        <f>SUM(D125:D134)</f>
        <v>608</v>
      </c>
      <c r="E124" s="257">
        <f t="shared" si="5"/>
        <v>-0.036</v>
      </c>
      <c r="F124" s="223" t="str">
        <f t="shared" si="3"/>
        <v>是</v>
      </c>
      <c r="G124" s="144" t="str">
        <f t="shared" si="4"/>
        <v>款</v>
      </c>
    </row>
    <row r="125" ht="36" customHeight="1" spans="1:7">
      <c r="A125" s="389" t="s">
        <v>275</v>
      </c>
      <c r="B125" s="307" t="s">
        <v>82</v>
      </c>
      <c r="C125" s="308">
        <v>370</v>
      </c>
      <c r="D125" s="308">
        <v>400</v>
      </c>
      <c r="E125" s="257">
        <f t="shared" si="5"/>
        <v>0.081</v>
      </c>
      <c r="F125" s="223" t="str">
        <f t="shared" si="3"/>
        <v>是</v>
      </c>
      <c r="G125" s="144" t="str">
        <f t="shared" si="4"/>
        <v>项</v>
      </c>
    </row>
    <row r="126" ht="36" customHeight="1" spans="1:7">
      <c r="A126" s="389" t="s">
        <v>276</v>
      </c>
      <c r="B126" s="307" t="s">
        <v>84</v>
      </c>
      <c r="C126" s="308">
        <v>100</v>
      </c>
      <c r="D126" s="308">
        <v>105</v>
      </c>
      <c r="E126" s="257">
        <f t="shared" si="5"/>
        <v>0.05</v>
      </c>
      <c r="F126" s="223" t="str">
        <f t="shared" si="3"/>
        <v>是</v>
      </c>
      <c r="G126" s="144" t="str">
        <f t="shared" si="4"/>
        <v>项</v>
      </c>
    </row>
    <row r="127" ht="36" customHeight="1" spans="1:7">
      <c r="A127" s="389" t="s">
        <v>277</v>
      </c>
      <c r="B127" s="307" t="s">
        <v>86</v>
      </c>
      <c r="C127" s="308">
        <v>0</v>
      </c>
      <c r="D127" s="308">
        <v>0</v>
      </c>
      <c r="E127" s="257" t="str">
        <f t="shared" si="5"/>
        <v/>
      </c>
      <c r="F127" s="223" t="str">
        <f t="shared" si="3"/>
        <v>否</v>
      </c>
      <c r="G127" s="144" t="str">
        <f t="shared" si="4"/>
        <v>项</v>
      </c>
    </row>
    <row r="128" ht="36" customHeight="1" spans="1:7">
      <c r="A128" s="389" t="s">
        <v>278</v>
      </c>
      <c r="B128" s="307" t="s">
        <v>279</v>
      </c>
      <c r="C128" s="308">
        <v>0</v>
      </c>
      <c r="D128" s="308">
        <v>0</v>
      </c>
      <c r="E128" s="257" t="str">
        <f t="shared" si="5"/>
        <v/>
      </c>
      <c r="F128" s="223" t="str">
        <f t="shared" si="3"/>
        <v>否</v>
      </c>
      <c r="G128" s="144" t="str">
        <f t="shared" si="4"/>
        <v>项</v>
      </c>
    </row>
    <row r="129" ht="36" customHeight="1" spans="1:7">
      <c r="A129" s="389" t="s">
        <v>280</v>
      </c>
      <c r="B129" s="307" t="s">
        <v>281</v>
      </c>
      <c r="C129" s="308">
        <v>0</v>
      </c>
      <c r="D129" s="308">
        <v>0</v>
      </c>
      <c r="E129" s="257" t="str">
        <f t="shared" si="5"/>
        <v/>
      </c>
      <c r="F129" s="223" t="str">
        <f t="shared" si="3"/>
        <v>否</v>
      </c>
      <c r="G129" s="144" t="str">
        <f t="shared" si="4"/>
        <v>项</v>
      </c>
    </row>
    <row r="130" ht="36" customHeight="1" spans="1:7">
      <c r="A130" s="389" t="s">
        <v>282</v>
      </c>
      <c r="B130" s="307" t="s">
        <v>283</v>
      </c>
      <c r="C130" s="308">
        <v>0</v>
      </c>
      <c r="D130" s="308">
        <v>0</v>
      </c>
      <c r="E130" s="257" t="str">
        <f t="shared" si="5"/>
        <v/>
      </c>
      <c r="F130" s="223" t="str">
        <f t="shared" si="3"/>
        <v>否</v>
      </c>
      <c r="G130" s="144" t="str">
        <f t="shared" si="4"/>
        <v>项</v>
      </c>
    </row>
    <row r="131" ht="36" customHeight="1" spans="1:7">
      <c r="A131" s="389" t="s">
        <v>284</v>
      </c>
      <c r="B131" s="307" t="s">
        <v>285</v>
      </c>
      <c r="C131" s="308">
        <v>0</v>
      </c>
      <c r="D131" s="308">
        <v>0</v>
      </c>
      <c r="E131" s="257" t="str">
        <f t="shared" si="5"/>
        <v/>
      </c>
      <c r="F131" s="223" t="str">
        <f t="shared" si="3"/>
        <v>否</v>
      </c>
      <c r="G131" s="144" t="str">
        <f t="shared" si="4"/>
        <v>项</v>
      </c>
    </row>
    <row r="132" ht="36" customHeight="1" spans="1:7">
      <c r="A132" s="389" t="s">
        <v>286</v>
      </c>
      <c r="B132" s="307" t="s">
        <v>287</v>
      </c>
      <c r="C132" s="308">
        <v>1</v>
      </c>
      <c r="D132" s="308">
        <v>3</v>
      </c>
      <c r="E132" s="257" t="str">
        <f t="shared" si="5"/>
        <v/>
      </c>
      <c r="F132" s="223" t="str">
        <f t="shared" ref="F132:F195" si="6">IF(LEN(A132)=3,"是",IF(B132&lt;&gt;"",IF(SUM(C132:D132)&lt;&gt;0,"是","否"),"是"))</f>
        <v>是</v>
      </c>
      <c r="G132" s="144" t="str">
        <f t="shared" ref="G132:G195" si="7">IF(LEN(A132)=3,"类",IF(LEN(A132)=5,"款","项"))</f>
        <v>项</v>
      </c>
    </row>
    <row r="133" ht="36" customHeight="1" spans="1:7">
      <c r="A133" s="389" t="s">
        <v>288</v>
      </c>
      <c r="B133" s="307" t="s">
        <v>100</v>
      </c>
      <c r="C133" s="308">
        <v>0</v>
      </c>
      <c r="D133" s="308">
        <v>0</v>
      </c>
      <c r="E133" s="257" t="str">
        <f t="shared" ref="E133:E196" si="8">IF(C133&lt;&gt;0,IF((D133/C133-1)&lt;-30%,"",IF((D133/C133-1)&gt;150%,"",D133/C133-1)),"")</f>
        <v/>
      </c>
      <c r="F133" s="223" t="str">
        <f t="shared" si="6"/>
        <v>否</v>
      </c>
      <c r="G133" s="144" t="str">
        <f t="shared" si="7"/>
        <v>项</v>
      </c>
    </row>
    <row r="134" ht="36" customHeight="1" spans="1:7">
      <c r="A134" s="389" t="s">
        <v>289</v>
      </c>
      <c r="B134" s="307" t="s">
        <v>290</v>
      </c>
      <c r="C134" s="308">
        <v>160</v>
      </c>
      <c r="D134" s="308">
        <v>100</v>
      </c>
      <c r="E134" s="257" t="str">
        <f t="shared" si="8"/>
        <v/>
      </c>
      <c r="F134" s="223" t="str">
        <f t="shared" si="6"/>
        <v>是</v>
      </c>
      <c r="G134" s="144" t="str">
        <f t="shared" si="7"/>
        <v>项</v>
      </c>
    </row>
    <row r="135" ht="36" customHeight="1" spans="1:7">
      <c r="A135" s="388" t="s">
        <v>291</v>
      </c>
      <c r="B135" s="303" t="s">
        <v>292</v>
      </c>
      <c r="C135" s="304">
        <f>SUM(C136:C147)</f>
        <v>0</v>
      </c>
      <c r="D135" s="304">
        <f>SUM(D136:D147)</f>
        <v>0</v>
      </c>
      <c r="E135" s="257" t="str">
        <f t="shared" si="8"/>
        <v/>
      </c>
      <c r="F135" s="223" t="str">
        <f t="shared" si="6"/>
        <v>否</v>
      </c>
      <c r="G135" s="144" t="str">
        <f t="shared" si="7"/>
        <v>款</v>
      </c>
    </row>
    <row r="136" ht="36" customHeight="1" spans="1:7">
      <c r="A136" s="389" t="s">
        <v>293</v>
      </c>
      <c r="B136" s="307" t="s">
        <v>82</v>
      </c>
      <c r="C136" s="308">
        <v>0</v>
      </c>
      <c r="D136" s="308">
        <v>0</v>
      </c>
      <c r="E136" s="257" t="str">
        <f t="shared" si="8"/>
        <v/>
      </c>
      <c r="F136" s="223" t="str">
        <f t="shared" si="6"/>
        <v>否</v>
      </c>
      <c r="G136" s="144" t="str">
        <f t="shared" si="7"/>
        <v>项</v>
      </c>
    </row>
    <row r="137" ht="36" customHeight="1" spans="1:7">
      <c r="A137" s="389" t="s">
        <v>294</v>
      </c>
      <c r="B137" s="307" t="s">
        <v>84</v>
      </c>
      <c r="C137" s="308"/>
      <c r="D137" s="308"/>
      <c r="E137" s="257" t="str">
        <f t="shared" si="8"/>
        <v/>
      </c>
      <c r="F137" s="223" t="str">
        <f t="shared" si="6"/>
        <v>否</v>
      </c>
      <c r="G137" s="144" t="str">
        <f t="shared" si="7"/>
        <v>项</v>
      </c>
    </row>
    <row r="138" ht="36" customHeight="1" spans="1:7">
      <c r="A138" s="389" t="s">
        <v>295</v>
      </c>
      <c r="B138" s="307" t="s">
        <v>86</v>
      </c>
      <c r="C138" s="308">
        <v>0</v>
      </c>
      <c r="D138" s="308">
        <v>0</v>
      </c>
      <c r="E138" s="257" t="str">
        <f t="shared" si="8"/>
        <v/>
      </c>
      <c r="F138" s="223" t="str">
        <f t="shared" si="6"/>
        <v>否</v>
      </c>
      <c r="G138" s="144" t="str">
        <f t="shared" si="7"/>
        <v>项</v>
      </c>
    </row>
    <row r="139" ht="36" customHeight="1" spans="1:7">
      <c r="A139" s="389" t="s">
        <v>296</v>
      </c>
      <c r="B139" s="307" t="s">
        <v>297</v>
      </c>
      <c r="C139" s="308">
        <v>0</v>
      </c>
      <c r="D139" s="308">
        <v>0</v>
      </c>
      <c r="E139" s="257" t="str">
        <f t="shared" si="8"/>
        <v/>
      </c>
      <c r="F139" s="223" t="str">
        <f t="shared" si="6"/>
        <v>否</v>
      </c>
      <c r="G139" s="144" t="str">
        <f t="shared" si="7"/>
        <v>项</v>
      </c>
    </row>
    <row r="140" ht="36" customHeight="1" spans="1:7">
      <c r="A140" s="389" t="s">
        <v>298</v>
      </c>
      <c r="B140" s="307" t="s">
        <v>299</v>
      </c>
      <c r="C140" s="308"/>
      <c r="D140" s="308"/>
      <c r="E140" s="257" t="str">
        <f t="shared" si="8"/>
        <v/>
      </c>
      <c r="F140" s="223" t="str">
        <f t="shared" si="6"/>
        <v>否</v>
      </c>
      <c r="G140" s="144" t="str">
        <f t="shared" si="7"/>
        <v>项</v>
      </c>
    </row>
    <row r="141" ht="36" customHeight="1" spans="1:7">
      <c r="A141" s="389" t="s">
        <v>300</v>
      </c>
      <c r="B141" s="307" t="s">
        <v>301</v>
      </c>
      <c r="C141" s="308"/>
      <c r="D141" s="308"/>
      <c r="E141" s="257" t="str">
        <f t="shared" si="8"/>
        <v/>
      </c>
      <c r="F141" s="223" t="str">
        <f t="shared" si="6"/>
        <v>否</v>
      </c>
      <c r="G141" s="144" t="str">
        <f t="shared" si="7"/>
        <v>项</v>
      </c>
    </row>
    <row r="142" ht="36" customHeight="1" spans="1:7">
      <c r="A142" s="389" t="s">
        <v>302</v>
      </c>
      <c r="B142" s="307" t="s">
        <v>303</v>
      </c>
      <c r="C142" s="308">
        <v>0</v>
      </c>
      <c r="D142" s="308">
        <v>0</v>
      </c>
      <c r="E142" s="257" t="str">
        <f t="shared" si="8"/>
        <v/>
      </c>
      <c r="F142" s="223" t="str">
        <f t="shared" si="6"/>
        <v>否</v>
      </c>
      <c r="G142" s="144" t="str">
        <f t="shared" si="7"/>
        <v>项</v>
      </c>
    </row>
    <row r="143" ht="36" customHeight="1" spans="1:7">
      <c r="A143" s="389" t="s">
        <v>304</v>
      </c>
      <c r="B143" s="307" t="s">
        <v>305</v>
      </c>
      <c r="C143" s="308">
        <v>0</v>
      </c>
      <c r="D143" s="308">
        <v>0</v>
      </c>
      <c r="E143" s="257" t="str">
        <f t="shared" si="8"/>
        <v/>
      </c>
      <c r="F143" s="223" t="str">
        <f t="shared" si="6"/>
        <v>否</v>
      </c>
      <c r="G143" s="144" t="str">
        <f t="shared" si="7"/>
        <v>项</v>
      </c>
    </row>
    <row r="144" ht="36" customHeight="1" spans="1:7">
      <c r="A144" s="389" t="s">
        <v>306</v>
      </c>
      <c r="B144" s="307" t="s">
        <v>307</v>
      </c>
      <c r="C144" s="308">
        <v>0</v>
      </c>
      <c r="D144" s="308">
        <v>0</v>
      </c>
      <c r="E144" s="257" t="str">
        <f t="shared" si="8"/>
        <v/>
      </c>
      <c r="F144" s="223" t="str">
        <f t="shared" si="6"/>
        <v>否</v>
      </c>
      <c r="G144" s="144" t="str">
        <f t="shared" si="7"/>
        <v>项</v>
      </c>
    </row>
    <row r="145" ht="36" customHeight="1" spans="1:7">
      <c r="A145" s="389" t="s">
        <v>308</v>
      </c>
      <c r="B145" s="307" t="s">
        <v>309</v>
      </c>
      <c r="C145" s="308">
        <v>0</v>
      </c>
      <c r="D145" s="308">
        <v>0</v>
      </c>
      <c r="E145" s="257" t="str">
        <f t="shared" si="8"/>
        <v/>
      </c>
      <c r="F145" s="223" t="str">
        <f t="shared" si="6"/>
        <v>否</v>
      </c>
      <c r="G145" s="144" t="str">
        <f t="shared" si="7"/>
        <v>项</v>
      </c>
    </row>
    <row r="146" ht="36" customHeight="1" spans="1:7">
      <c r="A146" s="389" t="s">
        <v>310</v>
      </c>
      <c r="B146" s="307" t="s">
        <v>100</v>
      </c>
      <c r="C146" s="308">
        <v>0</v>
      </c>
      <c r="D146" s="308">
        <v>0</v>
      </c>
      <c r="E146" s="257" t="str">
        <f t="shared" si="8"/>
        <v/>
      </c>
      <c r="F146" s="223" t="str">
        <f t="shared" si="6"/>
        <v>否</v>
      </c>
      <c r="G146" s="144" t="str">
        <f t="shared" si="7"/>
        <v>项</v>
      </c>
    </row>
    <row r="147" ht="36" customHeight="1" spans="1:7">
      <c r="A147" s="389" t="s">
        <v>311</v>
      </c>
      <c r="B147" s="307" t="s">
        <v>312</v>
      </c>
      <c r="C147" s="308"/>
      <c r="D147" s="308"/>
      <c r="E147" s="257" t="str">
        <f t="shared" si="8"/>
        <v/>
      </c>
      <c r="F147" s="223" t="str">
        <f t="shared" si="6"/>
        <v>否</v>
      </c>
      <c r="G147" s="144" t="str">
        <f t="shared" si="7"/>
        <v>项</v>
      </c>
    </row>
    <row r="148" ht="36" customHeight="1" spans="1:7">
      <c r="A148" s="388" t="s">
        <v>313</v>
      </c>
      <c r="B148" s="303" t="s">
        <v>314</v>
      </c>
      <c r="C148" s="304">
        <f>SUM(C149:C154)</f>
        <v>231</v>
      </c>
      <c r="D148" s="304">
        <f>SUM(D149:D154)</f>
        <v>1004</v>
      </c>
      <c r="E148" s="257" t="str">
        <f t="shared" si="8"/>
        <v/>
      </c>
      <c r="F148" s="223" t="str">
        <f t="shared" si="6"/>
        <v>是</v>
      </c>
      <c r="G148" s="144" t="str">
        <f t="shared" si="7"/>
        <v>款</v>
      </c>
    </row>
    <row r="149" ht="36" customHeight="1" spans="1:7">
      <c r="A149" s="389" t="s">
        <v>315</v>
      </c>
      <c r="B149" s="307" t="s">
        <v>82</v>
      </c>
      <c r="C149" s="308">
        <v>0</v>
      </c>
      <c r="D149" s="308">
        <v>0</v>
      </c>
      <c r="E149" s="257" t="str">
        <f t="shared" si="8"/>
        <v/>
      </c>
      <c r="F149" s="223" t="str">
        <f t="shared" si="6"/>
        <v>否</v>
      </c>
      <c r="G149" s="144" t="str">
        <f t="shared" si="7"/>
        <v>项</v>
      </c>
    </row>
    <row r="150" ht="36" customHeight="1" spans="1:7">
      <c r="A150" s="389" t="s">
        <v>316</v>
      </c>
      <c r="B150" s="307" t="s">
        <v>84</v>
      </c>
      <c r="C150" s="308">
        <v>1</v>
      </c>
      <c r="D150" s="308">
        <v>2</v>
      </c>
      <c r="E150" s="257">
        <f t="shared" si="8"/>
        <v>1</v>
      </c>
      <c r="F150" s="223" t="str">
        <f t="shared" si="6"/>
        <v>是</v>
      </c>
      <c r="G150" s="144" t="str">
        <f t="shared" si="7"/>
        <v>项</v>
      </c>
    </row>
    <row r="151" ht="36" customHeight="1" spans="1:7">
      <c r="A151" s="389" t="s">
        <v>317</v>
      </c>
      <c r="B151" s="307" t="s">
        <v>86</v>
      </c>
      <c r="C151" s="308">
        <v>0</v>
      </c>
      <c r="D151" s="308">
        <v>0</v>
      </c>
      <c r="E151" s="257" t="str">
        <f t="shared" si="8"/>
        <v/>
      </c>
      <c r="F151" s="223" t="str">
        <f t="shared" si="6"/>
        <v>否</v>
      </c>
      <c r="G151" s="144" t="str">
        <f t="shared" si="7"/>
        <v>项</v>
      </c>
    </row>
    <row r="152" ht="36" customHeight="1" spans="1:7">
      <c r="A152" s="389" t="s">
        <v>318</v>
      </c>
      <c r="B152" s="307" t="s">
        <v>319</v>
      </c>
      <c r="C152" s="308">
        <v>100</v>
      </c>
      <c r="D152" s="308">
        <v>102</v>
      </c>
      <c r="E152" s="257">
        <f t="shared" si="8"/>
        <v>0.02</v>
      </c>
      <c r="F152" s="223" t="str">
        <f t="shared" si="6"/>
        <v>是</v>
      </c>
      <c r="G152" s="144" t="str">
        <f t="shared" si="7"/>
        <v>项</v>
      </c>
    </row>
    <row r="153" ht="36" customHeight="1" spans="1:7">
      <c r="A153" s="389" t="s">
        <v>320</v>
      </c>
      <c r="B153" s="307" t="s">
        <v>100</v>
      </c>
      <c r="C153" s="308">
        <v>0</v>
      </c>
      <c r="D153" s="308">
        <v>0</v>
      </c>
      <c r="E153" s="257" t="str">
        <f t="shared" si="8"/>
        <v/>
      </c>
      <c r="F153" s="223" t="str">
        <f t="shared" si="6"/>
        <v>否</v>
      </c>
      <c r="G153" s="144" t="str">
        <f t="shared" si="7"/>
        <v>项</v>
      </c>
    </row>
    <row r="154" ht="36" customHeight="1" spans="1:7">
      <c r="A154" s="389" t="s">
        <v>321</v>
      </c>
      <c r="B154" s="307" t="s">
        <v>322</v>
      </c>
      <c r="C154" s="308">
        <v>130</v>
      </c>
      <c r="D154" s="308">
        <v>900</v>
      </c>
      <c r="E154" s="257" t="str">
        <f t="shared" si="8"/>
        <v/>
      </c>
      <c r="F154" s="223" t="str">
        <f t="shared" si="6"/>
        <v>是</v>
      </c>
      <c r="G154" s="144" t="str">
        <f t="shared" si="7"/>
        <v>项</v>
      </c>
    </row>
    <row r="155" ht="36" customHeight="1" spans="1:7">
      <c r="A155" s="388" t="s">
        <v>323</v>
      </c>
      <c r="B155" s="303" t="s">
        <v>324</v>
      </c>
      <c r="C155" s="304">
        <f>SUM(C156:C162)</f>
        <v>173</v>
      </c>
      <c r="D155" s="304">
        <f>SUM(D156:D162)</f>
        <v>167</v>
      </c>
      <c r="E155" s="257">
        <f t="shared" si="8"/>
        <v>-0.035</v>
      </c>
      <c r="F155" s="223" t="str">
        <f t="shared" si="6"/>
        <v>是</v>
      </c>
      <c r="G155" s="144" t="str">
        <f t="shared" si="7"/>
        <v>款</v>
      </c>
    </row>
    <row r="156" ht="36" customHeight="1" spans="1:7">
      <c r="A156" s="389" t="s">
        <v>325</v>
      </c>
      <c r="B156" s="307" t="s">
        <v>82</v>
      </c>
      <c r="C156" s="308">
        <v>140</v>
      </c>
      <c r="D156" s="308">
        <v>130</v>
      </c>
      <c r="E156" s="257">
        <f t="shared" si="8"/>
        <v>-0.071</v>
      </c>
      <c r="F156" s="223" t="str">
        <f t="shared" si="6"/>
        <v>是</v>
      </c>
      <c r="G156" s="144" t="str">
        <f t="shared" si="7"/>
        <v>项</v>
      </c>
    </row>
    <row r="157" ht="36" customHeight="1" spans="1:7">
      <c r="A157" s="389" t="s">
        <v>326</v>
      </c>
      <c r="B157" s="307" t="s">
        <v>84</v>
      </c>
      <c r="C157" s="308">
        <v>12</v>
      </c>
      <c r="D157" s="308">
        <v>13</v>
      </c>
      <c r="E157" s="257">
        <f t="shared" si="8"/>
        <v>0.083</v>
      </c>
      <c r="F157" s="223" t="str">
        <f t="shared" si="6"/>
        <v>是</v>
      </c>
      <c r="G157" s="144" t="str">
        <f t="shared" si="7"/>
        <v>项</v>
      </c>
    </row>
    <row r="158" ht="36" customHeight="1" spans="1:7">
      <c r="A158" s="389" t="s">
        <v>327</v>
      </c>
      <c r="B158" s="307" t="s">
        <v>86</v>
      </c>
      <c r="C158" s="308">
        <v>20</v>
      </c>
      <c r="D158" s="308">
        <v>21</v>
      </c>
      <c r="E158" s="257">
        <f t="shared" si="8"/>
        <v>0.05</v>
      </c>
      <c r="F158" s="223" t="str">
        <f t="shared" si="6"/>
        <v>是</v>
      </c>
      <c r="G158" s="144" t="str">
        <f t="shared" si="7"/>
        <v>项</v>
      </c>
    </row>
    <row r="159" ht="36" customHeight="1" spans="1:7">
      <c r="A159" s="389" t="s">
        <v>328</v>
      </c>
      <c r="B159" s="307" t="s">
        <v>329</v>
      </c>
      <c r="C159" s="308">
        <v>1</v>
      </c>
      <c r="D159" s="308">
        <v>3</v>
      </c>
      <c r="E159" s="257" t="str">
        <f t="shared" si="8"/>
        <v/>
      </c>
      <c r="F159" s="223" t="str">
        <f t="shared" si="6"/>
        <v>是</v>
      </c>
      <c r="G159" s="144" t="str">
        <f t="shared" si="7"/>
        <v>项</v>
      </c>
    </row>
    <row r="160" ht="36" customHeight="1" spans="1:7">
      <c r="A160" s="389" t="s">
        <v>330</v>
      </c>
      <c r="B160" s="307" t="s">
        <v>331</v>
      </c>
      <c r="C160" s="308">
        <v>0</v>
      </c>
      <c r="D160" s="308">
        <v>0</v>
      </c>
      <c r="E160" s="257" t="str">
        <f t="shared" si="8"/>
        <v/>
      </c>
      <c r="F160" s="223" t="str">
        <f t="shared" si="6"/>
        <v>否</v>
      </c>
      <c r="G160" s="144" t="str">
        <f t="shared" si="7"/>
        <v>项</v>
      </c>
    </row>
    <row r="161" ht="36" customHeight="1" spans="1:7">
      <c r="A161" s="389" t="s">
        <v>332</v>
      </c>
      <c r="B161" s="307" t="s">
        <v>100</v>
      </c>
      <c r="C161" s="308">
        <v>0</v>
      </c>
      <c r="D161" s="308">
        <v>0</v>
      </c>
      <c r="E161" s="257" t="str">
        <f t="shared" si="8"/>
        <v/>
      </c>
      <c r="F161" s="223" t="str">
        <f t="shared" si="6"/>
        <v>否</v>
      </c>
      <c r="G161" s="144" t="str">
        <f t="shared" si="7"/>
        <v>项</v>
      </c>
    </row>
    <row r="162" ht="36" customHeight="1" spans="1:7">
      <c r="A162" s="389" t="s">
        <v>333</v>
      </c>
      <c r="B162" s="307" t="s">
        <v>334</v>
      </c>
      <c r="C162" s="308">
        <v>0</v>
      </c>
      <c r="D162" s="308">
        <v>0</v>
      </c>
      <c r="E162" s="257" t="str">
        <f t="shared" si="8"/>
        <v/>
      </c>
      <c r="F162" s="223" t="str">
        <f t="shared" si="6"/>
        <v>否</v>
      </c>
      <c r="G162" s="144" t="str">
        <f t="shared" si="7"/>
        <v>项</v>
      </c>
    </row>
    <row r="163" ht="36" customHeight="1" spans="1:7">
      <c r="A163" s="388" t="s">
        <v>335</v>
      </c>
      <c r="B163" s="303" t="s">
        <v>336</v>
      </c>
      <c r="C163" s="304">
        <f>SUM(C164:C168)</f>
        <v>305</v>
      </c>
      <c r="D163" s="304">
        <f>SUM(D164:D168)</f>
        <v>125</v>
      </c>
      <c r="E163" s="257" t="str">
        <f t="shared" si="8"/>
        <v/>
      </c>
      <c r="F163" s="223" t="str">
        <f>IF(LEN(A163)=3,"是",IF(B163&lt;&gt;"",IF(SUM(C163:C163)&lt;&gt;0,"是","否"),"是"))</f>
        <v>是</v>
      </c>
      <c r="G163" s="144" t="str">
        <f t="shared" si="7"/>
        <v>款</v>
      </c>
    </row>
    <row r="164" ht="36" customHeight="1" spans="1:7">
      <c r="A164" s="389" t="s">
        <v>337</v>
      </c>
      <c r="B164" s="307" t="s">
        <v>82</v>
      </c>
      <c r="C164" s="308">
        <v>20</v>
      </c>
      <c r="D164" s="308">
        <v>22</v>
      </c>
      <c r="E164" s="257">
        <f t="shared" si="8"/>
        <v>0.1</v>
      </c>
      <c r="F164" s="223" t="str">
        <f t="shared" si="6"/>
        <v>是</v>
      </c>
      <c r="G164" s="144" t="str">
        <f t="shared" si="7"/>
        <v>项</v>
      </c>
    </row>
    <row r="165" ht="36" customHeight="1" spans="1:7">
      <c r="A165" s="389" t="s">
        <v>338</v>
      </c>
      <c r="B165" s="307" t="s">
        <v>84</v>
      </c>
      <c r="C165" s="308">
        <v>20</v>
      </c>
      <c r="D165" s="308">
        <v>23</v>
      </c>
      <c r="E165" s="257">
        <f t="shared" si="8"/>
        <v>0.15</v>
      </c>
      <c r="F165" s="223" t="str">
        <f t="shared" si="6"/>
        <v>是</v>
      </c>
      <c r="G165" s="144" t="str">
        <f t="shared" si="7"/>
        <v>项</v>
      </c>
    </row>
    <row r="166" ht="36" customHeight="1" spans="1:7">
      <c r="A166" s="389" t="s">
        <v>339</v>
      </c>
      <c r="B166" s="307" t="s">
        <v>86</v>
      </c>
      <c r="C166" s="308">
        <v>0</v>
      </c>
      <c r="D166" s="308">
        <v>0</v>
      </c>
      <c r="E166" s="257" t="str">
        <f t="shared" si="8"/>
        <v/>
      </c>
      <c r="F166" s="223" t="str">
        <f t="shared" si="6"/>
        <v>否</v>
      </c>
      <c r="G166" s="144" t="str">
        <f t="shared" si="7"/>
        <v>项</v>
      </c>
    </row>
    <row r="167" ht="36" customHeight="1" spans="1:7">
      <c r="A167" s="389" t="s">
        <v>340</v>
      </c>
      <c r="B167" s="307" t="s">
        <v>341</v>
      </c>
      <c r="C167" s="308">
        <v>65</v>
      </c>
      <c r="D167" s="308">
        <v>80</v>
      </c>
      <c r="E167" s="257">
        <f t="shared" si="8"/>
        <v>0.231</v>
      </c>
      <c r="F167" s="223" t="str">
        <f t="shared" si="6"/>
        <v>是</v>
      </c>
      <c r="G167" s="144" t="str">
        <f t="shared" si="7"/>
        <v>项</v>
      </c>
    </row>
    <row r="168" ht="36" customHeight="1" spans="1:7">
      <c r="A168" s="389" t="s">
        <v>342</v>
      </c>
      <c r="B168" s="307" t="s">
        <v>343</v>
      </c>
      <c r="C168" s="308">
        <v>200</v>
      </c>
      <c r="D168" s="308"/>
      <c r="E168" s="257" t="str">
        <f t="shared" si="8"/>
        <v/>
      </c>
      <c r="F168" s="223" t="str">
        <f t="shared" si="6"/>
        <v>是</v>
      </c>
      <c r="G168" s="144" t="str">
        <f t="shared" si="7"/>
        <v>项</v>
      </c>
    </row>
    <row r="169" ht="36" customHeight="1" spans="1:7">
      <c r="A169" s="388" t="s">
        <v>344</v>
      </c>
      <c r="B169" s="303" t="s">
        <v>345</v>
      </c>
      <c r="C169" s="304">
        <f>SUM(C170:C175)</f>
        <v>100</v>
      </c>
      <c r="D169" s="304">
        <f>SUM(D170:D175)</f>
        <v>102</v>
      </c>
      <c r="E169" s="257">
        <f t="shared" si="8"/>
        <v>0.02</v>
      </c>
      <c r="F169" s="223" t="str">
        <f t="shared" si="6"/>
        <v>是</v>
      </c>
      <c r="G169" s="144" t="str">
        <f t="shared" si="7"/>
        <v>款</v>
      </c>
    </row>
    <row r="170" ht="36" customHeight="1" spans="1:7">
      <c r="A170" s="389" t="s">
        <v>346</v>
      </c>
      <c r="B170" s="307" t="s">
        <v>82</v>
      </c>
      <c r="C170" s="308">
        <v>100</v>
      </c>
      <c r="D170" s="308">
        <v>102</v>
      </c>
      <c r="E170" s="257">
        <f t="shared" si="8"/>
        <v>0.02</v>
      </c>
      <c r="F170" s="223" t="str">
        <f t="shared" si="6"/>
        <v>是</v>
      </c>
      <c r="G170" s="144" t="str">
        <f t="shared" si="7"/>
        <v>项</v>
      </c>
    </row>
    <row r="171" ht="36" customHeight="1" spans="1:7">
      <c r="A171" s="389" t="s">
        <v>347</v>
      </c>
      <c r="B171" s="307" t="s">
        <v>84</v>
      </c>
      <c r="C171" s="308">
        <v>0</v>
      </c>
      <c r="D171" s="308">
        <v>0</v>
      </c>
      <c r="E171" s="257" t="str">
        <f t="shared" si="8"/>
        <v/>
      </c>
      <c r="F171" s="223" t="str">
        <f t="shared" si="6"/>
        <v>否</v>
      </c>
      <c r="G171" s="144" t="str">
        <f t="shared" si="7"/>
        <v>项</v>
      </c>
    </row>
    <row r="172" ht="36" customHeight="1" spans="1:7">
      <c r="A172" s="389" t="s">
        <v>348</v>
      </c>
      <c r="B172" s="307" t="s">
        <v>86</v>
      </c>
      <c r="C172" s="308">
        <v>0</v>
      </c>
      <c r="D172" s="308">
        <v>0</v>
      </c>
      <c r="E172" s="257" t="str">
        <f t="shared" si="8"/>
        <v/>
      </c>
      <c r="F172" s="223" t="str">
        <f t="shared" si="6"/>
        <v>否</v>
      </c>
      <c r="G172" s="144" t="str">
        <f t="shared" si="7"/>
        <v>项</v>
      </c>
    </row>
    <row r="173" ht="36" customHeight="1" spans="1:7">
      <c r="A173" s="389" t="s">
        <v>349</v>
      </c>
      <c r="B173" s="307" t="s">
        <v>113</v>
      </c>
      <c r="C173" s="308"/>
      <c r="D173" s="308"/>
      <c r="E173" s="257" t="str">
        <f t="shared" si="8"/>
        <v/>
      </c>
      <c r="F173" s="223" t="str">
        <f t="shared" si="6"/>
        <v>否</v>
      </c>
      <c r="G173" s="144" t="str">
        <f t="shared" si="7"/>
        <v>项</v>
      </c>
    </row>
    <row r="174" ht="36" customHeight="1" spans="1:7">
      <c r="A174" s="389" t="s">
        <v>350</v>
      </c>
      <c r="B174" s="307" t="s">
        <v>100</v>
      </c>
      <c r="C174" s="308">
        <v>0</v>
      </c>
      <c r="D174" s="308">
        <v>0</v>
      </c>
      <c r="E174" s="257" t="str">
        <f t="shared" si="8"/>
        <v/>
      </c>
      <c r="F174" s="223" t="str">
        <f t="shared" si="6"/>
        <v>否</v>
      </c>
      <c r="G174" s="144" t="str">
        <f t="shared" si="7"/>
        <v>项</v>
      </c>
    </row>
    <row r="175" ht="36" customHeight="1" spans="1:7">
      <c r="A175" s="389" t="s">
        <v>351</v>
      </c>
      <c r="B175" s="307" t="s">
        <v>352</v>
      </c>
      <c r="C175" s="308"/>
      <c r="D175" s="308"/>
      <c r="E175" s="257" t="str">
        <f t="shared" si="8"/>
        <v/>
      </c>
      <c r="F175" s="223" t="str">
        <f t="shared" si="6"/>
        <v>否</v>
      </c>
      <c r="G175" s="144" t="str">
        <f t="shared" si="7"/>
        <v>项</v>
      </c>
    </row>
    <row r="176" ht="36" customHeight="1" spans="1:7">
      <c r="A176" s="388" t="s">
        <v>353</v>
      </c>
      <c r="B176" s="303" t="s">
        <v>354</v>
      </c>
      <c r="C176" s="304">
        <f>SUM(C177:C182)</f>
        <v>971</v>
      </c>
      <c r="D176" s="304">
        <f>SUM(D177:D182)</f>
        <v>885</v>
      </c>
      <c r="E176" s="257">
        <f t="shared" si="8"/>
        <v>-0.089</v>
      </c>
      <c r="F176" s="223" t="str">
        <f t="shared" si="6"/>
        <v>是</v>
      </c>
      <c r="G176" s="144" t="str">
        <f t="shared" si="7"/>
        <v>款</v>
      </c>
    </row>
    <row r="177" ht="36" customHeight="1" spans="1:7">
      <c r="A177" s="389" t="s">
        <v>355</v>
      </c>
      <c r="B177" s="307" t="s">
        <v>82</v>
      </c>
      <c r="C177" s="308">
        <v>850</v>
      </c>
      <c r="D177" s="308">
        <v>800</v>
      </c>
      <c r="E177" s="257">
        <f t="shared" si="8"/>
        <v>-0.059</v>
      </c>
      <c r="F177" s="223" t="str">
        <f t="shared" si="6"/>
        <v>是</v>
      </c>
      <c r="G177" s="144" t="str">
        <f t="shared" si="7"/>
        <v>项</v>
      </c>
    </row>
    <row r="178" ht="36" customHeight="1" spans="1:7">
      <c r="A178" s="389" t="s">
        <v>356</v>
      </c>
      <c r="B178" s="307" t="s">
        <v>84</v>
      </c>
      <c r="C178" s="308">
        <v>31</v>
      </c>
      <c r="D178" s="308">
        <v>10</v>
      </c>
      <c r="E178" s="257" t="str">
        <f t="shared" si="8"/>
        <v/>
      </c>
      <c r="F178" s="223" t="str">
        <f t="shared" si="6"/>
        <v>是</v>
      </c>
      <c r="G178" s="144" t="str">
        <f t="shared" si="7"/>
        <v>项</v>
      </c>
    </row>
    <row r="179" ht="36" customHeight="1" spans="1:7">
      <c r="A179" s="389" t="s">
        <v>357</v>
      </c>
      <c r="B179" s="307" t="s">
        <v>86</v>
      </c>
      <c r="C179" s="308">
        <v>0</v>
      </c>
      <c r="D179" s="308">
        <v>0</v>
      </c>
      <c r="E179" s="257" t="str">
        <f t="shared" si="8"/>
        <v/>
      </c>
      <c r="F179" s="223" t="str">
        <f t="shared" si="6"/>
        <v>否</v>
      </c>
      <c r="G179" s="144" t="str">
        <f t="shared" si="7"/>
        <v>项</v>
      </c>
    </row>
    <row r="180" ht="36" customHeight="1" spans="1:7">
      <c r="A180" s="389">
        <v>2012906</v>
      </c>
      <c r="B180" s="307" t="s">
        <v>358</v>
      </c>
      <c r="C180" s="308">
        <v>0</v>
      </c>
      <c r="D180" s="308">
        <v>0</v>
      </c>
      <c r="E180" s="257" t="str">
        <f t="shared" si="8"/>
        <v/>
      </c>
      <c r="F180" s="223" t="str">
        <f t="shared" si="6"/>
        <v>否</v>
      </c>
      <c r="G180" s="144" t="str">
        <f t="shared" si="7"/>
        <v>项</v>
      </c>
    </row>
    <row r="181" ht="36" customHeight="1" spans="1:7">
      <c r="A181" s="389" t="s">
        <v>359</v>
      </c>
      <c r="B181" s="307" t="s">
        <v>100</v>
      </c>
      <c r="C181" s="308">
        <v>60</v>
      </c>
      <c r="D181" s="308">
        <v>70</v>
      </c>
      <c r="E181" s="257">
        <f t="shared" si="8"/>
        <v>0.167</v>
      </c>
      <c r="F181" s="223" t="str">
        <f t="shared" si="6"/>
        <v>是</v>
      </c>
      <c r="G181" s="144" t="str">
        <f t="shared" si="7"/>
        <v>项</v>
      </c>
    </row>
    <row r="182" ht="36" customHeight="1" spans="1:7">
      <c r="A182" s="389" t="s">
        <v>360</v>
      </c>
      <c r="B182" s="307" t="s">
        <v>361</v>
      </c>
      <c r="C182" s="308">
        <v>30</v>
      </c>
      <c r="D182" s="308">
        <v>5</v>
      </c>
      <c r="E182" s="257" t="str">
        <f t="shared" si="8"/>
        <v/>
      </c>
      <c r="F182" s="223" t="str">
        <f t="shared" si="6"/>
        <v>是</v>
      </c>
      <c r="G182" s="144" t="str">
        <f t="shared" si="7"/>
        <v>项</v>
      </c>
    </row>
    <row r="183" ht="36" customHeight="1" spans="1:7">
      <c r="A183" s="388" t="s">
        <v>362</v>
      </c>
      <c r="B183" s="303" t="s">
        <v>363</v>
      </c>
      <c r="C183" s="304">
        <f>SUM(C184:C189)</f>
        <v>2000</v>
      </c>
      <c r="D183" s="304">
        <f>SUM(D184:D189)</f>
        <v>2054</v>
      </c>
      <c r="E183" s="257">
        <f t="shared" si="8"/>
        <v>0.027</v>
      </c>
      <c r="F183" s="223" t="str">
        <f t="shared" si="6"/>
        <v>是</v>
      </c>
      <c r="G183" s="144" t="str">
        <f t="shared" si="7"/>
        <v>款</v>
      </c>
    </row>
    <row r="184" ht="36" customHeight="1" spans="1:7">
      <c r="A184" s="389" t="s">
        <v>364</v>
      </c>
      <c r="B184" s="307" t="s">
        <v>82</v>
      </c>
      <c r="C184" s="308">
        <v>1600</v>
      </c>
      <c r="D184" s="308">
        <v>1650</v>
      </c>
      <c r="E184" s="257">
        <f t="shared" si="8"/>
        <v>0.031</v>
      </c>
      <c r="F184" s="223" t="str">
        <f t="shared" si="6"/>
        <v>是</v>
      </c>
      <c r="G184" s="144" t="str">
        <f t="shared" si="7"/>
        <v>项</v>
      </c>
    </row>
    <row r="185" ht="36" customHeight="1" spans="1:7">
      <c r="A185" s="389" t="s">
        <v>365</v>
      </c>
      <c r="B185" s="307" t="s">
        <v>84</v>
      </c>
      <c r="C185" s="308">
        <v>300</v>
      </c>
      <c r="D185" s="308">
        <v>300</v>
      </c>
      <c r="E185" s="257">
        <f t="shared" si="8"/>
        <v>0</v>
      </c>
      <c r="F185" s="223" t="str">
        <f t="shared" si="6"/>
        <v>是</v>
      </c>
      <c r="G185" s="144" t="str">
        <f t="shared" si="7"/>
        <v>项</v>
      </c>
    </row>
    <row r="186" ht="36" customHeight="1" spans="1:7">
      <c r="A186" s="389" t="s">
        <v>366</v>
      </c>
      <c r="B186" s="307" t="s">
        <v>86</v>
      </c>
      <c r="C186" s="308">
        <v>0</v>
      </c>
      <c r="D186" s="308">
        <v>0</v>
      </c>
      <c r="E186" s="257" t="str">
        <f t="shared" si="8"/>
        <v/>
      </c>
      <c r="F186" s="223" t="str">
        <f t="shared" si="6"/>
        <v>否</v>
      </c>
      <c r="G186" s="144" t="str">
        <f t="shared" si="7"/>
        <v>项</v>
      </c>
    </row>
    <row r="187" ht="36" customHeight="1" spans="1:7">
      <c r="A187" s="389" t="s">
        <v>367</v>
      </c>
      <c r="B187" s="307" t="s">
        <v>368</v>
      </c>
      <c r="C187" s="308">
        <v>4</v>
      </c>
      <c r="D187" s="308">
        <v>5</v>
      </c>
      <c r="E187" s="257">
        <f t="shared" si="8"/>
        <v>0.25</v>
      </c>
      <c r="F187" s="223" t="str">
        <f t="shared" si="6"/>
        <v>是</v>
      </c>
      <c r="G187" s="144" t="str">
        <f t="shared" si="7"/>
        <v>项</v>
      </c>
    </row>
    <row r="188" ht="36" customHeight="1" spans="1:7">
      <c r="A188" s="389" t="s">
        <v>369</v>
      </c>
      <c r="B188" s="307" t="s">
        <v>100</v>
      </c>
      <c r="C188" s="308">
        <v>30</v>
      </c>
      <c r="D188" s="308">
        <v>32</v>
      </c>
      <c r="E188" s="257">
        <f t="shared" si="8"/>
        <v>0.067</v>
      </c>
      <c r="F188" s="223" t="str">
        <f t="shared" si="6"/>
        <v>是</v>
      </c>
      <c r="G188" s="144" t="str">
        <f t="shared" si="7"/>
        <v>项</v>
      </c>
    </row>
    <row r="189" ht="36" customHeight="1" spans="1:7">
      <c r="A189" s="389" t="s">
        <v>370</v>
      </c>
      <c r="B189" s="307" t="s">
        <v>371</v>
      </c>
      <c r="C189" s="308">
        <v>66</v>
      </c>
      <c r="D189" s="308">
        <v>67</v>
      </c>
      <c r="E189" s="257">
        <f t="shared" si="8"/>
        <v>0.015</v>
      </c>
      <c r="F189" s="223" t="str">
        <f t="shared" si="6"/>
        <v>是</v>
      </c>
      <c r="G189" s="144" t="str">
        <f t="shared" si="7"/>
        <v>项</v>
      </c>
    </row>
    <row r="190" ht="36" customHeight="1" spans="1:7">
      <c r="A190" s="388" t="s">
        <v>372</v>
      </c>
      <c r="B190" s="303" t="s">
        <v>373</v>
      </c>
      <c r="C190" s="393">
        <f>SUM(C191:C196)</f>
        <v>760</v>
      </c>
      <c r="D190" s="393">
        <f>SUM(D191:D196)</f>
        <v>760</v>
      </c>
      <c r="E190" s="257">
        <f t="shared" si="8"/>
        <v>0</v>
      </c>
      <c r="F190" s="223" t="str">
        <f t="shared" si="6"/>
        <v>是</v>
      </c>
      <c r="G190" s="144" t="str">
        <f t="shared" si="7"/>
        <v>款</v>
      </c>
    </row>
    <row r="191" ht="36" customHeight="1" spans="1:7">
      <c r="A191" s="389" t="s">
        <v>374</v>
      </c>
      <c r="B191" s="307" t="s">
        <v>82</v>
      </c>
      <c r="C191" s="308">
        <v>500</v>
      </c>
      <c r="D191" s="308">
        <v>500</v>
      </c>
      <c r="E191" s="257">
        <f t="shared" si="8"/>
        <v>0</v>
      </c>
      <c r="F191" s="223" t="str">
        <f t="shared" si="6"/>
        <v>是</v>
      </c>
      <c r="G191" s="144" t="str">
        <f t="shared" si="7"/>
        <v>项</v>
      </c>
    </row>
    <row r="192" ht="36" customHeight="1" spans="1:7">
      <c r="A192" s="389" t="s">
        <v>375</v>
      </c>
      <c r="B192" s="307" t="s">
        <v>84</v>
      </c>
      <c r="C192" s="308">
        <v>100</v>
      </c>
      <c r="D192" s="308">
        <v>100</v>
      </c>
      <c r="E192" s="257">
        <f t="shared" si="8"/>
        <v>0</v>
      </c>
      <c r="F192" s="223" t="str">
        <f t="shared" si="6"/>
        <v>是</v>
      </c>
      <c r="G192" s="144" t="str">
        <f t="shared" si="7"/>
        <v>项</v>
      </c>
    </row>
    <row r="193" ht="36" customHeight="1" spans="1:7">
      <c r="A193" s="389" t="s">
        <v>376</v>
      </c>
      <c r="B193" s="307" t="s">
        <v>86</v>
      </c>
      <c r="C193" s="308">
        <v>0</v>
      </c>
      <c r="D193" s="308">
        <v>0</v>
      </c>
      <c r="E193" s="257" t="str">
        <f t="shared" si="8"/>
        <v/>
      </c>
      <c r="F193" s="223" t="str">
        <f t="shared" si="6"/>
        <v>否</v>
      </c>
      <c r="G193" s="144" t="str">
        <f t="shared" si="7"/>
        <v>项</v>
      </c>
    </row>
    <row r="194" ht="36" customHeight="1" spans="1:7">
      <c r="A194" s="389" t="s">
        <v>377</v>
      </c>
      <c r="B194" s="307" t="s">
        <v>378</v>
      </c>
      <c r="C194" s="308">
        <v>0</v>
      </c>
      <c r="D194" s="308">
        <v>0</v>
      </c>
      <c r="E194" s="257" t="str">
        <f t="shared" si="8"/>
        <v/>
      </c>
      <c r="F194" s="223" t="str">
        <f t="shared" si="6"/>
        <v>否</v>
      </c>
      <c r="G194" s="144" t="str">
        <f t="shared" si="7"/>
        <v>项</v>
      </c>
    </row>
    <row r="195" ht="36" customHeight="1" spans="1:7">
      <c r="A195" s="389" t="s">
        <v>379</v>
      </c>
      <c r="B195" s="307" t="s">
        <v>100</v>
      </c>
      <c r="C195" s="308">
        <v>0</v>
      </c>
      <c r="D195" s="308">
        <v>0</v>
      </c>
      <c r="E195" s="257" t="str">
        <f t="shared" si="8"/>
        <v/>
      </c>
      <c r="F195" s="223" t="str">
        <f t="shared" si="6"/>
        <v>否</v>
      </c>
      <c r="G195" s="144" t="str">
        <f t="shared" si="7"/>
        <v>项</v>
      </c>
    </row>
    <row r="196" ht="36" customHeight="1" spans="1:7">
      <c r="A196" s="389" t="s">
        <v>380</v>
      </c>
      <c r="B196" s="307" t="s">
        <v>381</v>
      </c>
      <c r="C196" s="308">
        <v>160</v>
      </c>
      <c r="D196" s="308">
        <v>160</v>
      </c>
      <c r="E196" s="257">
        <f t="shared" si="8"/>
        <v>0</v>
      </c>
      <c r="F196" s="223" t="str">
        <f t="shared" ref="F196:F259" si="9">IF(LEN(A196)=3,"是",IF(B196&lt;&gt;"",IF(SUM(C196:D196)&lt;&gt;0,"是","否"),"是"))</f>
        <v>是</v>
      </c>
      <c r="G196" s="144" t="str">
        <f t="shared" ref="G196:G259" si="10">IF(LEN(A196)=3,"类",IF(LEN(A196)=5,"款","项"))</f>
        <v>项</v>
      </c>
    </row>
    <row r="197" ht="36" customHeight="1" spans="1:7">
      <c r="A197" s="388" t="s">
        <v>382</v>
      </c>
      <c r="B197" s="303" t="s">
        <v>383</v>
      </c>
      <c r="C197" s="393">
        <f>SUM(C198:C203)</f>
        <v>820</v>
      </c>
      <c r="D197" s="393">
        <f>SUM(D198:D203)</f>
        <v>824</v>
      </c>
      <c r="E197" s="257">
        <f t="shared" ref="E197:E260" si="11">IF(C197&lt;&gt;0,IF((D197/C197-1)&lt;-30%,"",IF((D197/C197-1)&gt;150%,"",D197/C197-1)),"")</f>
        <v>0.005</v>
      </c>
      <c r="F197" s="223" t="str">
        <f t="shared" si="9"/>
        <v>是</v>
      </c>
      <c r="G197" s="144" t="str">
        <f t="shared" si="10"/>
        <v>款</v>
      </c>
    </row>
    <row r="198" ht="36" customHeight="1" spans="1:7">
      <c r="A198" s="389" t="s">
        <v>384</v>
      </c>
      <c r="B198" s="307" t="s">
        <v>70</v>
      </c>
      <c r="C198" s="390">
        <v>310</v>
      </c>
      <c r="D198" s="275">
        <v>312</v>
      </c>
      <c r="E198" s="257">
        <f t="shared" si="11"/>
        <v>0.006</v>
      </c>
      <c r="F198" s="223" t="str">
        <f t="shared" si="9"/>
        <v>是</v>
      </c>
      <c r="G198" s="144" t="str">
        <f t="shared" si="10"/>
        <v>项</v>
      </c>
    </row>
    <row r="199" ht="36" customHeight="1" spans="1:7">
      <c r="A199" s="389" t="s">
        <v>385</v>
      </c>
      <c r="B199" s="307" t="s">
        <v>84</v>
      </c>
      <c r="C199" s="390">
        <v>10</v>
      </c>
      <c r="D199" s="275">
        <v>12</v>
      </c>
      <c r="E199" s="257">
        <f t="shared" si="11"/>
        <v>0.2</v>
      </c>
      <c r="F199" s="223" t="str">
        <f t="shared" si="9"/>
        <v>是</v>
      </c>
      <c r="G199" s="144" t="str">
        <f t="shared" si="10"/>
        <v>项</v>
      </c>
    </row>
    <row r="200" ht="36" customHeight="1" spans="1:7">
      <c r="A200" s="389" t="s">
        <v>386</v>
      </c>
      <c r="B200" s="307" t="s">
        <v>86</v>
      </c>
      <c r="C200" s="390">
        <v>0</v>
      </c>
      <c r="D200" s="275">
        <v>0</v>
      </c>
      <c r="E200" s="257" t="str">
        <f t="shared" si="11"/>
        <v/>
      </c>
      <c r="F200" s="223" t="str">
        <f t="shared" si="9"/>
        <v>否</v>
      </c>
      <c r="G200" s="144" t="str">
        <f t="shared" si="10"/>
        <v>项</v>
      </c>
    </row>
    <row r="201" ht="36" customHeight="1" spans="1:7">
      <c r="A201" s="389" t="s">
        <v>387</v>
      </c>
      <c r="B201" s="307" t="s">
        <v>388</v>
      </c>
      <c r="C201" s="390">
        <v>0</v>
      </c>
      <c r="D201" s="275">
        <v>0</v>
      </c>
      <c r="E201" s="257" t="str">
        <f t="shared" si="11"/>
        <v/>
      </c>
      <c r="F201" s="223" t="str">
        <f t="shared" si="9"/>
        <v>否</v>
      </c>
      <c r="G201" s="144" t="str">
        <f t="shared" si="10"/>
        <v>项</v>
      </c>
    </row>
    <row r="202" ht="36" customHeight="1" spans="1:7">
      <c r="A202" s="389" t="s">
        <v>389</v>
      </c>
      <c r="B202" s="307" t="s">
        <v>100</v>
      </c>
      <c r="C202" s="390">
        <v>0</v>
      </c>
      <c r="D202" s="275">
        <v>0</v>
      </c>
      <c r="E202" s="257" t="str">
        <f t="shared" si="11"/>
        <v/>
      </c>
      <c r="F202" s="223" t="str">
        <f t="shared" si="9"/>
        <v>否</v>
      </c>
      <c r="G202" s="144" t="str">
        <f t="shared" si="10"/>
        <v>项</v>
      </c>
    </row>
    <row r="203" ht="36" customHeight="1" spans="1:7">
      <c r="A203" s="389" t="s">
        <v>390</v>
      </c>
      <c r="B203" s="307" t="s">
        <v>391</v>
      </c>
      <c r="C203" s="390">
        <v>500</v>
      </c>
      <c r="D203" s="275">
        <v>500</v>
      </c>
      <c r="E203" s="257">
        <f t="shared" si="11"/>
        <v>0</v>
      </c>
      <c r="F203" s="223" t="str">
        <f t="shared" si="9"/>
        <v>是</v>
      </c>
      <c r="G203" s="144" t="str">
        <f t="shared" si="10"/>
        <v>项</v>
      </c>
    </row>
    <row r="204" ht="36" customHeight="1" spans="1:7">
      <c r="A204" s="388" t="s">
        <v>392</v>
      </c>
      <c r="B204" s="303" t="s">
        <v>393</v>
      </c>
      <c r="C204" s="393">
        <f>SUM(C205:C211)</f>
        <v>432</v>
      </c>
      <c r="D204" s="393">
        <f>SUM(D205:D211)</f>
        <v>327</v>
      </c>
      <c r="E204" s="257">
        <f t="shared" si="11"/>
        <v>-0.243</v>
      </c>
      <c r="F204" s="223" t="str">
        <f t="shared" si="9"/>
        <v>是</v>
      </c>
      <c r="G204" s="144" t="str">
        <f t="shared" si="10"/>
        <v>款</v>
      </c>
    </row>
    <row r="205" ht="36" customHeight="1" spans="1:7">
      <c r="A205" s="389" t="s">
        <v>394</v>
      </c>
      <c r="B205" s="307" t="s">
        <v>82</v>
      </c>
      <c r="C205" s="390">
        <v>270</v>
      </c>
      <c r="D205" s="275">
        <v>300</v>
      </c>
      <c r="E205" s="257">
        <f t="shared" si="11"/>
        <v>0.111</v>
      </c>
      <c r="F205" s="223" t="str">
        <f t="shared" si="9"/>
        <v>是</v>
      </c>
      <c r="G205" s="144" t="str">
        <f t="shared" si="10"/>
        <v>项</v>
      </c>
    </row>
    <row r="206" ht="36" customHeight="1" spans="1:7">
      <c r="A206" s="389" t="s">
        <v>395</v>
      </c>
      <c r="B206" s="307" t="s">
        <v>84</v>
      </c>
      <c r="C206" s="390">
        <v>10</v>
      </c>
      <c r="D206" s="275">
        <v>12</v>
      </c>
      <c r="E206" s="257">
        <f t="shared" si="11"/>
        <v>0.2</v>
      </c>
      <c r="F206" s="223" t="str">
        <f t="shared" si="9"/>
        <v>是</v>
      </c>
      <c r="G206" s="144" t="str">
        <f t="shared" si="10"/>
        <v>项</v>
      </c>
    </row>
    <row r="207" ht="36" customHeight="1" spans="1:7">
      <c r="A207" s="389" t="s">
        <v>396</v>
      </c>
      <c r="B207" s="307" t="s">
        <v>86</v>
      </c>
      <c r="C207" s="390">
        <v>0</v>
      </c>
      <c r="D207" s="275">
        <v>0</v>
      </c>
      <c r="E207" s="257" t="str">
        <f t="shared" si="11"/>
        <v/>
      </c>
      <c r="F207" s="223" t="str">
        <f t="shared" si="9"/>
        <v>否</v>
      </c>
      <c r="G207" s="144" t="str">
        <f t="shared" si="10"/>
        <v>项</v>
      </c>
    </row>
    <row r="208" ht="36" customHeight="1" spans="1:7">
      <c r="A208" s="389" t="s">
        <v>397</v>
      </c>
      <c r="B208" s="307" t="s">
        <v>398</v>
      </c>
      <c r="C208" s="390">
        <v>0</v>
      </c>
      <c r="D208" s="275">
        <v>0</v>
      </c>
      <c r="E208" s="257" t="str">
        <f t="shared" si="11"/>
        <v/>
      </c>
      <c r="F208" s="223" t="str">
        <f t="shared" si="9"/>
        <v>否</v>
      </c>
      <c r="G208" s="144" t="str">
        <f t="shared" si="10"/>
        <v>项</v>
      </c>
    </row>
    <row r="209" ht="36" customHeight="1" spans="1:7">
      <c r="A209" s="389" t="s">
        <v>399</v>
      </c>
      <c r="B209" s="307" t="s">
        <v>400</v>
      </c>
      <c r="C209" s="390">
        <v>150</v>
      </c>
      <c r="D209" s="275">
        <v>10</v>
      </c>
      <c r="E209" s="257" t="str">
        <f t="shared" si="11"/>
        <v/>
      </c>
      <c r="F209" s="223" t="str">
        <f t="shared" si="9"/>
        <v>是</v>
      </c>
      <c r="G209" s="144" t="str">
        <f t="shared" si="10"/>
        <v>项</v>
      </c>
    </row>
    <row r="210" ht="36" customHeight="1" spans="1:7">
      <c r="A210" s="389" t="s">
        <v>401</v>
      </c>
      <c r="B210" s="307" t="s">
        <v>100</v>
      </c>
      <c r="C210" s="390">
        <v>0</v>
      </c>
      <c r="D210" s="275">
        <v>0</v>
      </c>
      <c r="E210" s="257" t="str">
        <f t="shared" si="11"/>
        <v/>
      </c>
      <c r="F210" s="223" t="str">
        <f t="shared" si="9"/>
        <v>否</v>
      </c>
      <c r="G210" s="144" t="str">
        <f t="shared" si="10"/>
        <v>项</v>
      </c>
    </row>
    <row r="211" ht="36" customHeight="1" spans="1:7">
      <c r="A211" s="389" t="s">
        <v>402</v>
      </c>
      <c r="B211" s="307" t="s">
        <v>403</v>
      </c>
      <c r="C211" s="390">
        <v>2</v>
      </c>
      <c r="D211" s="275">
        <v>5</v>
      </c>
      <c r="E211" s="257">
        <f t="shared" si="11"/>
        <v>1.5</v>
      </c>
      <c r="F211" s="223" t="str">
        <f t="shared" si="9"/>
        <v>是</v>
      </c>
      <c r="G211" s="144" t="str">
        <f t="shared" si="10"/>
        <v>项</v>
      </c>
    </row>
    <row r="212" ht="36" customHeight="1" spans="1:7">
      <c r="A212" s="388" t="s">
        <v>404</v>
      </c>
      <c r="B212" s="303" t="s">
        <v>405</v>
      </c>
      <c r="C212" s="304">
        <f>SUM(C213:C217)</f>
        <v>0</v>
      </c>
      <c r="D212" s="304">
        <f>SUM(D213:D217)</f>
        <v>0</v>
      </c>
      <c r="E212" s="257" t="str">
        <f t="shared" si="11"/>
        <v/>
      </c>
      <c r="F212" s="223" t="str">
        <f t="shared" si="9"/>
        <v>否</v>
      </c>
      <c r="G212" s="144" t="str">
        <f t="shared" si="10"/>
        <v>款</v>
      </c>
    </row>
    <row r="213" ht="36" customHeight="1" spans="1:7">
      <c r="A213" s="389" t="s">
        <v>406</v>
      </c>
      <c r="B213" s="307" t="s">
        <v>82</v>
      </c>
      <c r="C213" s="308">
        <v>0</v>
      </c>
      <c r="D213" s="308">
        <v>0</v>
      </c>
      <c r="E213" s="257" t="str">
        <f t="shared" si="11"/>
        <v/>
      </c>
      <c r="F213" s="223" t="str">
        <f t="shared" si="9"/>
        <v>否</v>
      </c>
      <c r="G213" s="144" t="str">
        <f t="shared" si="10"/>
        <v>项</v>
      </c>
    </row>
    <row r="214" ht="36" customHeight="1" spans="1:7">
      <c r="A214" s="389" t="s">
        <v>407</v>
      </c>
      <c r="B214" s="307" t="s">
        <v>84</v>
      </c>
      <c r="C214" s="308">
        <v>0</v>
      </c>
      <c r="D214" s="308">
        <v>0</v>
      </c>
      <c r="E214" s="257" t="str">
        <f t="shared" si="11"/>
        <v/>
      </c>
      <c r="F214" s="223" t="str">
        <f t="shared" si="9"/>
        <v>否</v>
      </c>
      <c r="G214" s="144" t="str">
        <f t="shared" si="10"/>
        <v>项</v>
      </c>
    </row>
    <row r="215" ht="36" customHeight="1" spans="1:7">
      <c r="A215" s="389" t="s">
        <v>408</v>
      </c>
      <c r="B215" s="307" t="s">
        <v>86</v>
      </c>
      <c r="C215" s="308">
        <v>0</v>
      </c>
      <c r="D215" s="308">
        <v>0</v>
      </c>
      <c r="E215" s="257" t="str">
        <f t="shared" si="11"/>
        <v/>
      </c>
      <c r="F215" s="223" t="str">
        <f t="shared" si="9"/>
        <v>否</v>
      </c>
      <c r="G215" s="144" t="str">
        <f t="shared" si="10"/>
        <v>项</v>
      </c>
    </row>
    <row r="216" ht="36" customHeight="1" spans="1:7">
      <c r="A216" s="389" t="s">
        <v>409</v>
      </c>
      <c r="B216" s="307" t="s">
        <v>100</v>
      </c>
      <c r="C216" s="308">
        <v>0</v>
      </c>
      <c r="D216" s="308">
        <v>0</v>
      </c>
      <c r="E216" s="257" t="str">
        <f t="shared" si="11"/>
        <v/>
      </c>
      <c r="F216" s="223" t="str">
        <f t="shared" si="9"/>
        <v>否</v>
      </c>
      <c r="G216" s="144" t="str">
        <f t="shared" si="10"/>
        <v>项</v>
      </c>
    </row>
    <row r="217" ht="36" customHeight="1" spans="1:7">
      <c r="A217" s="389" t="s">
        <v>410</v>
      </c>
      <c r="B217" s="307" t="s">
        <v>411</v>
      </c>
      <c r="C217" s="308">
        <v>0</v>
      </c>
      <c r="D217" s="308">
        <v>0</v>
      </c>
      <c r="E217" s="257" t="str">
        <f t="shared" si="11"/>
        <v/>
      </c>
      <c r="F217" s="223" t="str">
        <f t="shared" si="9"/>
        <v>否</v>
      </c>
      <c r="G217" s="144" t="str">
        <f t="shared" si="10"/>
        <v>项</v>
      </c>
    </row>
    <row r="218" ht="36" customHeight="1" spans="1:7">
      <c r="A218" s="388" t="s">
        <v>412</v>
      </c>
      <c r="B218" s="303" t="s">
        <v>413</v>
      </c>
      <c r="C218" s="393">
        <f>SUM(C219:C223)</f>
        <v>160</v>
      </c>
      <c r="D218" s="393">
        <f>SUM(D219:D223)</f>
        <v>244</v>
      </c>
      <c r="E218" s="257">
        <f t="shared" si="11"/>
        <v>0.525</v>
      </c>
      <c r="F218" s="223" t="str">
        <f t="shared" si="9"/>
        <v>是</v>
      </c>
      <c r="G218" s="144" t="str">
        <f t="shared" si="10"/>
        <v>款</v>
      </c>
    </row>
    <row r="219" ht="36" customHeight="1" spans="1:7">
      <c r="A219" s="389" t="s">
        <v>414</v>
      </c>
      <c r="B219" s="307" t="s">
        <v>82</v>
      </c>
      <c r="C219" s="390">
        <v>20</v>
      </c>
      <c r="D219" s="275">
        <v>22</v>
      </c>
      <c r="E219" s="257">
        <f t="shared" si="11"/>
        <v>0.1</v>
      </c>
      <c r="F219" s="223" t="str">
        <f t="shared" si="9"/>
        <v>是</v>
      </c>
      <c r="G219" s="144" t="str">
        <f t="shared" si="10"/>
        <v>项</v>
      </c>
    </row>
    <row r="220" ht="36" customHeight="1" spans="1:7">
      <c r="A220" s="389" t="s">
        <v>415</v>
      </c>
      <c r="B220" s="307" t="s">
        <v>84</v>
      </c>
      <c r="C220" s="390">
        <v>10</v>
      </c>
      <c r="D220" s="275">
        <v>12</v>
      </c>
      <c r="E220" s="257">
        <f t="shared" si="11"/>
        <v>0.2</v>
      </c>
      <c r="F220" s="223" t="str">
        <f t="shared" si="9"/>
        <v>是</v>
      </c>
      <c r="G220" s="144" t="str">
        <f t="shared" si="10"/>
        <v>项</v>
      </c>
    </row>
    <row r="221" ht="36" customHeight="1" spans="1:7">
      <c r="A221" s="389" t="s">
        <v>416</v>
      </c>
      <c r="B221" s="307" t="s">
        <v>86</v>
      </c>
      <c r="C221" s="390">
        <v>0</v>
      </c>
      <c r="D221" s="275">
        <v>0</v>
      </c>
      <c r="E221" s="257" t="str">
        <f t="shared" si="11"/>
        <v/>
      </c>
      <c r="F221" s="223" t="str">
        <f t="shared" si="9"/>
        <v>否</v>
      </c>
      <c r="G221" s="144" t="str">
        <f t="shared" si="10"/>
        <v>项</v>
      </c>
    </row>
    <row r="222" ht="36" customHeight="1" spans="1:7">
      <c r="A222" s="389" t="s">
        <v>417</v>
      </c>
      <c r="B222" s="307" t="s">
        <v>100</v>
      </c>
      <c r="C222" s="390">
        <v>0</v>
      </c>
      <c r="D222" s="275">
        <v>0</v>
      </c>
      <c r="E222" s="257" t="str">
        <f t="shared" si="11"/>
        <v/>
      </c>
      <c r="F222" s="223" t="str">
        <f t="shared" si="9"/>
        <v>否</v>
      </c>
      <c r="G222" s="144" t="str">
        <f t="shared" si="10"/>
        <v>项</v>
      </c>
    </row>
    <row r="223" ht="36" customHeight="1" spans="1:7">
      <c r="A223" s="389" t="s">
        <v>418</v>
      </c>
      <c r="B223" s="307" t="s">
        <v>419</v>
      </c>
      <c r="C223" s="390">
        <v>130</v>
      </c>
      <c r="D223" s="275">
        <v>210</v>
      </c>
      <c r="E223" s="257">
        <f t="shared" si="11"/>
        <v>0.615</v>
      </c>
      <c r="F223" s="223" t="str">
        <f t="shared" si="9"/>
        <v>是</v>
      </c>
      <c r="G223" s="144" t="str">
        <f t="shared" si="10"/>
        <v>项</v>
      </c>
    </row>
    <row r="224" ht="36" customHeight="1" spans="1:7">
      <c r="A224" s="388" t="s">
        <v>420</v>
      </c>
      <c r="B224" s="303" t="s">
        <v>421</v>
      </c>
      <c r="C224" s="393">
        <f>SUM(C225:C230)</f>
        <v>0</v>
      </c>
      <c r="D224" s="393">
        <f>SUM(D225:D230)</f>
        <v>0</v>
      </c>
      <c r="E224" s="257" t="str">
        <f t="shared" si="11"/>
        <v/>
      </c>
      <c r="F224" s="223" t="str">
        <f t="shared" si="9"/>
        <v>否</v>
      </c>
      <c r="G224" s="144" t="str">
        <f t="shared" si="10"/>
        <v>款</v>
      </c>
    </row>
    <row r="225" ht="36" customHeight="1" spans="1:7">
      <c r="A225" s="389" t="s">
        <v>422</v>
      </c>
      <c r="B225" s="307" t="s">
        <v>82</v>
      </c>
      <c r="C225" s="308"/>
      <c r="D225" s="308"/>
      <c r="E225" s="257" t="str">
        <f t="shared" si="11"/>
        <v/>
      </c>
      <c r="F225" s="223" t="str">
        <f t="shared" si="9"/>
        <v>否</v>
      </c>
      <c r="G225" s="144" t="str">
        <f t="shared" si="10"/>
        <v>项</v>
      </c>
    </row>
    <row r="226" ht="36" customHeight="1" spans="1:7">
      <c r="A226" s="389" t="s">
        <v>423</v>
      </c>
      <c r="B226" s="307" t="s">
        <v>84</v>
      </c>
      <c r="C226" s="308">
        <v>0</v>
      </c>
      <c r="D226" s="308">
        <v>0</v>
      </c>
      <c r="E226" s="257" t="str">
        <f t="shared" si="11"/>
        <v/>
      </c>
      <c r="F226" s="223" t="str">
        <f t="shared" si="9"/>
        <v>否</v>
      </c>
      <c r="G226" s="144" t="str">
        <f t="shared" si="10"/>
        <v>项</v>
      </c>
    </row>
    <row r="227" ht="36" customHeight="1" spans="1:7">
      <c r="A227" s="389" t="s">
        <v>424</v>
      </c>
      <c r="B227" s="307" t="s">
        <v>86</v>
      </c>
      <c r="C227" s="308"/>
      <c r="D227" s="308"/>
      <c r="E227" s="257" t="str">
        <f t="shared" si="11"/>
        <v/>
      </c>
      <c r="F227" s="223" t="str">
        <f t="shared" si="9"/>
        <v>否</v>
      </c>
      <c r="G227" s="144" t="str">
        <f t="shared" si="10"/>
        <v>项</v>
      </c>
    </row>
    <row r="228" ht="36" customHeight="1" spans="1:7">
      <c r="A228" s="389" t="s">
        <v>425</v>
      </c>
      <c r="B228" s="307" t="s">
        <v>426</v>
      </c>
      <c r="C228" s="308"/>
      <c r="D228" s="308"/>
      <c r="E228" s="257" t="str">
        <f t="shared" si="11"/>
        <v/>
      </c>
      <c r="F228" s="223" t="str">
        <f t="shared" si="9"/>
        <v>否</v>
      </c>
      <c r="G228" s="144" t="str">
        <f t="shared" si="10"/>
        <v>项</v>
      </c>
    </row>
    <row r="229" ht="36" customHeight="1" spans="1:7">
      <c r="A229" s="389" t="s">
        <v>427</v>
      </c>
      <c r="B229" s="307" t="s">
        <v>100</v>
      </c>
      <c r="C229" s="308">
        <v>0</v>
      </c>
      <c r="D229" s="308">
        <v>0</v>
      </c>
      <c r="E229" s="257" t="str">
        <f t="shared" si="11"/>
        <v/>
      </c>
      <c r="F229" s="223" t="str">
        <f t="shared" si="9"/>
        <v>否</v>
      </c>
      <c r="G229" s="144" t="str">
        <f t="shared" si="10"/>
        <v>项</v>
      </c>
    </row>
    <row r="230" ht="36" customHeight="1" spans="1:7">
      <c r="A230" s="389" t="s">
        <v>428</v>
      </c>
      <c r="B230" s="307" t="s">
        <v>429</v>
      </c>
      <c r="C230" s="308"/>
      <c r="D230" s="308"/>
      <c r="E230" s="257" t="str">
        <f t="shared" si="11"/>
        <v/>
      </c>
      <c r="F230" s="223" t="str">
        <f t="shared" si="9"/>
        <v>否</v>
      </c>
      <c r="G230" s="144" t="str">
        <f t="shared" si="10"/>
        <v>项</v>
      </c>
    </row>
    <row r="231" ht="36" customHeight="1" spans="1:7">
      <c r="A231" s="388" t="s">
        <v>430</v>
      </c>
      <c r="B231" s="303" t="s">
        <v>431</v>
      </c>
      <c r="C231" s="393">
        <f>SUM(C232:C245)</f>
        <v>1568</v>
      </c>
      <c r="D231" s="393">
        <f>SUM(D232:D245)</f>
        <v>1392</v>
      </c>
      <c r="E231" s="257">
        <f t="shared" si="11"/>
        <v>-0.112</v>
      </c>
      <c r="F231" s="223" t="str">
        <f t="shared" si="9"/>
        <v>是</v>
      </c>
      <c r="G231" s="144" t="str">
        <f t="shared" si="10"/>
        <v>款</v>
      </c>
    </row>
    <row r="232" ht="36" customHeight="1" spans="1:7">
      <c r="A232" s="389" t="s">
        <v>432</v>
      </c>
      <c r="B232" s="307" t="s">
        <v>82</v>
      </c>
      <c r="C232" s="390">
        <v>1200</v>
      </c>
      <c r="D232" s="275">
        <v>1200</v>
      </c>
      <c r="E232" s="257">
        <f t="shared" si="11"/>
        <v>0</v>
      </c>
      <c r="F232" s="223" t="str">
        <f t="shared" si="9"/>
        <v>是</v>
      </c>
      <c r="G232" s="144" t="str">
        <f t="shared" si="10"/>
        <v>项</v>
      </c>
    </row>
    <row r="233" ht="36" customHeight="1" spans="1:7">
      <c r="A233" s="389" t="s">
        <v>433</v>
      </c>
      <c r="B233" s="307" t="s">
        <v>84</v>
      </c>
      <c r="C233" s="390">
        <v>160</v>
      </c>
      <c r="D233" s="275">
        <v>40</v>
      </c>
      <c r="E233" s="257" t="str">
        <f t="shared" si="11"/>
        <v/>
      </c>
      <c r="F233" s="223" t="str">
        <f t="shared" si="9"/>
        <v>是</v>
      </c>
      <c r="G233" s="144" t="str">
        <f t="shared" si="10"/>
        <v>项</v>
      </c>
    </row>
    <row r="234" ht="36" customHeight="1" spans="1:7">
      <c r="A234" s="389" t="s">
        <v>434</v>
      </c>
      <c r="B234" s="307" t="s">
        <v>86</v>
      </c>
      <c r="C234" s="390">
        <v>0</v>
      </c>
      <c r="D234" s="275">
        <v>0</v>
      </c>
      <c r="E234" s="257" t="str">
        <f t="shared" si="11"/>
        <v/>
      </c>
      <c r="F234" s="223" t="str">
        <f t="shared" si="9"/>
        <v>否</v>
      </c>
      <c r="G234" s="144" t="str">
        <f t="shared" si="10"/>
        <v>项</v>
      </c>
    </row>
    <row r="235" ht="36" customHeight="1" spans="1:7">
      <c r="A235" s="389" t="s">
        <v>435</v>
      </c>
      <c r="B235" s="307" t="s">
        <v>436</v>
      </c>
      <c r="C235" s="390">
        <v>20</v>
      </c>
      <c r="D235" s="275">
        <v>10</v>
      </c>
      <c r="E235" s="257" t="str">
        <f t="shared" si="11"/>
        <v/>
      </c>
      <c r="F235" s="223" t="str">
        <f t="shared" si="9"/>
        <v>是</v>
      </c>
      <c r="G235" s="144" t="str">
        <f t="shared" si="10"/>
        <v>项</v>
      </c>
    </row>
    <row r="236" ht="36" customHeight="1" spans="1:7">
      <c r="A236" s="389" t="s">
        <v>437</v>
      </c>
      <c r="B236" s="307" t="s">
        <v>438</v>
      </c>
      <c r="C236" s="390">
        <v>12</v>
      </c>
      <c r="D236" s="275">
        <v>5</v>
      </c>
      <c r="E236" s="257" t="str">
        <f t="shared" si="11"/>
        <v/>
      </c>
      <c r="F236" s="223" t="str">
        <f t="shared" si="9"/>
        <v>是</v>
      </c>
      <c r="G236" s="144" t="str">
        <f t="shared" si="10"/>
        <v>项</v>
      </c>
    </row>
    <row r="237" ht="36" customHeight="1" spans="1:7">
      <c r="A237" s="389" t="s">
        <v>439</v>
      </c>
      <c r="B237" s="307" t="s">
        <v>183</v>
      </c>
      <c r="C237" s="390">
        <v>0</v>
      </c>
      <c r="D237" s="275">
        <v>0</v>
      </c>
      <c r="E237" s="257" t="str">
        <f t="shared" si="11"/>
        <v/>
      </c>
      <c r="F237" s="223" t="str">
        <f t="shared" si="9"/>
        <v>否</v>
      </c>
      <c r="G237" s="144" t="str">
        <f t="shared" si="10"/>
        <v>项</v>
      </c>
    </row>
    <row r="238" ht="36" customHeight="1" spans="1:7">
      <c r="A238" s="389" t="s">
        <v>440</v>
      </c>
      <c r="B238" s="307" t="s">
        <v>441</v>
      </c>
      <c r="C238" s="390">
        <v>1</v>
      </c>
      <c r="D238" s="275">
        <v>3</v>
      </c>
      <c r="E238" s="257" t="str">
        <f t="shared" si="11"/>
        <v/>
      </c>
      <c r="F238" s="223" t="str">
        <f t="shared" si="9"/>
        <v>是</v>
      </c>
      <c r="G238" s="144" t="str">
        <f t="shared" si="10"/>
        <v>项</v>
      </c>
    </row>
    <row r="239" ht="36" customHeight="1" spans="1:7">
      <c r="A239" s="389" t="s">
        <v>442</v>
      </c>
      <c r="B239" s="307" t="s">
        <v>443</v>
      </c>
      <c r="C239" s="390">
        <v>0</v>
      </c>
      <c r="D239" s="275">
        <v>1</v>
      </c>
      <c r="E239" s="257" t="str">
        <f t="shared" si="11"/>
        <v/>
      </c>
      <c r="F239" s="223" t="str">
        <f t="shared" si="9"/>
        <v>是</v>
      </c>
      <c r="G239" s="144" t="str">
        <f t="shared" si="10"/>
        <v>项</v>
      </c>
    </row>
    <row r="240" ht="36" customHeight="1" spans="1:7">
      <c r="A240" s="389" t="s">
        <v>444</v>
      </c>
      <c r="B240" s="307" t="s">
        <v>445</v>
      </c>
      <c r="C240" s="390">
        <v>0</v>
      </c>
      <c r="D240" s="275">
        <v>0</v>
      </c>
      <c r="E240" s="257" t="str">
        <f t="shared" si="11"/>
        <v/>
      </c>
      <c r="F240" s="223" t="str">
        <f t="shared" si="9"/>
        <v>否</v>
      </c>
      <c r="G240" s="144" t="str">
        <f t="shared" si="10"/>
        <v>项</v>
      </c>
    </row>
    <row r="241" ht="36" customHeight="1" spans="1:7">
      <c r="A241" s="389" t="s">
        <v>446</v>
      </c>
      <c r="B241" s="307" t="s">
        <v>447</v>
      </c>
      <c r="C241" s="390">
        <v>0</v>
      </c>
      <c r="D241" s="275">
        <v>0</v>
      </c>
      <c r="E241" s="257" t="str">
        <f t="shared" si="11"/>
        <v/>
      </c>
      <c r="F241" s="223" t="str">
        <f t="shared" si="9"/>
        <v>否</v>
      </c>
      <c r="G241" s="144" t="str">
        <f t="shared" si="10"/>
        <v>项</v>
      </c>
    </row>
    <row r="242" ht="36" customHeight="1" spans="1:7">
      <c r="A242" s="389" t="s">
        <v>448</v>
      </c>
      <c r="B242" s="307" t="s">
        <v>449</v>
      </c>
      <c r="C242" s="390">
        <v>0</v>
      </c>
      <c r="D242" s="275">
        <v>0</v>
      </c>
      <c r="E242" s="257" t="str">
        <f t="shared" si="11"/>
        <v/>
      </c>
      <c r="F242" s="223" t="str">
        <f t="shared" si="9"/>
        <v>否</v>
      </c>
      <c r="G242" s="144" t="str">
        <f t="shared" si="10"/>
        <v>项</v>
      </c>
    </row>
    <row r="243" ht="36" customHeight="1" spans="1:7">
      <c r="A243" s="389" t="s">
        <v>450</v>
      </c>
      <c r="B243" s="307" t="s">
        <v>451</v>
      </c>
      <c r="C243" s="390">
        <v>5</v>
      </c>
      <c r="D243" s="275">
        <v>10</v>
      </c>
      <c r="E243" s="257">
        <f t="shared" si="11"/>
        <v>1</v>
      </c>
      <c r="F243" s="223" t="str">
        <f t="shared" si="9"/>
        <v>是</v>
      </c>
      <c r="G243" s="144" t="str">
        <f t="shared" si="10"/>
        <v>项</v>
      </c>
    </row>
    <row r="244" ht="36" customHeight="1" spans="1:7">
      <c r="A244" s="389" t="s">
        <v>452</v>
      </c>
      <c r="B244" s="307" t="s">
        <v>100</v>
      </c>
      <c r="C244" s="390">
        <v>110</v>
      </c>
      <c r="D244" s="275">
        <v>113</v>
      </c>
      <c r="E244" s="257">
        <f t="shared" si="11"/>
        <v>0.027</v>
      </c>
      <c r="F244" s="223" t="str">
        <f t="shared" si="9"/>
        <v>是</v>
      </c>
      <c r="G244" s="144" t="str">
        <f t="shared" si="10"/>
        <v>项</v>
      </c>
    </row>
    <row r="245" ht="36" customHeight="1" spans="1:7">
      <c r="A245" s="389" t="s">
        <v>453</v>
      </c>
      <c r="B245" s="307" t="s">
        <v>454</v>
      </c>
      <c r="C245" s="390">
        <v>60</v>
      </c>
      <c r="D245" s="275">
        <v>10</v>
      </c>
      <c r="E245" s="257" t="str">
        <f t="shared" si="11"/>
        <v/>
      </c>
      <c r="F245" s="223" t="str">
        <f t="shared" si="9"/>
        <v>是</v>
      </c>
      <c r="G245" s="144" t="str">
        <f t="shared" si="10"/>
        <v>项</v>
      </c>
    </row>
    <row r="246" ht="36" customHeight="1" spans="1:7">
      <c r="A246" s="388" t="s">
        <v>455</v>
      </c>
      <c r="B246" s="303" t="s">
        <v>456</v>
      </c>
      <c r="C246" s="393">
        <f>SUM(C247:C248)</f>
        <v>6736</v>
      </c>
      <c r="D246" s="393">
        <f>SUM(D247:D248)</f>
        <v>15000</v>
      </c>
      <c r="E246" s="257">
        <f t="shared" si="11"/>
        <v>1.227</v>
      </c>
      <c r="F246" s="223" t="str">
        <f t="shared" si="9"/>
        <v>是</v>
      </c>
      <c r="G246" s="144" t="str">
        <f t="shared" si="10"/>
        <v>款</v>
      </c>
    </row>
    <row r="247" ht="36" customHeight="1" spans="1:7">
      <c r="A247" s="389" t="s">
        <v>457</v>
      </c>
      <c r="B247" s="307" t="s">
        <v>458</v>
      </c>
      <c r="C247" s="390">
        <v>0</v>
      </c>
      <c r="D247" s="275">
        <v>0</v>
      </c>
      <c r="E247" s="257" t="str">
        <f t="shared" si="11"/>
        <v/>
      </c>
      <c r="F247" s="223" t="str">
        <f t="shared" si="9"/>
        <v>否</v>
      </c>
      <c r="G247" s="144" t="str">
        <f t="shared" si="10"/>
        <v>项</v>
      </c>
    </row>
    <row r="248" ht="36" customHeight="1" spans="1:7">
      <c r="A248" s="389" t="s">
        <v>459</v>
      </c>
      <c r="B248" s="307" t="s">
        <v>460</v>
      </c>
      <c r="C248" s="390">
        <v>6736</v>
      </c>
      <c r="D248" s="275">
        <v>15000</v>
      </c>
      <c r="E248" s="257">
        <f t="shared" si="11"/>
        <v>1.227</v>
      </c>
      <c r="F248" s="223" t="str">
        <f t="shared" si="9"/>
        <v>是</v>
      </c>
      <c r="G248" s="144" t="str">
        <f t="shared" si="10"/>
        <v>项</v>
      </c>
    </row>
    <row r="249" ht="36" customHeight="1" spans="1:7">
      <c r="A249" s="388" t="s">
        <v>461</v>
      </c>
      <c r="B249" s="303" t="s">
        <v>462</v>
      </c>
      <c r="C249" s="304"/>
      <c r="D249" s="304"/>
      <c r="E249" s="257" t="str">
        <f t="shared" si="11"/>
        <v/>
      </c>
      <c r="F249" s="223" t="str">
        <f t="shared" si="9"/>
        <v>是</v>
      </c>
      <c r="G249" s="144" t="str">
        <f t="shared" si="10"/>
        <v>类</v>
      </c>
    </row>
    <row r="250" ht="36" customHeight="1" spans="1:7">
      <c r="A250" s="388" t="s">
        <v>463</v>
      </c>
      <c r="B250" s="303" t="s">
        <v>464</v>
      </c>
      <c r="C250" s="304">
        <v>0</v>
      </c>
      <c r="D250" s="304">
        <v>0</v>
      </c>
      <c r="E250" s="257" t="str">
        <f t="shared" si="11"/>
        <v/>
      </c>
      <c r="F250" s="223" t="str">
        <f t="shared" si="9"/>
        <v>否</v>
      </c>
      <c r="G250" s="144" t="str">
        <f t="shared" si="10"/>
        <v>款</v>
      </c>
    </row>
    <row r="251" ht="36" customHeight="1" spans="1:7">
      <c r="A251" s="388" t="s">
        <v>465</v>
      </c>
      <c r="B251" s="303" t="s">
        <v>466</v>
      </c>
      <c r="C251" s="304">
        <v>0</v>
      </c>
      <c r="D251" s="304">
        <v>0</v>
      </c>
      <c r="E251" s="257" t="str">
        <f t="shared" si="11"/>
        <v/>
      </c>
      <c r="F251" s="223" t="str">
        <f t="shared" si="9"/>
        <v>否</v>
      </c>
      <c r="G251" s="144" t="str">
        <f t="shared" si="10"/>
        <v>款</v>
      </c>
    </row>
    <row r="252" ht="36" customHeight="1" spans="1:7">
      <c r="A252" s="388" t="s">
        <v>467</v>
      </c>
      <c r="B252" s="303" t="s">
        <v>468</v>
      </c>
      <c r="C252" s="393">
        <f>SUM(C253,C257,C259,C269)</f>
        <v>400</v>
      </c>
      <c r="D252" s="393">
        <f>SUM(D253,D257,D259,D269)</f>
        <v>300</v>
      </c>
      <c r="E252" s="257">
        <f t="shared" si="11"/>
        <v>-0.25</v>
      </c>
      <c r="F252" s="223" t="str">
        <f t="shared" si="9"/>
        <v>是</v>
      </c>
      <c r="G252" s="144" t="str">
        <f t="shared" si="10"/>
        <v>类</v>
      </c>
    </row>
    <row r="253" ht="36" customHeight="1" spans="1:7">
      <c r="A253" s="303" t="s">
        <v>469</v>
      </c>
      <c r="B253" s="303" t="s">
        <v>470</v>
      </c>
      <c r="C253" s="304">
        <f t="shared" ref="C253:C257" si="12">C254</f>
        <v>0</v>
      </c>
      <c r="D253" s="304">
        <f t="shared" ref="D253:D257" si="13">D254</f>
        <v>0</v>
      </c>
      <c r="E253" s="257" t="str">
        <f t="shared" si="11"/>
        <v/>
      </c>
      <c r="F253" s="223" t="str">
        <f t="shared" si="9"/>
        <v>否</v>
      </c>
      <c r="G253" s="144" t="str">
        <f t="shared" si="10"/>
        <v>款</v>
      </c>
    </row>
    <row r="254" ht="36" customHeight="1" spans="1:7">
      <c r="A254" s="307" t="s">
        <v>471</v>
      </c>
      <c r="B254" s="307" t="s">
        <v>472</v>
      </c>
      <c r="C254" s="308">
        <v>0</v>
      </c>
      <c r="D254" s="308">
        <v>0</v>
      </c>
      <c r="E254" s="257" t="str">
        <f t="shared" si="11"/>
        <v/>
      </c>
      <c r="F254" s="223" t="str">
        <f t="shared" si="9"/>
        <v>否</v>
      </c>
      <c r="G254" s="144" t="str">
        <f t="shared" si="10"/>
        <v>项</v>
      </c>
    </row>
    <row r="255" ht="36" customHeight="1" spans="1:7">
      <c r="A255" s="303" t="s">
        <v>473</v>
      </c>
      <c r="B255" s="303" t="s">
        <v>474</v>
      </c>
      <c r="C255" s="304">
        <f t="shared" si="12"/>
        <v>0</v>
      </c>
      <c r="D255" s="304">
        <f t="shared" si="13"/>
        <v>0</v>
      </c>
      <c r="E255" s="257" t="str">
        <f t="shared" si="11"/>
        <v/>
      </c>
      <c r="F255" s="223" t="str">
        <f t="shared" si="9"/>
        <v>否</v>
      </c>
      <c r="G255" s="144" t="str">
        <f t="shared" si="10"/>
        <v>款</v>
      </c>
    </row>
    <row r="256" ht="36" customHeight="1" spans="1:7">
      <c r="A256" s="307" t="s">
        <v>475</v>
      </c>
      <c r="B256" s="307" t="s">
        <v>476</v>
      </c>
      <c r="C256" s="308">
        <v>0</v>
      </c>
      <c r="D256" s="308">
        <v>0</v>
      </c>
      <c r="E256" s="257" t="str">
        <f t="shared" si="11"/>
        <v/>
      </c>
      <c r="F256" s="223" t="str">
        <f t="shared" si="9"/>
        <v>否</v>
      </c>
      <c r="G256" s="144" t="str">
        <f t="shared" si="10"/>
        <v>项</v>
      </c>
    </row>
    <row r="257" ht="36" customHeight="1" spans="1:7">
      <c r="A257" s="303" t="s">
        <v>477</v>
      </c>
      <c r="B257" s="303" t="s">
        <v>478</v>
      </c>
      <c r="C257" s="304">
        <f t="shared" si="12"/>
        <v>0</v>
      </c>
      <c r="D257" s="304">
        <f t="shared" si="13"/>
        <v>0</v>
      </c>
      <c r="E257" s="257" t="str">
        <f t="shared" si="11"/>
        <v/>
      </c>
      <c r="F257" s="223" t="str">
        <f t="shared" si="9"/>
        <v>否</v>
      </c>
      <c r="G257" s="144" t="str">
        <f t="shared" si="10"/>
        <v>款</v>
      </c>
    </row>
    <row r="258" ht="36" customHeight="1" spans="1:7">
      <c r="A258" s="307" t="s">
        <v>479</v>
      </c>
      <c r="B258" s="307" t="s">
        <v>480</v>
      </c>
      <c r="C258" s="308">
        <v>0</v>
      </c>
      <c r="D258" s="308">
        <v>0</v>
      </c>
      <c r="E258" s="257" t="str">
        <f t="shared" si="11"/>
        <v/>
      </c>
      <c r="F258" s="223" t="str">
        <f t="shared" si="9"/>
        <v>否</v>
      </c>
      <c r="G258" s="144" t="str">
        <f t="shared" si="10"/>
        <v>项</v>
      </c>
    </row>
    <row r="259" ht="36" customHeight="1" spans="1:7">
      <c r="A259" s="388" t="s">
        <v>481</v>
      </c>
      <c r="B259" s="303" t="s">
        <v>482</v>
      </c>
      <c r="C259" s="393">
        <f>SUM(C260:C268)</f>
        <v>370</v>
      </c>
      <c r="D259" s="393">
        <f>SUM(D260:D268)</f>
        <v>300</v>
      </c>
      <c r="E259" s="257">
        <f t="shared" si="11"/>
        <v>-0.189</v>
      </c>
      <c r="F259" s="223" t="str">
        <f t="shared" si="9"/>
        <v>是</v>
      </c>
      <c r="G259" s="144" t="str">
        <f t="shared" si="10"/>
        <v>款</v>
      </c>
    </row>
    <row r="260" ht="36" customHeight="1" spans="1:7">
      <c r="A260" s="389" t="s">
        <v>483</v>
      </c>
      <c r="B260" s="307" t="s">
        <v>484</v>
      </c>
      <c r="C260" s="390">
        <v>10</v>
      </c>
      <c r="D260" s="275">
        <v>8</v>
      </c>
      <c r="E260" s="257">
        <f t="shared" si="11"/>
        <v>-0.2</v>
      </c>
      <c r="F260" s="223" t="str">
        <f t="shared" ref="F260:F270" si="14">IF(LEN(A260)=3,"是",IF(B260&lt;&gt;"",IF(SUM(C260:D260)&lt;&gt;0,"是","否"),"是"))</f>
        <v>是</v>
      </c>
      <c r="G260" s="144" t="str">
        <f t="shared" ref="G260:G270" si="15">IF(LEN(A260)=3,"类",IF(LEN(A260)=5,"款","项"))</f>
        <v>项</v>
      </c>
    </row>
    <row r="261" ht="36" customHeight="1" spans="1:7">
      <c r="A261" s="389" t="s">
        <v>485</v>
      </c>
      <c r="B261" s="307" t="s">
        <v>486</v>
      </c>
      <c r="C261" s="390">
        <v>0</v>
      </c>
      <c r="D261" s="275">
        <v>0</v>
      </c>
      <c r="E261" s="257" t="str">
        <f t="shared" ref="E261:E324" si="16">IF(C261&lt;&gt;0,IF((D261/C261-1)&lt;-30%,"",IF((D261/C261-1)&gt;150%,"",D261/C261-1)),"")</f>
        <v/>
      </c>
      <c r="F261" s="223" t="str">
        <f t="shared" si="14"/>
        <v>否</v>
      </c>
      <c r="G261" s="144" t="str">
        <f t="shared" si="15"/>
        <v>项</v>
      </c>
    </row>
    <row r="262" ht="36" customHeight="1" spans="1:7">
      <c r="A262" s="389" t="s">
        <v>487</v>
      </c>
      <c r="B262" s="307" t="s">
        <v>488</v>
      </c>
      <c r="C262" s="390">
        <v>50</v>
      </c>
      <c r="D262" s="275">
        <v>45</v>
      </c>
      <c r="E262" s="257">
        <f t="shared" si="16"/>
        <v>-0.1</v>
      </c>
      <c r="F262" s="223" t="str">
        <f t="shared" si="14"/>
        <v>是</v>
      </c>
      <c r="G262" s="144" t="str">
        <f t="shared" si="15"/>
        <v>项</v>
      </c>
    </row>
    <row r="263" ht="36" customHeight="1" spans="1:7">
      <c r="A263" s="389" t="s">
        <v>489</v>
      </c>
      <c r="B263" s="307" t="s">
        <v>490</v>
      </c>
      <c r="C263" s="390">
        <v>0</v>
      </c>
      <c r="D263" s="275">
        <v>0</v>
      </c>
      <c r="E263" s="257" t="str">
        <f t="shared" si="16"/>
        <v/>
      </c>
      <c r="F263" s="223" t="str">
        <f t="shared" si="14"/>
        <v>否</v>
      </c>
      <c r="G263" s="144" t="str">
        <f t="shared" si="15"/>
        <v>项</v>
      </c>
    </row>
    <row r="264" ht="36" customHeight="1" spans="1:7">
      <c r="A264" s="389" t="s">
        <v>491</v>
      </c>
      <c r="B264" s="307" t="s">
        <v>492</v>
      </c>
      <c r="C264" s="390">
        <v>0</v>
      </c>
      <c r="D264" s="394">
        <v>0</v>
      </c>
      <c r="E264" s="257" t="str">
        <f t="shared" si="16"/>
        <v/>
      </c>
      <c r="F264" s="223" t="str">
        <f t="shared" si="14"/>
        <v>否</v>
      </c>
      <c r="G264" s="144" t="str">
        <f t="shared" si="15"/>
        <v>项</v>
      </c>
    </row>
    <row r="265" ht="36" customHeight="1" spans="1:7">
      <c r="A265" s="389" t="s">
        <v>493</v>
      </c>
      <c r="B265" s="307" t="s">
        <v>494</v>
      </c>
      <c r="C265" s="390">
        <v>0</v>
      </c>
      <c r="D265" s="394">
        <v>0</v>
      </c>
      <c r="E265" s="257" t="str">
        <f t="shared" si="16"/>
        <v/>
      </c>
      <c r="F265" s="223" t="str">
        <f t="shared" si="14"/>
        <v>否</v>
      </c>
      <c r="G265" s="144" t="str">
        <f t="shared" si="15"/>
        <v>项</v>
      </c>
    </row>
    <row r="266" ht="36" customHeight="1" spans="1:7">
      <c r="A266" s="389" t="s">
        <v>495</v>
      </c>
      <c r="B266" s="307" t="s">
        <v>496</v>
      </c>
      <c r="C266" s="390">
        <v>200</v>
      </c>
      <c r="D266" s="275">
        <v>160</v>
      </c>
      <c r="E266" s="257">
        <f t="shared" si="16"/>
        <v>-0.2</v>
      </c>
      <c r="F266" s="223" t="str">
        <f t="shared" si="14"/>
        <v>是</v>
      </c>
      <c r="G266" s="144" t="str">
        <f t="shared" si="15"/>
        <v>项</v>
      </c>
    </row>
    <row r="267" ht="36" customHeight="1" spans="1:7">
      <c r="A267" s="389" t="s">
        <v>497</v>
      </c>
      <c r="B267" s="307" t="s">
        <v>498</v>
      </c>
      <c r="C267" s="390">
        <v>90</v>
      </c>
      <c r="D267" s="275">
        <v>87</v>
      </c>
      <c r="E267" s="257">
        <f t="shared" si="16"/>
        <v>-0.033</v>
      </c>
      <c r="F267" s="223" t="str">
        <f t="shared" si="14"/>
        <v>是</v>
      </c>
      <c r="G267" s="144" t="str">
        <f t="shared" si="15"/>
        <v>项</v>
      </c>
    </row>
    <row r="268" ht="36" customHeight="1" spans="1:7">
      <c r="A268" s="389" t="s">
        <v>499</v>
      </c>
      <c r="B268" s="307" t="s">
        <v>500</v>
      </c>
      <c r="C268" s="390">
        <v>20</v>
      </c>
      <c r="D268" s="275">
        <v>0</v>
      </c>
      <c r="E268" s="257" t="str">
        <f t="shared" si="16"/>
        <v/>
      </c>
      <c r="F268" s="223" t="str">
        <f t="shared" si="14"/>
        <v>是</v>
      </c>
      <c r="G268" s="144" t="str">
        <f t="shared" si="15"/>
        <v>项</v>
      </c>
    </row>
    <row r="269" ht="36" customHeight="1" spans="1:7">
      <c r="A269" s="388" t="s">
        <v>501</v>
      </c>
      <c r="B269" s="303" t="s">
        <v>502</v>
      </c>
      <c r="C269" s="393">
        <f>C270</f>
        <v>30</v>
      </c>
      <c r="D269" s="393">
        <f>D270</f>
        <v>0</v>
      </c>
      <c r="E269" s="257" t="str">
        <f t="shared" si="16"/>
        <v/>
      </c>
      <c r="F269" s="223" t="str">
        <f t="shared" si="14"/>
        <v>是</v>
      </c>
      <c r="G269" s="144" t="str">
        <f t="shared" si="15"/>
        <v>款</v>
      </c>
    </row>
    <row r="270" ht="36" customHeight="1" spans="1:7">
      <c r="A270" s="307" t="s">
        <v>503</v>
      </c>
      <c r="B270" s="307" t="s">
        <v>504</v>
      </c>
      <c r="C270" s="390">
        <v>30</v>
      </c>
      <c r="D270" s="275">
        <v>0</v>
      </c>
      <c r="E270" s="257" t="str">
        <f t="shared" si="16"/>
        <v/>
      </c>
      <c r="F270" s="223" t="str">
        <f t="shared" si="14"/>
        <v>是</v>
      </c>
      <c r="G270" s="144" t="str">
        <f t="shared" si="15"/>
        <v>项</v>
      </c>
    </row>
    <row r="271" ht="36" customHeight="1" spans="1:7">
      <c r="A271" s="388" t="s">
        <v>505</v>
      </c>
      <c r="B271" s="303" t="s">
        <v>506</v>
      </c>
      <c r="C271" s="393">
        <f>SUM(C272,C275,C286,C293,C301,C310,C326,C336,C346,C354,C360)</f>
        <v>23000</v>
      </c>
      <c r="D271" s="393">
        <f>SUM(D272,D275,D286,D293,D301,D310,D326,D336,D346,D354,D360)</f>
        <v>25000</v>
      </c>
      <c r="E271" s="257">
        <f t="shared" si="16"/>
        <v>0.087</v>
      </c>
      <c r="F271" s="223" t="str">
        <f t="shared" ref="F271:F321" si="17">IF(LEN(A271)=3,"是",IF(B271&lt;&gt;"",IF(SUM(C271:D271)&lt;&gt;0,"是","否"),"是"))</f>
        <v>是</v>
      </c>
      <c r="G271" s="144" t="str">
        <f t="shared" ref="G271:G321" si="18">IF(LEN(A271)=3,"类",IF(LEN(A271)=5,"款","项"))</f>
        <v>类</v>
      </c>
    </row>
    <row r="272" ht="36" customHeight="1" spans="1:7">
      <c r="A272" s="388" t="s">
        <v>507</v>
      </c>
      <c r="B272" s="303" t="s">
        <v>508</v>
      </c>
      <c r="C272" s="393">
        <f>SUM(C273:C274)</f>
        <v>370</v>
      </c>
      <c r="D272" s="393">
        <f>SUM(D273:D274)</f>
        <v>275</v>
      </c>
      <c r="E272" s="257">
        <f t="shared" si="16"/>
        <v>-0.257</v>
      </c>
      <c r="F272" s="223" t="str">
        <f t="shared" si="17"/>
        <v>是</v>
      </c>
      <c r="G272" s="144" t="str">
        <f t="shared" si="18"/>
        <v>款</v>
      </c>
    </row>
    <row r="273" ht="36" customHeight="1" spans="1:7">
      <c r="A273" s="389" t="s">
        <v>509</v>
      </c>
      <c r="B273" s="307" t="s">
        <v>510</v>
      </c>
      <c r="C273" s="390">
        <v>110</v>
      </c>
      <c r="D273" s="275">
        <v>10</v>
      </c>
      <c r="E273" s="257" t="str">
        <f t="shared" si="16"/>
        <v/>
      </c>
      <c r="F273" s="223" t="str">
        <f t="shared" si="17"/>
        <v>是</v>
      </c>
      <c r="G273" s="144" t="str">
        <f t="shared" si="18"/>
        <v>项</v>
      </c>
    </row>
    <row r="274" ht="36" customHeight="1" spans="1:7">
      <c r="A274" s="389" t="s">
        <v>511</v>
      </c>
      <c r="B274" s="307" t="s">
        <v>512</v>
      </c>
      <c r="C274" s="390">
        <v>260</v>
      </c>
      <c r="D274" s="275">
        <v>265</v>
      </c>
      <c r="E274" s="257">
        <f t="shared" si="16"/>
        <v>0.019</v>
      </c>
      <c r="F274" s="223" t="str">
        <f t="shared" si="17"/>
        <v>是</v>
      </c>
      <c r="G274" s="144" t="str">
        <f t="shared" si="18"/>
        <v>项</v>
      </c>
    </row>
    <row r="275" ht="36" customHeight="1" spans="1:7">
      <c r="A275" s="388" t="s">
        <v>513</v>
      </c>
      <c r="B275" s="303" t="s">
        <v>514</v>
      </c>
      <c r="C275" s="393">
        <f>SUM(C276:C285)</f>
        <v>21350</v>
      </c>
      <c r="D275" s="393">
        <f>SUM(D276:D285)</f>
        <v>23216</v>
      </c>
      <c r="E275" s="257">
        <f t="shared" si="16"/>
        <v>0.087</v>
      </c>
      <c r="F275" s="223" t="str">
        <f t="shared" si="17"/>
        <v>是</v>
      </c>
      <c r="G275" s="144" t="str">
        <f t="shared" si="18"/>
        <v>款</v>
      </c>
    </row>
    <row r="276" ht="36" customHeight="1" spans="1:7">
      <c r="A276" s="389" t="s">
        <v>515</v>
      </c>
      <c r="B276" s="307" t="s">
        <v>82</v>
      </c>
      <c r="C276" s="390">
        <v>14000</v>
      </c>
      <c r="D276" s="275">
        <v>11810</v>
      </c>
      <c r="E276" s="257">
        <f t="shared" si="16"/>
        <v>-0.156</v>
      </c>
      <c r="F276" s="223" t="str">
        <f t="shared" si="17"/>
        <v>是</v>
      </c>
      <c r="G276" s="144" t="str">
        <f t="shared" si="18"/>
        <v>项</v>
      </c>
    </row>
    <row r="277" ht="36" customHeight="1" spans="1:7">
      <c r="A277" s="389" t="s">
        <v>516</v>
      </c>
      <c r="B277" s="307" t="s">
        <v>84</v>
      </c>
      <c r="C277" s="390">
        <v>4500</v>
      </c>
      <c r="D277" s="275">
        <v>4973</v>
      </c>
      <c r="E277" s="257">
        <f t="shared" si="16"/>
        <v>0.105</v>
      </c>
      <c r="F277" s="223" t="str">
        <f t="shared" si="17"/>
        <v>是</v>
      </c>
      <c r="G277" s="144" t="str">
        <f t="shared" si="18"/>
        <v>项</v>
      </c>
    </row>
    <row r="278" ht="36" customHeight="1" spans="1:7">
      <c r="A278" s="389" t="s">
        <v>517</v>
      </c>
      <c r="B278" s="307" t="s">
        <v>86</v>
      </c>
      <c r="C278" s="390">
        <v>30</v>
      </c>
      <c r="D278" s="275">
        <v>33</v>
      </c>
      <c r="E278" s="257">
        <f t="shared" si="16"/>
        <v>0.1</v>
      </c>
      <c r="F278" s="223" t="str">
        <f t="shared" si="17"/>
        <v>是</v>
      </c>
      <c r="G278" s="144" t="str">
        <f t="shared" si="18"/>
        <v>项</v>
      </c>
    </row>
    <row r="279" ht="36" customHeight="1" spans="1:7">
      <c r="A279" s="389" t="s">
        <v>518</v>
      </c>
      <c r="B279" s="307" t="s">
        <v>183</v>
      </c>
      <c r="C279" s="390">
        <v>0</v>
      </c>
      <c r="D279" s="275">
        <v>0</v>
      </c>
      <c r="E279" s="257" t="str">
        <f t="shared" si="16"/>
        <v/>
      </c>
      <c r="F279" s="223" t="str">
        <f t="shared" si="17"/>
        <v>否</v>
      </c>
      <c r="G279" s="144" t="str">
        <f t="shared" si="18"/>
        <v>项</v>
      </c>
    </row>
    <row r="280" ht="36" customHeight="1" spans="1:7">
      <c r="A280" s="389" t="s">
        <v>519</v>
      </c>
      <c r="B280" s="307" t="s">
        <v>520</v>
      </c>
      <c r="C280" s="390">
        <v>1200</v>
      </c>
      <c r="D280" s="275">
        <v>1200</v>
      </c>
      <c r="E280" s="257">
        <f t="shared" si="16"/>
        <v>0</v>
      </c>
      <c r="F280" s="223" t="str">
        <f t="shared" si="17"/>
        <v>是</v>
      </c>
      <c r="G280" s="144" t="str">
        <f t="shared" si="18"/>
        <v>项</v>
      </c>
    </row>
    <row r="281" ht="36" customHeight="1" spans="1:7">
      <c r="A281" s="389" t="s">
        <v>521</v>
      </c>
      <c r="B281" s="307" t="s">
        <v>522</v>
      </c>
      <c r="C281" s="390">
        <v>220</v>
      </c>
      <c r="D281" s="275">
        <v>200</v>
      </c>
      <c r="E281" s="257">
        <f t="shared" si="16"/>
        <v>-0.091</v>
      </c>
      <c r="F281" s="223" t="str">
        <f t="shared" si="17"/>
        <v>是</v>
      </c>
      <c r="G281" s="144" t="str">
        <f t="shared" si="18"/>
        <v>项</v>
      </c>
    </row>
    <row r="282" ht="36" customHeight="1" spans="1:7">
      <c r="A282" s="389" t="s">
        <v>523</v>
      </c>
      <c r="B282" s="307" t="s">
        <v>524</v>
      </c>
      <c r="C282" s="390">
        <v>0</v>
      </c>
      <c r="D282" s="275">
        <v>0</v>
      </c>
      <c r="E282" s="257" t="str">
        <f t="shared" si="16"/>
        <v/>
      </c>
      <c r="F282" s="223" t="str">
        <f t="shared" si="17"/>
        <v>否</v>
      </c>
      <c r="G282" s="144" t="str">
        <f t="shared" si="18"/>
        <v>项</v>
      </c>
    </row>
    <row r="283" ht="36" customHeight="1" spans="1:7">
      <c r="A283" s="389" t="s">
        <v>525</v>
      </c>
      <c r="B283" s="307" t="s">
        <v>526</v>
      </c>
      <c r="C283" s="390">
        <v>0</v>
      </c>
      <c r="D283" s="275">
        <v>0</v>
      </c>
      <c r="E283" s="257" t="str">
        <f t="shared" si="16"/>
        <v/>
      </c>
      <c r="F283" s="223" t="str">
        <f t="shared" si="17"/>
        <v>否</v>
      </c>
      <c r="G283" s="144" t="str">
        <f t="shared" si="18"/>
        <v>项</v>
      </c>
    </row>
    <row r="284" ht="36" customHeight="1" spans="1:7">
      <c r="A284" s="389" t="s">
        <v>527</v>
      </c>
      <c r="B284" s="307" t="s">
        <v>100</v>
      </c>
      <c r="C284" s="390">
        <v>0</v>
      </c>
      <c r="D284" s="275">
        <v>0</v>
      </c>
      <c r="E284" s="257" t="str">
        <f t="shared" si="16"/>
        <v/>
      </c>
      <c r="F284" s="223" t="str">
        <f t="shared" si="17"/>
        <v>否</v>
      </c>
      <c r="G284" s="144" t="str">
        <f t="shared" si="18"/>
        <v>项</v>
      </c>
    </row>
    <row r="285" ht="36" customHeight="1" spans="1:7">
      <c r="A285" s="389" t="s">
        <v>528</v>
      </c>
      <c r="B285" s="307" t="s">
        <v>529</v>
      </c>
      <c r="C285" s="390">
        <v>1400</v>
      </c>
      <c r="D285" s="275">
        <v>5000</v>
      </c>
      <c r="E285" s="257" t="str">
        <f t="shared" si="16"/>
        <v/>
      </c>
      <c r="F285" s="223" t="str">
        <f t="shared" si="17"/>
        <v>是</v>
      </c>
      <c r="G285" s="144" t="str">
        <f t="shared" si="18"/>
        <v>项</v>
      </c>
    </row>
    <row r="286" ht="36" customHeight="1" spans="1:7">
      <c r="A286" s="388" t="s">
        <v>530</v>
      </c>
      <c r="B286" s="303" t="s">
        <v>531</v>
      </c>
      <c r="C286" s="304"/>
      <c r="D286" s="304"/>
      <c r="E286" s="257" t="str">
        <f t="shared" si="16"/>
        <v/>
      </c>
      <c r="F286" s="223" t="str">
        <f t="shared" si="17"/>
        <v>否</v>
      </c>
      <c r="G286" s="144" t="str">
        <f t="shared" si="18"/>
        <v>款</v>
      </c>
    </row>
    <row r="287" ht="36" customHeight="1" spans="1:7">
      <c r="A287" s="389" t="s">
        <v>532</v>
      </c>
      <c r="B287" s="307" t="s">
        <v>82</v>
      </c>
      <c r="C287" s="308"/>
      <c r="D287" s="308"/>
      <c r="E287" s="257" t="str">
        <f t="shared" si="16"/>
        <v/>
      </c>
      <c r="F287" s="223" t="str">
        <f t="shared" si="17"/>
        <v>否</v>
      </c>
      <c r="G287" s="144" t="str">
        <f t="shared" si="18"/>
        <v>项</v>
      </c>
    </row>
    <row r="288" ht="36" customHeight="1" spans="1:7">
      <c r="A288" s="389" t="s">
        <v>533</v>
      </c>
      <c r="B288" s="307" t="s">
        <v>84</v>
      </c>
      <c r="C288" s="308">
        <v>0</v>
      </c>
      <c r="D288" s="308">
        <v>0</v>
      </c>
      <c r="E288" s="257" t="str">
        <f t="shared" si="16"/>
        <v/>
      </c>
      <c r="F288" s="223" t="str">
        <f t="shared" si="17"/>
        <v>否</v>
      </c>
      <c r="G288" s="144" t="str">
        <f t="shared" si="18"/>
        <v>项</v>
      </c>
    </row>
    <row r="289" ht="36" customHeight="1" spans="1:7">
      <c r="A289" s="389" t="s">
        <v>534</v>
      </c>
      <c r="B289" s="307" t="s">
        <v>86</v>
      </c>
      <c r="C289" s="308">
        <v>0</v>
      </c>
      <c r="D289" s="308">
        <v>0</v>
      </c>
      <c r="E289" s="257" t="str">
        <f t="shared" si="16"/>
        <v/>
      </c>
      <c r="F289" s="223" t="str">
        <f t="shared" si="17"/>
        <v>否</v>
      </c>
      <c r="G289" s="144" t="str">
        <f t="shared" si="18"/>
        <v>项</v>
      </c>
    </row>
    <row r="290" ht="36" customHeight="1" spans="1:7">
      <c r="A290" s="389" t="s">
        <v>535</v>
      </c>
      <c r="B290" s="307" t="s">
        <v>536</v>
      </c>
      <c r="C290" s="308"/>
      <c r="D290" s="308"/>
      <c r="E290" s="257" t="str">
        <f t="shared" si="16"/>
        <v/>
      </c>
      <c r="F290" s="223" t="str">
        <f t="shared" si="17"/>
        <v>否</v>
      </c>
      <c r="G290" s="144" t="str">
        <f t="shared" si="18"/>
        <v>项</v>
      </c>
    </row>
    <row r="291" ht="36" customHeight="1" spans="1:7">
      <c r="A291" s="389" t="s">
        <v>537</v>
      </c>
      <c r="B291" s="307" t="s">
        <v>100</v>
      </c>
      <c r="C291" s="308"/>
      <c r="D291" s="308"/>
      <c r="E291" s="257" t="str">
        <f t="shared" si="16"/>
        <v/>
      </c>
      <c r="F291" s="223" t="str">
        <f t="shared" si="17"/>
        <v>否</v>
      </c>
      <c r="G291" s="144" t="str">
        <f t="shared" si="18"/>
        <v>项</v>
      </c>
    </row>
    <row r="292" ht="36" customHeight="1" spans="1:7">
      <c r="A292" s="389" t="s">
        <v>538</v>
      </c>
      <c r="B292" s="307" t="s">
        <v>539</v>
      </c>
      <c r="C292" s="308"/>
      <c r="D292" s="308"/>
      <c r="E292" s="257" t="str">
        <f t="shared" si="16"/>
        <v/>
      </c>
      <c r="F292" s="223" t="str">
        <f t="shared" si="17"/>
        <v>否</v>
      </c>
      <c r="G292" s="144" t="str">
        <f t="shared" si="18"/>
        <v>项</v>
      </c>
    </row>
    <row r="293" ht="36" customHeight="1" spans="1:7">
      <c r="A293" s="388" t="s">
        <v>540</v>
      </c>
      <c r="B293" s="303" t="s">
        <v>541</v>
      </c>
      <c r="C293" s="393">
        <f>SUM(C294:C300)</f>
        <v>110</v>
      </c>
      <c r="D293" s="393">
        <f>SUM(D294:D300)</f>
        <v>108</v>
      </c>
      <c r="E293" s="257">
        <f t="shared" si="16"/>
        <v>-0.018</v>
      </c>
      <c r="F293" s="223" t="str">
        <f t="shared" si="17"/>
        <v>是</v>
      </c>
      <c r="G293" s="144" t="str">
        <f t="shared" si="18"/>
        <v>款</v>
      </c>
    </row>
    <row r="294" ht="36" customHeight="1" spans="1:7">
      <c r="A294" s="389" t="s">
        <v>542</v>
      </c>
      <c r="B294" s="307" t="s">
        <v>82</v>
      </c>
      <c r="C294" s="390">
        <v>93</v>
      </c>
      <c r="D294" s="275">
        <v>98</v>
      </c>
      <c r="E294" s="257">
        <f t="shared" si="16"/>
        <v>0.054</v>
      </c>
      <c r="F294" s="223" t="str">
        <f t="shared" si="17"/>
        <v>是</v>
      </c>
      <c r="G294" s="144" t="str">
        <f t="shared" si="18"/>
        <v>项</v>
      </c>
    </row>
    <row r="295" ht="36" customHeight="1" spans="1:7">
      <c r="A295" s="389" t="s">
        <v>543</v>
      </c>
      <c r="B295" s="307" t="s">
        <v>84</v>
      </c>
      <c r="C295" s="390">
        <v>17</v>
      </c>
      <c r="D295" s="275">
        <v>10</v>
      </c>
      <c r="E295" s="257" t="str">
        <f t="shared" si="16"/>
        <v/>
      </c>
      <c r="F295" s="223" t="str">
        <f t="shared" si="17"/>
        <v>是</v>
      </c>
      <c r="G295" s="144" t="str">
        <f t="shared" si="18"/>
        <v>项</v>
      </c>
    </row>
    <row r="296" ht="36" customHeight="1" spans="1:7">
      <c r="A296" s="389" t="s">
        <v>544</v>
      </c>
      <c r="B296" s="307" t="s">
        <v>86</v>
      </c>
      <c r="C296" s="390">
        <v>0</v>
      </c>
      <c r="D296" s="275">
        <v>0</v>
      </c>
      <c r="E296" s="257" t="str">
        <f t="shared" si="16"/>
        <v/>
      </c>
      <c r="F296" s="223" t="str">
        <f t="shared" si="17"/>
        <v>否</v>
      </c>
      <c r="G296" s="144" t="str">
        <f t="shared" si="18"/>
        <v>项</v>
      </c>
    </row>
    <row r="297" ht="36" customHeight="1" spans="1:7">
      <c r="A297" s="389" t="s">
        <v>545</v>
      </c>
      <c r="B297" s="307" t="s">
        <v>546</v>
      </c>
      <c r="C297" s="390">
        <v>0</v>
      </c>
      <c r="D297" s="275">
        <v>0</v>
      </c>
      <c r="E297" s="257" t="str">
        <f t="shared" si="16"/>
        <v/>
      </c>
      <c r="F297" s="223" t="str">
        <f t="shared" si="17"/>
        <v>否</v>
      </c>
      <c r="G297" s="144" t="str">
        <f t="shared" si="18"/>
        <v>项</v>
      </c>
    </row>
    <row r="298" ht="36" customHeight="1" spans="1:7">
      <c r="A298" s="389" t="s">
        <v>547</v>
      </c>
      <c r="B298" s="307" t="s">
        <v>548</v>
      </c>
      <c r="C298" s="390">
        <v>0</v>
      </c>
      <c r="D298" s="275">
        <v>0</v>
      </c>
      <c r="E298" s="257" t="str">
        <f t="shared" si="16"/>
        <v/>
      </c>
      <c r="F298" s="223" t="str">
        <f t="shared" si="17"/>
        <v>否</v>
      </c>
      <c r="G298" s="144" t="str">
        <f t="shared" si="18"/>
        <v>项</v>
      </c>
    </row>
    <row r="299" ht="36" customHeight="1" spans="1:7">
      <c r="A299" s="389" t="s">
        <v>549</v>
      </c>
      <c r="B299" s="307" t="s">
        <v>100</v>
      </c>
      <c r="C299" s="390">
        <v>0</v>
      </c>
      <c r="D299" s="275">
        <v>0</v>
      </c>
      <c r="E299" s="257" t="str">
        <f t="shared" si="16"/>
        <v/>
      </c>
      <c r="F299" s="223" t="str">
        <f t="shared" si="17"/>
        <v>否</v>
      </c>
      <c r="G299" s="144" t="str">
        <f t="shared" si="18"/>
        <v>项</v>
      </c>
    </row>
    <row r="300" ht="36" customHeight="1" spans="1:7">
      <c r="A300" s="389" t="s">
        <v>550</v>
      </c>
      <c r="B300" s="307" t="s">
        <v>551</v>
      </c>
      <c r="C300" s="390">
        <v>0</v>
      </c>
      <c r="D300" s="275">
        <v>0</v>
      </c>
      <c r="E300" s="257" t="str">
        <f t="shared" si="16"/>
        <v/>
      </c>
      <c r="F300" s="223" t="str">
        <f t="shared" si="17"/>
        <v>否</v>
      </c>
      <c r="G300" s="144" t="str">
        <f t="shared" si="18"/>
        <v>项</v>
      </c>
    </row>
    <row r="301" ht="36" customHeight="1" spans="1:7">
      <c r="A301" s="388" t="s">
        <v>552</v>
      </c>
      <c r="B301" s="303" t="s">
        <v>553</v>
      </c>
      <c r="C301" s="393">
        <f>SUM(C302:C309)</f>
        <v>43</v>
      </c>
      <c r="D301" s="393">
        <f>SUM(D302:D309)</f>
        <v>47</v>
      </c>
      <c r="E301" s="257">
        <f t="shared" si="16"/>
        <v>0.093</v>
      </c>
      <c r="F301" s="223" t="str">
        <f t="shared" si="17"/>
        <v>是</v>
      </c>
      <c r="G301" s="144" t="str">
        <f t="shared" si="18"/>
        <v>款</v>
      </c>
    </row>
    <row r="302" ht="36" customHeight="1" spans="1:7">
      <c r="A302" s="389" t="s">
        <v>554</v>
      </c>
      <c r="B302" s="307" t="s">
        <v>82</v>
      </c>
      <c r="C302" s="390">
        <v>40</v>
      </c>
      <c r="D302" s="275">
        <v>40</v>
      </c>
      <c r="E302" s="257">
        <f t="shared" si="16"/>
        <v>0</v>
      </c>
      <c r="F302" s="223" t="str">
        <f t="shared" si="17"/>
        <v>是</v>
      </c>
      <c r="G302" s="144" t="str">
        <f t="shared" si="18"/>
        <v>项</v>
      </c>
    </row>
    <row r="303" ht="36" customHeight="1" spans="1:7">
      <c r="A303" s="389" t="s">
        <v>555</v>
      </c>
      <c r="B303" s="307" t="s">
        <v>84</v>
      </c>
      <c r="C303" s="390">
        <v>3</v>
      </c>
      <c r="D303" s="275">
        <v>7</v>
      </c>
      <c r="E303" s="257">
        <f t="shared" si="16"/>
        <v>1.333</v>
      </c>
      <c r="F303" s="223" t="str">
        <f t="shared" si="17"/>
        <v>是</v>
      </c>
      <c r="G303" s="144" t="str">
        <f t="shared" si="18"/>
        <v>项</v>
      </c>
    </row>
    <row r="304" ht="36" customHeight="1" spans="1:7">
      <c r="A304" s="389" t="s">
        <v>556</v>
      </c>
      <c r="B304" s="307" t="s">
        <v>86</v>
      </c>
      <c r="C304" s="390">
        <v>0</v>
      </c>
      <c r="D304" s="275">
        <v>0</v>
      </c>
      <c r="E304" s="257" t="str">
        <f t="shared" si="16"/>
        <v/>
      </c>
      <c r="F304" s="223" t="str">
        <f t="shared" si="17"/>
        <v>否</v>
      </c>
      <c r="G304" s="144" t="str">
        <f t="shared" si="18"/>
        <v>项</v>
      </c>
    </row>
    <row r="305" ht="36" customHeight="1" spans="1:7">
      <c r="A305" s="389" t="s">
        <v>557</v>
      </c>
      <c r="B305" s="307" t="s">
        <v>558</v>
      </c>
      <c r="C305" s="390">
        <v>0</v>
      </c>
      <c r="D305" s="275">
        <v>0</v>
      </c>
      <c r="E305" s="257" t="str">
        <f t="shared" si="16"/>
        <v/>
      </c>
      <c r="F305" s="223" t="str">
        <f t="shared" si="17"/>
        <v>否</v>
      </c>
      <c r="G305" s="144" t="str">
        <f t="shared" si="18"/>
        <v>项</v>
      </c>
    </row>
    <row r="306" ht="36" customHeight="1" spans="1:7">
      <c r="A306" s="389" t="s">
        <v>559</v>
      </c>
      <c r="B306" s="307" t="s">
        <v>560</v>
      </c>
      <c r="C306" s="390">
        <v>0</v>
      </c>
      <c r="D306" s="275">
        <v>0</v>
      </c>
      <c r="E306" s="257" t="str">
        <f t="shared" si="16"/>
        <v/>
      </c>
      <c r="F306" s="223" t="str">
        <f t="shared" si="17"/>
        <v>否</v>
      </c>
      <c r="G306" s="144" t="str">
        <f t="shared" si="18"/>
        <v>项</v>
      </c>
    </row>
    <row r="307" ht="36" customHeight="1" spans="1:7">
      <c r="A307" s="389" t="s">
        <v>561</v>
      </c>
      <c r="B307" s="307" t="s">
        <v>562</v>
      </c>
      <c r="C307" s="390">
        <v>0</v>
      </c>
      <c r="D307" s="275">
        <v>0</v>
      </c>
      <c r="E307" s="257" t="str">
        <f t="shared" si="16"/>
        <v/>
      </c>
      <c r="F307" s="223" t="str">
        <f t="shared" si="17"/>
        <v>否</v>
      </c>
      <c r="G307" s="144" t="str">
        <f t="shared" si="18"/>
        <v>项</v>
      </c>
    </row>
    <row r="308" ht="36" customHeight="1" spans="1:7">
      <c r="A308" s="389" t="s">
        <v>563</v>
      </c>
      <c r="B308" s="307" t="s">
        <v>100</v>
      </c>
      <c r="C308" s="390">
        <v>0</v>
      </c>
      <c r="D308" s="275">
        <v>0</v>
      </c>
      <c r="E308" s="257" t="str">
        <f t="shared" si="16"/>
        <v/>
      </c>
      <c r="F308" s="223" t="str">
        <f t="shared" si="17"/>
        <v>否</v>
      </c>
      <c r="G308" s="144" t="str">
        <f t="shared" si="18"/>
        <v>项</v>
      </c>
    </row>
    <row r="309" ht="36" customHeight="1" spans="1:7">
      <c r="A309" s="389" t="s">
        <v>564</v>
      </c>
      <c r="B309" s="307" t="s">
        <v>565</v>
      </c>
      <c r="C309" s="390">
        <v>0</v>
      </c>
      <c r="D309" s="275">
        <v>0</v>
      </c>
      <c r="E309" s="257" t="str">
        <f t="shared" si="16"/>
        <v/>
      </c>
      <c r="F309" s="223" t="str">
        <f t="shared" si="17"/>
        <v>否</v>
      </c>
      <c r="G309" s="144" t="str">
        <f t="shared" si="18"/>
        <v>项</v>
      </c>
    </row>
    <row r="310" ht="36" customHeight="1" spans="1:7">
      <c r="A310" s="388" t="s">
        <v>566</v>
      </c>
      <c r="B310" s="303" t="s">
        <v>567</v>
      </c>
      <c r="C310" s="393">
        <f>SUM(C311:C325)</f>
        <v>1105</v>
      </c>
      <c r="D310" s="393">
        <f>SUM(D311:D325)</f>
        <v>1145</v>
      </c>
      <c r="E310" s="257">
        <f t="shared" si="16"/>
        <v>0.036</v>
      </c>
      <c r="F310" s="223" t="str">
        <f t="shared" si="17"/>
        <v>是</v>
      </c>
      <c r="G310" s="144" t="str">
        <f t="shared" si="18"/>
        <v>款</v>
      </c>
    </row>
    <row r="311" ht="36" customHeight="1" spans="1:7">
      <c r="A311" s="389" t="s">
        <v>568</v>
      </c>
      <c r="B311" s="307" t="s">
        <v>82</v>
      </c>
      <c r="C311" s="390">
        <v>780</v>
      </c>
      <c r="D311" s="275">
        <v>900</v>
      </c>
      <c r="E311" s="257">
        <f t="shared" si="16"/>
        <v>0.154</v>
      </c>
      <c r="F311" s="223" t="str">
        <f t="shared" si="17"/>
        <v>是</v>
      </c>
      <c r="G311" s="144" t="str">
        <f t="shared" si="18"/>
        <v>项</v>
      </c>
    </row>
    <row r="312" ht="36" customHeight="1" spans="1:7">
      <c r="A312" s="389" t="s">
        <v>569</v>
      </c>
      <c r="B312" s="307" t="s">
        <v>84</v>
      </c>
      <c r="C312" s="390">
        <v>110</v>
      </c>
      <c r="D312" s="275">
        <v>80</v>
      </c>
      <c r="E312" s="257">
        <f t="shared" si="16"/>
        <v>-0.273</v>
      </c>
      <c r="F312" s="223" t="str">
        <f t="shared" si="17"/>
        <v>是</v>
      </c>
      <c r="G312" s="144" t="str">
        <f t="shared" si="18"/>
        <v>项</v>
      </c>
    </row>
    <row r="313" ht="36" customHeight="1" spans="1:7">
      <c r="A313" s="389" t="s">
        <v>570</v>
      </c>
      <c r="B313" s="307" t="s">
        <v>86</v>
      </c>
      <c r="C313" s="308">
        <v>0</v>
      </c>
      <c r="D313" s="308">
        <v>0</v>
      </c>
      <c r="E313" s="257" t="str">
        <f t="shared" si="16"/>
        <v/>
      </c>
      <c r="F313" s="223" t="str">
        <f t="shared" si="17"/>
        <v>否</v>
      </c>
      <c r="G313" s="144" t="str">
        <f t="shared" si="18"/>
        <v>项</v>
      </c>
    </row>
    <row r="314" ht="36" customHeight="1" spans="1:7">
      <c r="A314" s="389" t="s">
        <v>571</v>
      </c>
      <c r="B314" s="307" t="s">
        <v>572</v>
      </c>
      <c r="C314" s="390">
        <v>10</v>
      </c>
      <c r="D314" s="275">
        <v>50</v>
      </c>
      <c r="E314" s="257" t="str">
        <f t="shared" si="16"/>
        <v/>
      </c>
      <c r="F314" s="223" t="str">
        <f t="shared" si="17"/>
        <v>是</v>
      </c>
      <c r="G314" s="144" t="str">
        <f t="shared" si="18"/>
        <v>项</v>
      </c>
    </row>
    <row r="315" ht="36" customHeight="1" spans="1:7">
      <c r="A315" s="389" t="s">
        <v>573</v>
      </c>
      <c r="B315" s="307" t="s">
        <v>574</v>
      </c>
      <c r="C315" s="390">
        <v>5</v>
      </c>
      <c r="D315" s="275">
        <v>5</v>
      </c>
      <c r="E315" s="257">
        <f t="shared" si="16"/>
        <v>0</v>
      </c>
      <c r="F315" s="223" t="str">
        <f t="shared" si="17"/>
        <v>是</v>
      </c>
      <c r="G315" s="144" t="str">
        <f t="shared" si="18"/>
        <v>项</v>
      </c>
    </row>
    <row r="316" ht="36" customHeight="1" spans="1:7">
      <c r="A316" s="395" t="s">
        <v>575</v>
      </c>
      <c r="B316" s="307" t="s">
        <v>576</v>
      </c>
      <c r="C316" s="308"/>
      <c r="D316" s="308"/>
      <c r="E316" s="257" t="str">
        <f t="shared" si="16"/>
        <v/>
      </c>
      <c r="F316" s="223" t="str">
        <f t="shared" si="17"/>
        <v>否</v>
      </c>
      <c r="G316" s="144" t="str">
        <f t="shared" si="18"/>
        <v>项</v>
      </c>
    </row>
    <row r="317" ht="36" customHeight="1" spans="1:7">
      <c r="A317" s="395" t="s">
        <v>577</v>
      </c>
      <c r="B317" s="307" t="s">
        <v>578</v>
      </c>
      <c r="C317" s="308"/>
      <c r="D317" s="308"/>
      <c r="E317" s="257" t="str">
        <f t="shared" si="16"/>
        <v/>
      </c>
      <c r="F317" s="223" t="str">
        <f t="shared" si="17"/>
        <v>否</v>
      </c>
      <c r="G317" s="144" t="str">
        <f t="shared" si="18"/>
        <v>项</v>
      </c>
    </row>
    <row r="318" ht="36" customHeight="1" spans="1:7">
      <c r="A318" s="389" t="s">
        <v>579</v>
      </c>
      <c r="B318" s="307" t="s">
        <v>580</v>
      </c>
      <c r="C318" s="308"/>
      <c r="D318" s="308"/>
      <c r="E318" s="257" t="str">
        <f t="shared" si="16"/>
        <v/>
      </c>
      <c r="F318" s="223" t="str">
        <f t="shared" si="17"/>
        <v>否</v>
      </c>
      <c r="G318" s="144" t="str">
        <f t="shared" si="18"/>
        <v>项</v>
      </c>
    </row>
    <row r="319" ht="36" customHeight="1" spans="1:7">
      <c r="A319" s="389" t="s">
        <v>581</v>
      </c>
      <c r="B319" s="307" t="s">
        <v>582</v>
      </c>
      <c r="C319" s="308">
        <v>0</v>
      </c>
      <c r="D319" s="308">
        <v>0</v>
      </c>
      <c r="E319" s="257" t="str">
        <f t="shared" si="16"/>
        <v/>
      </c>
      <c r="F319" s="223" t="str">
        <f t="shared" si="17"/>
        <v>否</v>
      </c>
      <c r="G319" s="144" t="str">
        <f t="shared" si="18"/>
        <v>项</v>
      </c>
    </row>
    <row r="320" ht="36" customHeight="1" spans="1:7">
      <c r="A320" s="389" t="s">
        <v>583</v>
      </c>
      <c r="B320" s="307" t="s">
        <v>584</v>
      </c>
      <c r="C320" s="308"/>
      <c r="D320" s="308"/>
      <c r="E320" s="257" t="str">
        <f t="shared" si="16"/>
        <v/>
      </c>
      <c r="F320" s="223" t="str">
        <f t="shared" si="17"/>
        <v>否</v>
      </c>
      <c r="G320" s="144" t="str">
        <f t="shared" si="18"/>
        <v>项</v>
      </c>
    </row>
    <row r="321" ht="36" customHeight="1" spans="1:7">
      <c r="A321" s="389" t="s">
        <v>585</v>
      </c>
      <c r="B321" s="307" t="s">
        <v>586</v>
      </c>
      <c r="C321" s="308">
        <v>0</v>
      </c>
      <c r="D321" s="308">
        <v>0</v>
      </c>
      <c r="E321" s="257" t="str">
        <f t="shared" si="16"/>
        <v/>
      </c>
      <c r="F321" s="223" t="str">
        <f t="shared" si="17"/>
        <v>否</v>
      </c>
      <c r="G321" s="144" t="str">
        <f t="shared" si="18"/>
        <v>项</v>
      </c>
    </row>
    <row r="322" ht="36" customHeight="1" spans="1:7">
      <c r="A322" s="389" t="s">
        <v>587</v>
      </c>
      <c r="B322" s="307" t="s">
        <v>588</v>
      </c>
      <c r="C322" s="390">
        <v>10</v>
      </c>
      <c r="D322" s="275">
        <v>10</v>
      </c>
      <c r="E322" s="257">
        <f t="shared" si="16"/>
        <v>0</v>
      </c>
      <c r="F322" s="223" t="str">
        <f t="shared" ref="F322:F385" si="19">IF(LEN(A322)=3,"是",IF(B322&lt;&gt;"",IF(SUM(C322:D322)&lt;&gt;0,"是","否"),"是"))</f>
        <v>是</v>
      </c>
      <c r="G322" s="144" t="str">
        <f t="shared" ref="G322:G385" si="20">IF(LEN(A322)=3,"类",IF(LEN(A322)=5,"款","项"))</f>
        <v>项</v>
      </c>
    </row>
    <row r="323" ht="36" customHeight="1" spans="1:7">
      <c r="A323" s="389" t="s">
        <v>589</v>
      </c>
      <c r="B323" s="307" t="s">
        <v>183</v>
      </c>
      <c r="C323" s="390">
        <v>0</v>
      </c>
      <c r="D323" s="275">
        <v>0</v>
      </c>
      <c r="E323" s="257" t="str">
        <f t="shared" si="16"/>
        <v/>
      </c>
      <c r="F323" s="223" t="str">
        <f t="shared" si="19"/>
        <v>否</v>
      </c>
      <c r="G323" s="144" t="str">
        <f t="shared" si="20"/>
        <v>项</v>
      </c>
    </row>
    <row r="324" ht="36" customHeight="1" spans="1:7">
      <c r="A324" s="389" t="s">
        <v>590</v>
      </c>
      <c r="B324" s="307" t="s">
        <v>100</v>
      </c>
      <c r="C324" s="390">
        <v>0</v>
      </c>
      <c r="D324" s="275">
        <v>0</v>
      </c>
      <c r="E324" s="257" t="str">
        <f t="shared" si="16"/>
        <v/>
      </c>
      <c r="F324" s="223" t="str">
        <f t="shared" si="19"/>
        <v>否</v>
      </c>
      <c r="G324" s="144" t="str">
        <f t="shared" si="20"/>
        <v>项</v>
      </c>
    </row>
    <row r="325" ht="36" customHeight="1" spans="1:7">
      <c r="A325" s="389" t="s">
        <v>591</v>
      </c>
      <c r="B325" s="307" t="s">
        <v>592</v>
      </c>
      <c r="C325" s="390">
        <v>190</v>
      </c>
      <c r="D325" s="275">
        <v>100</v>
      </c>
      <c r="E325" s="257" t="str">
        <f t="shared" ref="E325:E388" si="21">IF(C325&lt;&gt;0,IF((D325/C325-1)&lt;-30%,"",IF((D325/C325-1)&gt;150%,"",D325/C325-1)),"")</f>
        <v/>
      </c>
      <c r="F325" s="223" t="str">
        <f t="shared" si="19"/>
        <v>是</v>
      </c>
      <c r="G325" s="144" t="str">
        <f t="shared" si="20"/>
        <v>项</v>
      </c>
    </row>
    <row r="326" ht="36" customHeight="1" spans="1:7">
      <c r="A326" s="388" t="s">
        <v>593</v>
      </c>
      <c r="B326" s="303" t="s">
        <v>594</v>
      </c>
      <c r="C326" s="304"/>
      <c r="D326" s="304"/>
      <c r="E326" s="257" t="str">
        <f t="shared" si="21"/>
        <v/>
      </c>
      <c r="F326" s="223" t="str">
        <f t="shared" si="19"/>
        <v>否</v>
      </c>
      <c r="G326" s="144" t="str">
        <f t="shared" si="20"/>
        <v>款</v>
      </c>
    </row>
    <row r="327" ht="36" customHeight="1" spans="1:7">
      <c r="A327" s="389" t="s">
        <v>595</v>
      </c>
      <c r="B327" s="307" t="s">
        <v>82</v>
      </c>
      <c r="C327" s="308"/>
      <c r="D327" s="308"/>
      <c r="E327" s="257" t="str">
        <f t="shared" si="21"/>
        <v/>
      </c>
      <c r="F327" s="223" t="str">
        <f t="shared" si="19"/>
        <v>否</v>
      </c>
      <c r="G327" s="144" t="str">
        <f t="shared" si="20"/>
        <v>项</v>
      </c>
    </row>
    <row r="328" ht="36" customHeight="1" spans="1:7">
      <c r="A328" s="389" t="s">
        <v>596</v>
      </c>
      <c r="B328" s="307" t="s">
        <v>84</v>
      </c>
      <c r="C328" s="308">
        <v>0</v>
      </c>
      <c r="D328" s="308">
        <v>0</v>
      </c>
      <c r="E328" s="257" t="str">
        <f t="shared" si="21"/>
        <v/>
      </c>
      <c r="F328" s="223" t="str">
        <f t="shared" si="19"/>
        <v>否</v>
      </c>
      <c r="G328" s="144" t="str">
        <f t="shared" si="20"/>
        <v>项</v>
      </c>
    </row>
    <row r="329" ht="36" customHeight="1" spans="1:7">
      <c r="A329" s="389" t="s">
        <v>597</v>
      </c>
      <c r="B329" s="307" t="s">
        <v>86</v>
      </c>
      <c r="C329" s="308">
        <v>0</v>
      </c>
      <c r="D329" s="308">
        <v>0</v>
      </c>
      <c r="E329" s="257" t="str">
        <f t="shared" si="21"/>
        <v/>
      </c>
      <c r="F329" s="223" t="str">
        <f t="shared" si="19"/>
        <v>否</v>
      </c>
      <c r="G329" s="144" t="str">
        <f t="shared" si="20"/>
        <v>项</v>
      </c>
    </row>
    <row r="330" ht="36" customHeight="1" spans="1:7">
      <c r="A330" s="389" t="s">
        <v>598</v>
      </c>
      <c r="B330" s="307" t="s">
        <v>599</v>
      </c>
      <c r="C330" s="308"/>
      <c r="D330" s="308"/>
      <c r="E330" s="257" t="str">
        <f t="shared" si="21"/>
        <v/>
      </c>
      <c r="F330" s="223" t="str">
        <f t="shared" si="19"/>
        <v>否</v>
      </c>
      <c r="G330" s="144" t="str">
        <f t="shared" si="20"/>
        <v>项</v>
      </c>
    </row>
    <row r="331" ht="36" customHeight="1" spans="1:7">
      <c r="A331" s="389" t="s">
        <v>600</v>
      </c>
      <c r="B331" s="307" t="s">
        <v>601</v>
      </c>
      <c r="C331" s="308"/>
      <c r="D331" s="308"/>
      <c r="E331" s="257" t="str">
        <f t="shared" si="21"/>
        <v/>
      </c>
      <c r="F331" s="223" t="str">
        <f t="shared" si="19"/>
        <v>否</v>
      </c>
      <c r="G331" s="144" t="str">
        <f t="shared" si="20"/>
        <v>项</v>
      </c>
    </row>
    <row r="332" ht="36" customHeight="1" spans="1:7">
      <c r="A332" s="389" t="s">
        <v>602</v>
      </c>
      <c r="B332" s="307" t="s">
        <v>603</v>
      </c>
      <c r="C332" s="308"/>
      <c r="D332" s="308"/>
      <c r="E332" s="257" t="str">
        <f t="shared" si="21"/>
        <v/>
      </c>
      <c r="F332" s="223" t="str">
        <f t="shared" si="19"/>
        <v>否</v>
      </c>
      <c r="G332" s="144" t="str">
        <f t="shared" si="20"/>
        <v>项</v>
      </c>
    </row>
    <row r="333" ht="36" customHeight="1" spans="1:7">
      <c r="A333" s="389" t="s">
        <v>604</v>
      </c>
      <c r="B333" s="307" t="s">
        <v>183</v>
      </c>
      <c r="C333" s="308"/>
      <c r="D333" s="308"/>
      <c r="E333" s="257" t="str">
        <f t="shared" si="21"/>
        <v/>
      </c>
      <c r="F333" s="223" t="str">
        <f t="shared" si="19"/>
        <v>否</v>
      </c>
      <c r="G333" s="144" t="str">
        <f t="shared" si="20"/>
        <v>项</v>
      </c>
    </row>
    <row r="334" ht="36" customHeight="1" spans="1:7">
      <c r="A334" s="389" t="s">
        <v>605</v>
      </c>
      <c r="B334" s="307" t="s">
        <v>100</v>
      </c>
      <c r="C334" s="308">
        <v>0</v>
      </c>
      <c r="D334" s="308">
        <v>0</v>
      </c>
      <c r="E334" s="257" t="str">
        <f t="shared" si="21"/>
        <v/>
      </c>
      <c r="F334" s="223" t="str">
        <f t="shared" si="19"/>
        <v>否</v>
      </c>
      <c r="G334" s="144" t="str">
        <f t="shared" si="20"/>
        <v>项</v>
      </c>
    </row>
    <row r="335" ht="36" customHeight="1" spans="1:7">
      <c r="A335" s="389" t="s">
        <v>606</v>
      </c>
      <c r="B335" s="307" t="s">
        <v>607</v>
      </c>
      <c r="C335" s="308"/>
      <c r="D335" s="308"/>
      <c r="E335" s="257" t="str">
        <f t="shared" si="21"/>
        <v/>
      </c>
      <c r="F335" s="223" t="str">
        <f t="shared" si="19"/>
        <v>否</v>
      </c>
      <c r="G335" s="144" t="str">
        <f t="shared" si="20"/>
        <v>项</v>
      </c>
    </row>
    <row r="336" ht="36" customHeight="1" spans="1:7">
      <c r="A336" s="388" t="s">
        <v>608</v>
      </c>
      <c r="B336" s="303" t="s">
        <v>609</v>
      </c>
      <c r="C336" s="304"/>
      <c r="D336" s="304"/>
      <c r="E336" s="257" t="str">
        <f t="shared" si="21"/>
        <v/>
      </c>
      <c r="F336" s="223" t="str">
        <f t="shared" si="19"/>
        <v>否</v>
      </c>
      <c r="G336" s="144" t="str">
        <f t="shared" si="20"/>
        <v>款</v>
      </c>
    </row>
    <row r="337" ht="36" customHeight="1" spans="1:7">
      <c r="A337" s="389" t="s">
        <v>610</v>
      </c>
      <c r="B337" s="307" t="s">
        <v>82</v>
      </c>
      <c r="C337" s="308"/>
      <c r="D337" s="308"/>
      <c r="E337" s="257" t="str">
        <f t="shared" si="21"/>
        <v/>
      </c>
      <c r="F337" s="223" t="str">
        <f t="shared" si="19"/>
        <v>否</v>
      </c>
      <c r="G337" s="144" t="str">
        <f t="shared" si="20"/>
        <v>项</v>
      </c>
    </row>
    <row r="338" ht="36" customHeight="1" spans="1:7">
      <c r="A338" s="389" t="s">
        <v>611</v>
      </c>
      <c r="B338" s="307" t="s">
        <v>84</v>
      </c>
      <c r="C338" s="308">
        <v>0</v>
      </c>
      <c r="D338" s="308">
        <v>0</v>
      </c>
      <c r="E338" s="257" t="str">
        <f t="shared" si="21"/>
        <v/>
      </c>
      <c r="F338" s="223" t="str">
        <f t="shared" si="19"/>
        <v>否</v>
      </c>
      <c r="G338" s="144" t="str">
        <f t="shared" si="20"/>
        <v>项</v>
      </c>
    </row>
    <row r="339" ht="36" customHeight="1" spans="1:7">
      <c r="A339" s="389" t="s">
        <v>612</v>
      </c>
      <c r="B339" s="307" t="s">
        <v>86</v>
      </c>
      <c r="C339" s="308">
        <v>0</v>
      </c>
      <c r="D339" s="308">
        <v>0</v>
      </c>
      <c r="E339" s="257" t="str">
        <f t="shared" si="21"/>
        <v/>
      </c>
      <c r="F339" s="223" t="str">
        <f t="shared" si="19"/>
        <v>否</v>
      </c>
      <c r="G339" s="144" t="str">
        <f t="shared" si="20"/>
        <v>项</v>
      </c>
    </row>
    <row r="340" ht="36" customHeight="1" spans="1:7">
      <c r="A340" s="389" t="s">
        <v>613</v>
      </c>
      <c r="B340" s="307" t="s">
        <v>614</v>
      </c>
      <c r="C340" s="308"/>
      <c r="D340" s="308"/>
      <c r="E340" s="257" t="str">
        <f t="shared" si="21"/>
        <v/>
      </c>
      <c r="F340" s="223" t="str">
        <f t="shared" si="19"/>
        <v>否</v>
      </c>
      <c r="G340" s="144" t="str">
        <f t="shared" si="20"/>
        <v>项</v>
      </c>
    </row>
    <row r="341" ht="36" customHeight="1" spans="1:7">
      <c r="A341" s="389" t="s">
        <v>615</v>
      </c>
      <c r="B341" s="307" t="s">
        <v>616</v>
      </c>
      <c r="C341" s="308"/>
      <c r="D341" s="308"/>
      <c r="E341" s="257" t="str">
        <f t="shared" si="21"/>
        <v/>
      </c>
      <c r="F341" s="223" t="str">
        <f t="shared" si="19"/>
        <v>否</v>
      </c>
      <c r="G341" s="144" t="str">
        <f t="shared" si="20"/>
        <v>项</v>
      </c>
    </row>
    <row r="342" ht="36" customHeight="1" spans="1:7">
      <c r="A342" s="389" t="s">
        <v>617</v>
      </c>
      <c r="B342" s="307" t="s">
        <v>618</v>
      </c>
      <c r="C342" s="308"/>
      <c r="D342" s="308"/>
      <c r="E342" s="257" t="str">
        <f t="shared" si="21"/>
        <v/>
      </c>
      <c r="F342" s="223" t="str">
        <f t="shared" si="19"/>
        <v>否</v>
      </c>
      <c r="G342" s="144" t="str">
        <f t="shared" si="20"/>
        <v>项</v>
      </c>
    </row>
    <row r="343" ht="36" customHeight="1" spans="1:7">
      <c r="A343" s="389" t="s">
        <v>619</v>
      </c>
      <c r="B343" s="307" t="s">
        <v>183</v>
      </c>
      <c r="C343" s="308"/>
      <c r="D343" s="308"/>
      <c r="E343" s="257" t="str">
        <f t="shared" si="21"/>
        <v/>
      </c>
      <c r="F343" s="223" t="str">
        <f t="shared" si="19"/>
        <v>否</v>
      </c>
      <c r="G343" s="144" t="str">
        <f t="shared" si="20"/>
        <v>项</v>
      </c>
    </row>
    <row r="344" ht="36" customHeight="1" spans="1:7">
      <c r="A344" s="389" t="s">
        <v>620</v>
      </c>
      <c r="B344" s="307" t="s">
        <v>100</v>
      </c>
      <c r="C344" s="308">
        <v>0</v>
      </c>
      <c r="D344" s="308">
        <v>0</v>
      </c>
      <c r="E344" s="257" t="str">
        <f t="shared" si="21"/>
        <v/>
      </c>
      <c r="F344" s="223" t="str">
        <f t="shared" si="19"/>
        <v>否</v>
      </c>
      <c r="G344" s="144" t="str">
        <f t="shared" si="20"/>
        <v>项</v>
      </c>
    </row>
    <row r="345" ht="36" customHeight="1" spans="1:7">
      <c r="A345" s="389" t="s">
        <v>621</v>
      </c>
      <c r="B345" s="307" t="s">
        <v>622</v>
      </c>
      <c r="C345" s="308"/>
      <c r="D345" s="308"/>
      <c r="E345" s="257" t="str">
        <f t="shared" si="21"/>
        <v/>
      </c>
      <c r="F345" s="223" t="str">
        <f t="shared" si="19"/>
        <v>否</v>
      </c>
      <c r="G345" s="144" t="str">
        <f t="shared" si="20"/>
        <v>项</v>
      </c>
    </row>
    <row r="346" ht="36" customHeight="1" spans="1:7">
      <c r="A346" s="388" t="s">
        <v>623</v>
      </c>
      <c r="B346" s="303" t="s">
        <v>624</v>
      </c>
      <c r="C346" s="304"/>
      <c r="D346" s="304"/>
      <c r="E346" s="257" t="str">
        <f t="shared" si="21"/>
        <v/>
      </c>
      <c r="F346" s="223" t="str">
        <f t="shared" si="19"/>
        <v>否</v>
      </c>
      <c r="G346" s="144" t="str">
        <f t="shared" si="20"/>
        <v>款</v>
      </c>
    </row>
    <row r="347" ht="36" customHeight="1" spans="1:7">
      <c r="A347" s="389" t="s">
        <v>625</v>
      </c>
      <c r="B347" s="307" t="s">
        <v>82</v>
      </c>
      <c r="C347" s="308"/>
      <c r="D347" s="308"/>
      <c r="E347" s="257" t="str">
        <f t="shared" si="21"/>
        <v/>
      </c>
      <c r="F347" s="223" t="str">
        <f t="shared" si="19"/>
        <v>否</v>
      </c>
      <c r="G347" s="144" t="str">
        <f t="shared" si="20"/>
        <v>项</v>
      </c>
    </row>
    <row r="348" ht="36" customHeight="1" spans="1:7">
      <c r="A348" s="389" t="s">
        <v>626</v>
      </c>
      <c r="B348" s="307" t="s">
        <v>84</v>
      </c>
      <c r="C348" s="308">
        <v>0</v>
      </c>
      <c r="D348" s="308">
        <v>0</v>
      </c>
      <c r="E348" s="257" t="str">
        <f t="shared" si="21"/>
        <v/>
      </c>
      <c r="F348" s="223" t="str">
        <f t="shared" si="19"/>
        <v>否</v>
      </c>
      <c r="G348" s="144" t="str">
        <f t="shared" si="20"/>
        <v>项</v>
      </c>
    </row>
    <row r="349" ht="36" customHeight="1" spans="1:7">
      <c r="A349" s="389" t="s">
        <v>627</v>
      </c>
      <c r="B349" s="307" t="s">
        <v>86</v>
      </c>
      <c r="C349" s="308">
        <v>0</v>
      </c>
      <c r="D349" s="308">
        <v>0</v>
      </c>
      <c r="E349" s="257" t="str">
        <f t="shared" si="21"/>
        <v/>
      </c>
      <c r="F349" s="223" t="str">
        <f t="shared" si="19"/>
        <v>否</v>
      </c>
      <c r="G349" s="144" t="str">
        <f t="shared" si="20"/>
        <v>项</v>
      </c>
    </row>
    <row r="350" ht="36" customHeight="1" spans="1:7">
      <c r="A350" s="389" t="s">
        <v>628</v>
      </c>
      <c r="B350" s="307" t="s">
        <v>629</v>
      </c>
      <c r="C350" s="308">
        <v>0</v>
      </c>
      <c r="D350" s="308">
        <v>0</v>
      </c>
      <c r="E350" s="257" t="str">
        <f t="shared" si="21"/>
        <v/>
      </c>
      <c r="F350" s="223" t="str">
        <f t="shared" si="19"/>
        <v>否</v>
      </c>
      <c r="G350" s="144" t="str">
        <f t="shared" si="20"/>
        <v>项</v>
      </c>
    </row>
    <row r="351" ht="36" customHeight="1" spans="1:7">
      <c r="A351" s="389" t="s">
        <v>630</v>
      </c>
      <c r="B351" s="307" t="s">
        <v>631</v>
      </c>
      <c r="C351" s="308">
        <v>0</v>
      </c>
      <c r="D351" s="308">
        <v>0</v>
      </c>
      <c r="E351" s="257" t="str">
        <f t="shared" si="21"/>
        <v/>
      </c>
      <c r="F351" s="223" t="str">
        <f t="shared" si="19"/>
        <v>否</v>
      </c>
      <c r="G351" s="144" t="str">
        <f t="shared" si="20"/>
        <v>项</v>
      </c>
    </row>
    <row r="352" ht="36" customHeight="1" spans="1:7">
      <c r="A352" s="389" t="s">
        <v>632</v>
      </c>
      <c r="B352" s="307" t="s">
        <v>100</v>
      </c>
      <c r="C352" s="308"/>
      <c r="D352" s="308"/>
      <c r="E352" s="257" t="str">
        <f t="shared" si="21"/>
        <v/>
      </c>
      <c r="F352" s="223" t="str">
        <f t="shared" si="19"/>
        <v>否</v>
      </c>
      <c r="G352" s="144" t="str">
        <f t="shared" si="20"/>
        <v>项</v>
      </c>
    </row>
    <row r="353" ht="36" customHeight="1" spans="1:7">
      <c r="A353" s="389" t="s">
        <v>633</v>
      </c>
      <c r="B353" s="307" t="s">
        <v>634</v>
      </c>
      <c r="C353" s="308">
        <v>0</v>
      </c>
      <c r="D353" s="308">
        <v>0</v>
      </c>
      <c r="E353" s="257" t="str">
        <f t="shared" si="21"/>
        <v/>
      </c>
      <c r="F353" s="223" t="str">
        <f t="shared" si="19"/>
        <v>否</v>
      </c>
      <c r="G353" s="144" t="str">
        <f t="shared" si="20"/>
        <v>项</v>
      </c>
    </row>
    <row r="354" ht="36" customHeight="1" spans="1:7">
      <c r="A354" s="388" t="s">
        <v>635</v>
      </c>
      <c r="B354" s="303" t="s">
        <v>636</v>
      </c>
      <c r="C354" s="304">
        <f>SUM(C355:C359)</f>
        <v>0</v>
      </c>
      <c r="D354" s="304">
        <f>SUM(D355:D359)</f>
        <v>0</v>
      </c>
      <c r="E354" s="257" t="str">
        <f t="shared" si="21"/>
        <v/>
      </c>
      <c r="F354" s="223" t="str">
        <f t="shared" si="19"/>
        <v>否</v>
      </c>
      <c r="G354" s="144" t="str">
        <f t="shared" si="20"/>
        <v>款</v>
      </c>
    </row>
    <row r="355" ht="36" customHeight="1" spans="1:7">
      <c r="A355" s="389" t="s">
        <v>637</v>
      </c>
      <c r="B355" s="307" t="s">
        <v>82</v>
      </c>
      <c r="C355" s="308">
        <v>0</v>
      </c>
      <c r="D355" s="308">
        <v>0</v>
      </c>
      <c r="E355" s="257" t="str">
        <f t="shared" si="21"/>
        <v/>
      </c>
      <c r="F355" s="223" t="str">
        <f t="shared" si="19"/>
        <v>否</v>
      </c>
      <c r="G355" s="144" t="str">
        <f t="shared" si="20"/>
        <v>项</v>
      </c>
    </row>
    <row r="356" ht="36" customHeight="1" spans="1:7">
      <c r="A356" s="389" t="s">
        <v>638</v>
      </c>
      <c r="B356" s="307" t="s">
        <v>84</v>
      </c>
      <c r="C356" s="308">
        <v>0</v>
      </c>
      <c r="D356" s="308">
        <v>0</v>
      </c>
      <c r="E356" s="257" t="str">
        <f t="shared" si="21"/>
        <v/>
      </c>
      <c r="F356" s="223" t="str">
        <f t="shared" si="19"/>
        <v>否</v>
      </c>
      <c r="G356" s="144" t="str">
        <f t="shared" si="20"/>
        <v>项</v>
      </c>
    </row>
    <row r="357" ht="36" customHeight="1" spans="1:7">
      <c r="A357" s="389" t="s">
        <v>639</v>
      </c>
      <c r="B357" s="307" t="s">
        <v>183</v>
      </c>
      <c r="C357" s="308">
        <v>0</v>
      </c>
      <c r="D357" s="308">
        <v>0</v>
      </c>
      <c r="E357" s="257" t="str">
        <f t="shared" si="21"/>
        <v/>
      </c>
      <c r="F357" s="223" t="str">
        <f t="shared" si="19"/>
        <v>否</v>
      </c>
      <c r="G357" s="144" t="str">
        <f t="shared" si="20"/>
        <v>项</v>
      </c>
    </row>
    <row r="358" ht="36" customHeight="1" spans="1:7">
      <c r="A358" s="389" t="s">
        <v>640</v>
      </c>
      <c r="B358" s="307" t="s">
        <v>641</v>
      </c>
      <c r="C358" s="308">
        <v>0</v>
      </c>
      <c r="D358" s="308">
        <v>0</v>
      </c>
      <c r="E358" s="257" t="str">
        <f t="shared" si="21"/>
        <v/>
      </c>
      <c r="F358" s="223" t="str">
        <f t="shared" si="19"/>
        <v>否</v>
      </c>
      <c r="G358" s="144" t="str">
        <f t="shared" si="20"/>
        <v>项</v>
      </c>
    </row>
    <row r="359" ht="36" customHeight="1" spans="1:7">
      <c r="A359" s="389" t="s">
        <v>642</v>
      </c>
      <c r="B359" s="307" t="s">
        <v>643</v>
      </c>
      <c r="C359" s="308">
        <v>0</v>
      </c>
      <c r="D359" s="308">
        <v>0</v>
      </c>
      <c r="E359" s="257" t="str">
        <f t="shared" si="21"/>
        <v/>
      </c>
      <c r="F359" s="223" t="str">
        <f t="shared" si="19"/>
        <v>否</v>
      </c>
      <c r="G359" s="144" t="str">
        <f t="shared" si="20"/>
        <v>项</v>
      </c>
    </row>
    <row r="360" ht="36" customHeight="1" spans="1:7">
      <c r="A360" s="388" t="s">
        <v>644</v>
      </c>
      <c r="B360" s="303" t="s">
        <v>645</v>
      </c>
      <c r="C360" s="393">
        <f>SUM(C361:C362)</f>
        <v>22</v>
      </c>
      <c r="D360" s="393">
        <f>SUM(D361:D362)</f>
        <v>209</v>
      </c>
      <c r="E360" s="257" t="str">
        <f t="shared" si="21"/>
        <v/>
      </c>
      <c r="F360" s="223" t="str">
        <f t="shared" si="19"/>
        <v>是</v>
      </c>
      <c r="G360" s="144" t="str">
        <f t="shared" si="20"/>
        <v>款</v>
      </c>
    </row>
    <row r="361" ht="36" customHeight="1" spans="1:7">
      <c r="A361" s="389">
        <v>2049902</v>
      </c>
      <c r="B361" s="307" t="s">
        <v>646</v>
      </c>
      <c r="C361" s="390">
        <v>0</v>
      </c>
      <c r="D361" s="275">
        <v>0</v>
      </c>
      <c r="E361" s="257" t="str">
        <f t="shared" si="21"/>
        <v/>
      </c>
      <c r="F361" s="223" t="str">
        <f t="shared" si="19"/>
        <v>否</v>
      </c>
      <c r="G361" s="144" t="str">
        <f t="shared" si="20"/>
        <v>项</v>
      </c>
    </row>
    <row r="362" ht="36" customHeight="1" spans="1:7">
      <c r="A362" s="396" t="s">
        <v>647</v>
      </c>
      <c r="B362" s="307" t="s">
        <v>648</v>
      </c>
      <c r="C362" s="390">
        <v>22</v>
      </c>
      <c r="D362" s="275">
        <v>209</v>
      </c>
      <c r="E362" s="257" t="str">
        <f t="shared" si="21"/>
        <v/>
      </c>
      <c r="F362" s="223" t="str">
        <f t="shared" si="19"/>
        <v>是</v>
      </c>
      <c r="G362" s="144" t="str">
        <f t="shared" si="20"/>
        <v>项</v>
      </c>
    </row>
    <row r="363" ht="36" customHeight="1" spans="1:7">
      <c r="A363" s="388" t="s">
        <v>649</v>
      </c>
      <c r="B363" s="303" t="s">
        <v>650</v>
      </c>
      <c r="C363" s="393">
        <f>SUM(C364,C369,C378,C384,C390,C394,C398,C402,C408,C415)</f>
        <v>71000</v>
      </c>
      <c r="D363" s="393">
        <f>SUM(D364,D369,D378,D384,D390,D394,D398,D402,D408,D415)</f>
        <v>82000</v>
      </c>
      <c r="E363" s="257">
        <f t="shared" si="21"/>
        <v>0.155</v>
      </c>
      <c r="F363" s="223" t="str">
        <f t="shared" si="19"/>
        <v>是</v>
      </c>
      <c r="G363" s="144" t="str">
        <f t="shared" si="20"/>
        <v>类</v>
      </c>
    </row>
    <row r="364" ht="36" customHeight="1" spans="1:7">
      <c r="A364" s="388" t="s">
        <v>651</v>
      </c>
      <c r="B364" s="303" t="s">
        <v>652</v>
      </c>
      <c r="C364" s="393">
        <f>SUM(C365:C368)</f>
        <v>1670</v>
      </c>
      <c r="D364" s="393">
        <f>SUM(D365:D368)</f>
        <v>1670</v>
      </c>
      <c r="E364" s="257">
        <f t="shared" si="21"/>
        <v>0</v>
      </c>
      <c r="F364" s="223" t="str">
        <f t="shared" si="19"/>
        <v>是</v>
      </c>
      <c r="G364" s="144" t="str">
        <f t="shared" si="20"/>
        <v>款</v>
      </c>
    </row>
    <row r="365" ht="36" customHeight="1" spans="1:7">
      <c r="A365" s="389" t="s">
        <v>653</v>
      </c>
      <c r="B365" s="307" t="s">
        <v>82</v>
      </c>
      <c r="C365" s="390">
        <v>600</v>
      </c>
      <c r="D365" s="275">
        <v>600</v>
      </c>
      <c r="E365" s="257">
        <f t="shared" si="21"/>
        <v>0</v>
      </c>
      <c r="F365" s="223" t="str">
        <f t="shared" si="19"/>
        <v>是</v>
      </c>
      <c r="G365" s="144" t="str">
        <f t="shared" si="20"/>
        <v>项</v>
      </c>
    </row>
    <row r="366" ht="36" customHeight="1" spans="1:7">
      <c r="A366" s="389" t="s">
        <v>654</v>
      </c>
      <c r="B366" s="307" t="s">
        <v>84</v>
      </c>
      <c r="C366" s="390">
        <v>70</v>
      </c>
      <c r="D366" s="275">
        <v>70</v>
      </c>
      <c r="E366" s="257">
        <f t="shared" si="21"/>
        <v>0</v>
      </c>
      <c r="F366" s="223" t="str">
        <f t="shared" si="19"/>
        <v>是</v>
      </c>
      <c r="G366" s="144" t="str">
        <f t="shared" si="20"/>
        <v>项</v>
      </c>
    </row>
    <row r="367" ht="36" customHeight="1" spans="1:7">
      <c r="A367" s="389" t="s">
        <v>655</v>
      </c>
      <c r="B367" s="307" t="s">
        <v>86</v>
      </c>
      <c r="C367" s="390">
        <v>0</v>
      </c>
      <c r="D367" s="275">
        <v>0</v>
      </c>
      <c r="E367" s="257" t="str">
        <f t="shared" si="21"/>
        <v/>
      </c>
      <c r="F367" s="223" t="str">
        <f t="shared" si="19"/>
        <v>否</v>
      </c>
      <c r="G367" s="144" t="str">
        <f t="shared" si="20"/>
        <v>项</v>
      </c>
    </row>
    <row r="368" ht="36" customHeight="1" spans="1:7">
      <c r="A368" s="389" t="s">
        <v>656</v>
      </c>
      <c r="B368" s="307" t="s">
        <v>657</v>
      </c>
      <c r="C368" s="390">
        <v>1000</v>
      </c>
      <c r="D368" s="275">
        <v>1000</v>
      </c>
      <c r="E368" s="257">
        <f t="shared" si="21"/>
        <v>0</v>
      </c>
      <c r="F368" s="223" t="str">
        <f t="shared" si="19"/>
        <v>是</v>
      </c>
      <c r="G368" s="144" t="str">
        <f t="shared" si="20"/>
        <v>项</v>
      </c>
    </row>
    <row r="369" ht="36" customHeight="1" spans="1:7">
      <c r="A369" s="388" t="s">
        <v>658</v>
      </c>
      <c r="B369" s="303" t="s">
        <v>659</v>
      </c>
      <c r="C369" s="393">
        <f>SUM(C370:C377)</f>
        <v>64170</v>
      </c>
      <c r="D369" s="393">
        <f>SUM(D370:D377)</f>
        <v>75335</v>
      </c>
      <c r="E369" s="257">
        <f t="shared" si="21"/>
        <v>0.174</v>
      </c>
      <c r="F369" s="223" t="str">
        <f t="shared" si="19"/>
        <v>是</v>
      </c>
      <c r="G369" s="144" t="str">
        <f t="shared" si="20"/>
        <v>款</v>
      </c>
    </row>
    <row r="370" ht="36" customHeight="1" spans="1:7">
      <c r="A370" s="389" t="s">
        <v>660</v>
      </c>
      <c r="B370" s="307" t="s">
        <v>661</v>
      </c>
      <c r="C370" s="390">
        <v>2000</v>
      </c>
      <c r="D370" s="275">
        <v>3000</v>
      </c>
      <c r="E370" s="257">
        <f t="shared" si="21"/>
        <v>0.5</v>
      </c>
      <c r="F370" s="223" t="str">
        <f t="shared" si="19"/>
        <v>是</v>
      </c>
      <c r="G370" s="144" t="str">
        <f t="shared" si="20"/>
        <v>项</v>
      </c>
    </row>
    <row r="371" ht="36" customHeight="1" spans="1:7">
      <c r="A371" s="389" t="s">
        <v>662</v>
      </c>
      <c r="B371" s="307" t="s">
        <v>663</v>
      </c>
      <c r="C371" s="390">
        <v>37000</v>
      </c>
      <c r="D371" s="275">
        <v>48000</v>
      </c>
      <c r="E371" s="257">
        <f t="shared" si="21"/>
        <v>0.297</v>
      </c>
      <c r="F371" s="223" t="str">
        <f t="shared" si="19"/>
        <v>是</v>
      </c>
      <c r="G371" s="144" t="str">
        <f t="shared" si="20"/>
        <v>项</v>
      </c>
    </row>
    <row r="372" ht="36" customHeight="1" spans="1:7">
      <c r="A372" s="389" t="s">
        <v>664</v>
      </c>
      <c r="B372" s="307" t="s">
        <v>665</v>
      </c>
      <c r="C372" s="390">
        <v>16000</v>
      </c>
      <c r="D372" s="275">
        <v>16500</v>
      </c>
      <c r="E372" s="257">
        <f t="shared" si="21"/>
        <v>0.031</v>
      </c>
      <c r="F372" s="223" t="str">
        <f t="shared" si="19"/>
        <v>是</v>
      </c>
      <c r="G372" s="144" t="str">
        <f t="shared" si="20"/>
        <v>项</v>
      </c>
    </row>
    <row r="373" ht="36" customHeight="1" spans="1:7">
      <c r="A373" s="389" t="s">
        <v>666</v>
      </c>
      <c r="B373" s="307" t="s">
        <v>667</v>
      </c>
      <c r="C373" s="390">
        <v>3800</v>
      </c>
      <c r="D373" s="275">
        <v>3800</v>
      </c>
      <c r="E373" s="257">
        <f t="shared" si="21"/>
        <v>0</v>
      </c>
      <c r="F373" s="223" t="str">
        <f t="shared" si="19"/>
        <v>是</v>
      </c>
      <c r="G373" s="144" t="str">
        <f t="shared" si="20"/>
        <v>项</v>
      </c>
    </row>
    <row r="374" ht="36" customHeight="1" spans="1:7">
      <c r="A374" s="389" t="s">
        <v>668</v>
      </c>
      <c r="B374" s="307" t="s">
        <v>669</v>
      </c>
      <c r="C374" s="390">
        <v>35</v>
      </c>
      <c r="D374" s="275">
        <v>35</v>
      </c>
      <c r="E374" s="257">
        <f t="shared" si="21"/>
        <v>0</v>
      </c>
      <c r="F374" s="223" t="str">
        <f t="shared" si="19"/>
        <v>是</v>
      </c>
      <c r="G374" s="144" t="str">
        <f t="shared" si="20"/>
        <v>项</v>
      </c>
    </row>
    <row r="375" ht="36" customHeight="1" spans="1:7">
      <c r="A375" s="389" t="s">
        <v>670</v>
      </c>
      <c r="B375" s="307" t="s">
        <v>671</v>
      </c>
      <c r="C375" s="308">
        <v>0</v>
      </c>
      <c r="D375" s="308">
        <v>0</v>
      </c>
      <c r="E375" s="257" t="str">
        <f t="shared" si="21"/>
        <v/>
      </c>
      <c r="F375" s="223" t="str">
        <f t="shared" si="19"/>
        <v>否</v>
      </c>
      <c r="G375" s="144" t="str">
        <f t="shared" si="20"/>
        <v>项</v>
      </c>
    </row>
    <row r="376" ht="36" customHeight="1" spans="1:7">
      <c r="A376" s="389" t="s">
        <v>672</v>
      </c>
      <c r="B376" s="307" t="s">
        <v>673</v>
      </c>
      <c r="C376" s="308">
        <v>0</v>
      </c>
      <c r="D376" s="308">
        <v>0</v>
      </c>
      <c r="E376" s="257" t="str">
        <f t="shared" si="21"/>
        <v/>
      </c>
      <c r="F376" s="223" t="str">
        <f t="shared" si="19"/>
        <v>否</v>
      </c>
      <c r="G376" s="144" t="str">
        <f t="shared" si="20"/>
        <v>项</v>
      </c>
    </row>
    <row r="377" ht="36" customHeight="1" spans="1:7">
      <c r="A377" s="389" t="s">
        <v>674</v>
      </c>
      <c r="B377" s="307" t="s">
        <v>675</v>
      </c>
      <c r="C377" s="390">
        <v>5335</v>
      </c>
      <c r="D377" s="275">
        <v>4000</v>
      </c>
      <c r="E377" s="257">
        <f t="shared" si="21"/>
        <v>-0.25</v>
      </c>
      <c r="F377" s="223" t="str">
        <f t="shared" si="19"/>
        <v>是</v>
      </c>
      <c r="G377" s="144" t="str">
        <f t="shared" si="20"/>
        <v>项</v>
      </c>
    </row>
    <row r="378" ht="36" customHeight="1" spans="1:7">
      <c r="A378" s="388" t="s">
        <v>676</v>
      </c>
      <c r="B378" s="303" t="s">
        <v>677</v>
      </c>
      <c r="C378" s="393">
        <f>SUM(C379:C383)</f>
        <v>2720</v>
      </c>
      <c r="D378" s="393">
        <f>SUM(D379:D383)</f>
        <v>2720</v>
      </c>
      <c r="E378" s="257">
        <f t="shared" si="21"/>
        <v>0</v>
      </c>
      <c r="F378" s="223" t="str">
        <f t="shared" si="19"/>
        <v>是</v>
      </c>
      <c r="G378" s="144" t="str">
        <f t="shared" si="20"/>
        <v>款</v>
      </c>
    </row>
    <row r="379" ht="36" customHeight="1" spans="1:7">
      <c r="A379" s="389" t="s">
        <v>678</v>
      </c>
      <c r="B379" s="307" t="s">
        <v>679</v>
      </c>
      <c r="C379" s="390">
        <v>0</v>
      </c>
      <c r="D379" s="275">
        <v>0</v>
      </c>
      <c r="E379" s="257" t="str">
        <f t="shared" si="21"/>
        <v/>
      </c>
      <c r="F379" s="223" t="str">
        <f t="shared" si="19"/>
        <v>否</v>
      </c>
      <c r="G379" s="144" t="str">
        <f t="shared" si="20"/>
        <v>项</v>
      </c>
    </row>
    <row r="380" ht="36" customHeight="1" spans="1:7">
      <c r="A380" s="389" t="s">
        <v>680</v>
      </c>
      <c r="B380" s="307" t="s">
        <v>681</v>
      </c>
      <c r="C380" s="390">
        <v>2700</v>
      </c>
      <c r="D380" s="275">
        <v>2700</v>
      </c>
      <c r="E380" s="257">
        <f t="shared" si="21"/>
        <v>0</v>
      </c>
      <c r="F380" s="223" t="str">
        <f t="shared" si="19"/>
        <v>是</v>
      </c>
      <c r="G380" s="144" t="str">
        <f t="shared" si="20"/>
        <v>项</v>
      </c>
    </row>
    <row r="381" ht="36" customHeight="1" spans="1:7">
      <c r="A381" s="389" t="s">
        <v>682</v>
      </c>
      <c r="B381" s="307" t="s">
        <v>683</v>
      </c>
      <c r="C381" s="390">
        <v>0</v>
      </c>
      <c r="D381" s="275">
        <v>0</v>
      </c>
      <c r="E381" s="257" t="str">
        <f t="shared" si="21"/>
        <v/>
      </c>
      <c r="F381" s="223" t="str">
        <f t="shared" si="19"/>
        <v>否</v>
      </c>
      <c r="G381" s="144" t="str">
        <f t="shared" si="20"/>
        <v>项</v>
      </c>
    </row>
    <row r="382" ht="36" customHeight="1" spans="1:7">
      <c r="A382" s="389" t="s">
        <v>684</v>
      </c>
      <c r="B382" s="307" t="s">
        <v>685</v>
      </c>
      <c r="C382" s="390">
        <v>20</v>
      </c>
      <c r="D382" s="275">
        <v>20</v>
      </c>
      <c r="E382" s="257">
        <f t="shared" si="21"/>
        <v>0</v>
      </c>
      <c r="F382" s="223" t="str">
        <f t="shared" si="19"/>
        <v>是</v>
      </c>
      <c r="G382" s="144" t="str">
        <f t="shared" si="20"/>
        <v>项</v>
      </c>
    </row>
    <row r="383" ht="36" customHeight="1" spans="1:7">
      <c r="A383" s="389" t="s">
        <v>686</v>
      </c>
      <c r="B383" s="307" t="s">
        <v>687</v>
      </c>
      <c r="C383" s="390">
        <v>0</v>
      </c>
      <c r="D383" s="275">
        <v>0</v>
      </c>
      <c r="E383" s="257" t="str">
        <f t="shared" si="21"/>
        <v/>
      </c>
      <c r="F383" s="223" t="str">
        <f t="shared" si="19"/>
        <v>否</v>
      </c>
      <c r="G383" s="144" t="str">
        <f t="shared" si="20"/>
        <v>项</v>
      </c>
    </row>
    <row r="384" ht="36" customHeight="1" spans="1:7">
      <c r="A384" s="388" t="s">
        <v>688</v>
      </c>
      <c r="B384" s="303" t="s">
        <v>689</v>
      </c>
      <c r="C384" s="393">
        <f>SUM(C385:C389)</f>
        <v>120</v>
      </c>
      <c r="D384" s="393">
        <f>SUM(D385:D389)</f>
        <v>120</v>
      </c>
      <c r="E384" s="257">
        <f t="shared" si="21"/>
        <v>0</v>
      </c>
      <c r="F384" s="223" t="str">
        <f t="shared" ref="F384:F447" si="22">IF(LEN(A384)=3,"是",IF(B384&lt;&gt;"",IF(SUM(C384:D384)&lt;&gt;0,"是","否"),"是"))</f>
        <v>是</v>
      </c>
      <c r="G384" s="144" t="str">
        <f t="shared" ref="G384:G447" si="23">IF(LEN(A384)=3,"类",IF(LEN(A384)=5,"款","项"))</f>
        <v>款</v>
      </c>
    </row>
    <row r="385" ht="36" customHeight="1" spans="1:7">
      <c r="A385" s="389" t="s">
        <v>690</v>
      </c>
      <c r="B385" s="307" t="s">
        <v>691</v>
      </c>
      <c r="C385" s="390">
        <v>120</v>
      </c>
      <c r="D385" s="275">
        <v>120</v>
      </c>
      <c r="E385" s="257">
        <f t="shared" si="21"/>
        <v>0</v>
      </c>
      <c r="F385" s="223" t="str">
        <f t="shared" si="22"/>
        <v>是</v>
      </c>
      <c r="G385" s="144" t="str">
        <f t="shared" si="23"/>
        <v>项</v>
      </c>
    </row>
    <row r="386" ht="36" customHeight="1" spans="1:7">
      <c r="A386" s="389" t="s">
        <v>692</v>
      </c>
      <c r="B386" s="307" t="s">
        <v>693</v>
      </c>
      <c r="C386" s="308"/>
      <c r="D386" s="308"/>
      <c r="E386" s="257" t="str">
        <f t="shared" si="21"/>
        <v/>
      </c>
      <c r="F386" s="223" t="str">
        <f t="shared" si="22"/>
        <v>否</v>
      </c>
      <c r="G386" s="144" t="str">
        <f t="shared" si="23"/>
        <v>项</v>
      </c>
    </row>
    <row r="387" ht="36" customHeight="1" spans="1:7">
      <c r="A387" s="389" t="s">
        <v>694</v>
      </c>
      <c r="B387" s="307" t="s">
        <v>695</v>
      </c>
      <c r="C387" s="308">
        <v>0</v>
      </c>
      <c r="D387" s="308">
        <v>0</v>
      </c>
      <c r="E387" s="257" t="str">
        <f t="shared" si="21"/>
        <v/>
      </c>
      <c r="F387" s="223" t="str">
        <f t="shared" si="22"/>
        <v>否</v>
      </c>
      <c r="G387" s="144" t="str">
        <f t="shared" si="23"/>
        <v>项</v>
      </c>
    </row>
    <row r="388" ht="36" customHeight="1" spans="1:7">
      <c r="A388" s="389" t="s">
        <v>696</v>
      </c>
      <c r="B388" s="307" t="s">
        <v>697</v>
      </c>
      <c r="C388" s="308">
        <v>0</v>
      </c>
      <c r="D388" s="308">
        <v>0</v>
      </c>
      <c r="E388" s="257" t="str">
        <f t="shared" si="21"/>
        <v/>
      </c>
      <c r="F388" s="223" t="str">
        <f t="shared" si="22"/>
        <v>否</v>
      </c>
      <c r="G388" s="144" t="str">
        <f t="shared" si="23"/>
        <v>项</v>
      </c>
    </row>
    <row r="389" ht="36" customHeight="1" spans="1:7">
      <c r="A389" s="389" t="s">
        <v>698</v>
      </c>
      <c r="B389" s="307" t="s">
        <v>699</v>
      </c>
      <c r="C389" s="308">
        <v>0</v>
      </c>
      <c r="D389" s="308">
        <v>0</v>
      </c>
      <c r="E389" s="257" t="str">
        <f t="shared" ref="E389:E452" si="24">IF(C389&lt;&gt;0,IF((D389/C389-1)&lt;-30%,"",IF((D389/C389-1)&gt;150%,"",D389/C389-1)),"")</f>
        <v/>
      </c>
      <c r="F389" s="223" t="str">
        <f t="shared" si="22"/>
        <v>否</v>
      </c>
      <c r="G389" s="144" t="str">
        <f t="shared" si="23"/>
        <v>项</v>
      </c>
    </row>
    <row r="390" ht="36" customHeight="1" spans="1:7">
      <c r="A390" s="388" t="s">
        <v>700</v>
      </c>
      <c r="B390" s="303" t="s">
        <v>701</v>
      </c>
      <c r="C390" s="304"/>
      <c r="D390" s="304"/>
      <c r="E390" s="257" t="str">
        <f t="shared" si="24"/>
        <v/>
      </c>
      <c r="F390" s="223" t="str">
        <f t="shared" si="22"/>
        <v>否</v>
      </c>
      <c r="G390" s="144" t="str">
        <f t="shared" si="23"/>
        <v>款</v>
      </c>
    </row>
    <row r="391" ht="36" customHeight="1" spans="1:7">
      <c r="A391" s="389" t="s">
        <v>702</v>
      </c>
      <c r="B391" s="307" t="s">
        <v>703</v>
      </c>
      <c r="C391" s="308"/>
      <c r="D391" s="308"/>
      <c r="E391" s="257" t="str">
        <f t="shared" si="24"/>
        <v/>
      </c>
      <c r="F391" s="223" t="str">
        <f t="shared" si="22"/>
        <v>否</v>
      </c>
      <c r="G391" s="144" t="str">
        <f t="shared" si="23"/>
        <v>项</v>
      </c>
    </row>
    <row r="392" ht="36" customHeight="1" spans="1:7">
      <c r="A392" s="389" t="s">
        <v>704</v>
      </c>
      <c r="B392" s="307" t="s">
        <v>705</v>
      </c>
      <c r="C392" s="308">
        <v>0</v>
      </c>
      <c r="D392" s="308">
        <v>0</v>
      </c>
      <c r="E392" s="257" t="str">
        <f t="shared" si="24"/>
        <v/>
      </c>
      <c r="F392" s="223" t="str">
        <f t="shared" si="22"/>
        <v>否</v>
      </c>
      <c r="G392" s="144" t="str">
        <f t="shared" si="23"/>
        <v>项</v>
      </c>
    </row>
    <row r="393" ht="36" customHeight="1" spans="1:7">
      <c r="A393" s="389" t="s">
        <v>706</v>
      </c>
      <c r="B393" s="307" t="s">
        <v>707</v>
      </c>
      <c r="C393" s="308">
        <v>0</v>
      </c>
      <c r="D393" s="308">
        <v>0</v>
      </c>
      <c r="E393" s="257" t="str">
        <f t="shared" si="24"/>
        <v/>
      </c>
      <c r="F393" s="223" t="str">
        <f t="shared" si="22"/>
        <v>否</v>
      </c>
      <c r="G393" s="144" t="str">
        <f t="shared" si="23"/>
        <v>项</v>
      </c>
    </row>
    <row r="394" ht="36" customHeight="1" spans="1:7">
      <c r="A394" s="388" t="s">
        <v>708</v>
      </c>
      <c r="B394" s="303" t="s">
        <v>709</v>
      </c>
      <c r="C394" s="304">
        <f>SUM(C395:C397)</f>
        <v>0</v>
      </c>
      <c r="D394" s="304">
        <f>SUM(D395:D397)</f>
        <v>0</v>
      </c>
      <c r="E394" s="257" t="str">
        <f t="shared" si="24"/>
        <v/>
      </c>
      <c r="F394" s="223" t="str">
        <f t="shared" si="22"/>
        <v>否</v>
      </c>
      <c r="G394" s="144" t="str">
        <f t="shared" si="23"/>
        <v>款</v>
      </c>
    </row>
    <row r="395" ht="36" customHeight="1" spans="1:7">
      <c r="A395" s="389" t="s">
        <v>710</v>
      </c>
      <c r="B395" s="307" t="s">
        <v>711</v>
      </c>
      <c r="C395" s="308">
        <v>0</v>
      </c>
      <c r="D395" s="308">
        <v>0</v>
      </c>
      <c r="E395" s="257" t="str">
        <f t="shared" si="24"/>
        <v/>
      </c>
      <c r="F395" s="223" t="str">
        <f t="shared" si="22"/>
        <v>否</v>
      </c>
      <c r="G395" s="144" t="str">
        <f t="shared" si="23"/>
        <v>项</v>
      </c>
    </row>
    <row r="396" ht="36" customHeight="1" spans="1:7">
      <c r="A396" s="389" t="s">
        <v>712</v>
      </c>
      <c r="B396" s="307" t="s">
        <v>713</v>
      </c>
      <c r="C396" s="308">
        <v>0</v>
      </c>
      <c r="D396" s="308">
        <v>0</v>
      </c>
      <c r="E396" s="257" t="str">
        <f t="shared" si="24"/>
        <v/>
      </c>
      <c r="F396" s="223" t="str">
        <f t="shared" si="22"/>
        <v>否</v>
      </c>
      <c r="G396" s="144" t="str">
        <f t="shared" si="23"/>
        <v>项</v>
      </c>
    </row>
    <row r="397" ht="36" customHeight="1" spans="1:7">
      <c r="A397" s="389" t="s">
        <v>714</v>
      </c>
      <c r="B397" s="307" t="s">
        <v>715</v>
      </c>
      <c r="C397" s="308">
        <v>0</v>
      </c>
      <c r="D397" s="308">
        <v>0</v>
      </c>
      <c r="E397" s="257" t="str">
        <f t="shared" si="24"/>
        <v/>
      </c>
      <c r="F397" s="223" t="str">
        <f t="shared" si="22"/>
        <v>否</v>
      </c>
      <c r="G397" s="144" t="str">
        <f t="shared" si="23"/>
        <v>项</v>
      </c>
    </row>
    <row r="398" ht="36" customHeight="1" spans="1:7">
      <c r="A398" s="388" t="s">
        <v>716</v>
      </c>
      <c r="B398" s="303" t="s">
        <v>717</v>
      </c>
      <c r="C398" s="393">
        <f>SUM(C399:C401)</f>
        <v>30</v>
      </c>
      <c r="D398" s="393">
        <f>SUM(D399:D401)</f>
        <v>30</v>
      </c>
      <c r="E398" s="257">
        <f t="shared" si="24"/>
        <v>0</v>
      </c>
      <c r="F398" s="223" t="str">
        <f t="shared" si="22"/>
        <v>是</v>
      </c>
      <c r="G398" s="144" t="str">
        <f t="shared" si="23"/>
        <v>款</v>
      </c>
    </row>
    <row r="399" ht="36" customHeight="1" spans="1:7">
      <c r="A399" s="389" t="s">
        <v>718</v>
      </c>
      <c r="B399" s="307" t="s">
        <v>719</v>
      </c>
      <c r="C399" s="390">
        <v>30</v>
      </c>
      <c r="D399" s="275">
        <v>30</v>
      </c>
      <c r="E399" s="257">
        <f t="shared" si="24"/>
        <v>0</v>
      </c>
      <c r="F399" s="223" t="str">
        <f t="shared" si="22"/>
        <v>是</v>
      </c>
      <c r="G399" s="144" t="str">
        <f t="shared" si="23"/>
        <v>项</v>
      </c>
    </row>
    <row r="400" ht="36" customHeight="1" spans="1:7">
      <c r="A400" s="389" t="s">
        <v>720</v>
      </c>
      <c r="B400" s="307" t="s">
        <v>721</v>
      </c>
      <c r="C400" s="308">
        <v>0</v>
      </c>
      <c r="D400" s="308">
        <v>0</v>
      </c>
      <c r="E400" s="257" t="str">
        <f t="shared" si="24"/>
        <v/>
      </c>
      <c r="F400" s="223" t="str">
        <f t="shared" si="22"/>
        <v>否</v>
      </c>
      <c r="G400" s="144" t="str">
        <f t="shared" si="23"/>
        <v>项</v>
      </c>
    </row>
    <row r="401" ht="36" customHeight="1" spans="1:7">
      <c r="A401" s="389" t="s">
        <v>722</v>
      </c>
      <c r="B401" s="307" t="s">
        <v>723</v>
      </c>
      <c r="C401" s="308">
        <v>0</v>
      </c>
      <c r="D401" s="308">
        <v>0</v>
      </c>
      <c r="E401" s="257" t="str">
        <f t="shared" si="24"/>
        <v/>
      </c>
      <c r="F401" s="223" t="str">
        <f t="shared" si="22"/>
        <v>否</v>
      </c>
      <c r="G401" s="144" t="str">
        <f t="shared" si="23"/>
        <v>项</v>
      </c>
    </row>
    <row r="402" ht="36" customHeight="1" spans="1:7">
      <c r="A402" s="388" t="s">
        <v>724</v>
      </c>
      <c r="B402" s="303" t="s">
        <v>725</v>
      </c>
      <c r="C402" s="393">
        <f>SUM(C403:C407)</f>
        <v>840</v>
      </c>
      <c r="D402" s="393">
        <f>SUM(D403:D407)</f>
        <v>840</v>
      </c>
      <c r="E402" s="257">
        <f t="shared" si="24"/>
        <v>0</v>
      </c>
      <c r="F402" s="223" t="str">
        <f t="shared" si="22"/>
        <v>是</v>
      </c>
      <c r="G402" s="144" t="str">
        <f t="shared" si="23"/>
        <v>款</v>
      </c>
    </row>
    <row r="403" ht="36" customHeight="1" spans="1:7">
      <c r="A403" s="389" t="s">
        <v>726</v>
      </c>
      <c r="B403" s="307" t="s">
        <v>727</v>
      </c>
      <c r="C403" s="390">
        <v>470</v>
      </c>
      <c r="D403" s="275">
        <v>470</v>
      </c>
      <c r="E403" s="257">
        <f t="shared" si="24"/>
        <v>0</v>
      </c>
      <c r="F403" s="223" t="str">
        <f t="shared" si="22"/>
        <v>是</v>
      </c>
      <c r="G403" s="144" t="str">
        <f t="shared" si="23"/>
        <v>项</v>
      </c>
    </row>
    <row r="404" ht="36" customHeight="1" spans="1:7">
      <c r="A404" s="389" t="s">
        <v>728</v>
      </c>
      <c r="B404" s="307" t="s">
        <v>729</v>
      </c>
      <c r="C404" s="390">
        <v>350</v>
      </c>
      <c r="D404" s="275">
        <v>350</v>
      </c>
      <c r="E404" s="257">
        <f t="shared" si="24"/>
        <v>0</v>
      </c>
      <c r="F404" s="223" t="str">
        <f t="shared" si="22"/>
        <v>是</v>
      </c>
      <c r="G404" s="144" t="str">
        <f t="shared" si="23"/>
        <v>项</v>
      </c>
    </row>
    <row r="405" ht="36" customHeight="1" spans="1:7">
      <c r="A405" s="389" t="s">
        <v>730</v>
      </c>
      <c r="B405" s="307" t="s">
        <v>731</v>
      </c>
      <c r="C405" s="390">
        <v>10</v>
      </c>
      <c r="D405" s="275">
        <v>10</v>
      </c>
      <c r="E405" s="257">
        <f t="shared" si="24"/>
        <v>0</v>
      </c>
      <c r="F405" s="223" t="str">
        <f t="shared" si="22"/>
        <v>是</v>
      </c>
      <c r="G405" s="144" t="str">
        <f t="shared" si="23"/>
        <v>项</v>
      </c>
    </row>
    <row r="406" ht="36" customHeight="1" spans="1:7">
      <c r="A406" s="389" t="s">
        <v>732</v>
      </c>
      <c r="B406" s="307" t="s">
        <v>733</v>
      </c>
      <c r="C406" s="390">
        <v>0</v>
      </c>
      <c r="D406" s="275">
        <v>0</v>
      </c>
      <c r="E406" s="257" t="str">
        <f t="shared" si="24"/>
        <v/>
      </c>
      <c r="F406" s="223" t="str">
        <f t="shared" si="22"/>
        <v>否</v>
      </c>
      <c r="G406" s="144" t="str">
        <f t="shared" si="23"/>
        <v>项</v>
      </c>
    </row>
    <row r="407" ht="36" customHeight="1" spans="1:7">
      <c r="A407" s="389" t="s">
        <v>734</v>
      </c>
      <c r="B407" s="307" t="s">
        <v>735</v>
      </c>
      <c r="C407" s="390">
        <v>10</v>
      </c>
      <c r="D407" s="275">
        <v>10</v>
      </c>
      <c r="E407" s="257">
        <f t="shared" si="24"/>
        <v>0</v>
      </c>
      <c r="F407" s="223" t="str">
        <f t="shared" si="22"/>
        <v>是</v>
      </c>
      <c r="G407" s="144" t="str">
        <f t="shared" si="23"/>
        <v>项</v>
      </c>
    </row>
    <row r="408" ht="36" customHeight="1" spans="1:7">
      <c r="A408" s="388" t="s">
        <v>736</v>
      </c>
      <c r="B408" s="303" t="s">
        <v>737</v>
      </c>
      <c r="C408" s="393">
        <f>SUM(C409:C414)</f>
        <v>650</v>
      </c>
      <c r="D408" s="393">
        <f>SUM(D409:D414)</f>
        <v>650</v>
      </c>
      <c r="E408" s="257">
        <f t="shared" si="24"/>
        <v>0</v>
      </c>
      <c r="F408" s="223" t="str">
        <f t="shared" si="22"/>
        <v>是</v>
      </c>
      <c r="G408" s="144" t="str">
        <f t="shared" si="23"/>
        <v>款</v>
      </c>
    </row>
    <row r="409" s="379" customFormat="1" ht="36" customHeight="1" spans="1:7">
      <c r="A409" s="389" t="s">
        <v>738</v>
      </c>
      <c r="B409" s="307" t="s">
        <v>739</v>
      </c>
      <c r="C409" s="390">
        <v>50</v>
      </c>
      <c r="D409" s="275">
        <v>50</v>
      </c>
      <c r="E409" s="257">
        <f t="shared" si="24"/>
        <v>0</v>
      </c>
      <c r="F409" s="223" t="str">
        <f t="shared" si="22"/>
        <v>是</v>
      </c>
      <c r="G409" s="144" t="str">
        <f t="shared" si="23"/>
        <v>项</v>
      </c>
    </row>
    <row r="410" ht="36" customHeight="1" spans="1:7">
      <c r="A410" s="389" t="s">
        <v>740</v>
      </c>
      <c r="B410" s="307" t="s">
        <v>741</v>
      </c>
      <c r="C410" s="390">
        <v>0</v>
      </c>
      <c r="D410" s="275">
        <v>0</v>
      </c>
      <c r="E410" s="257" t="str">
        <f t="shared" si="24"/>
        <v/>
      </c>
      <c r="F410" s="223" t="str">
        <f t="shared" si="22"/>
        <v>否</v>
      </c>
      <c r="G410" s="144" t="str">
        <f t="shared" si="23"/>
        <v>项</v>
      </c>
    </row>
    <row r="411" ht="36" customHeight="1" spans="1:7">
      <c r="A411" s="389" t="s">
        <v>742</v>
      </c>
      <c r="B411" s="307" t="s">
        <v>743</v>
      </c>
      <c r="C411" s="390">
        <v>0</v>
      </c>
      <c r="D411" s="275">
        <v>0</v>
      </c>
      <c r="E411" s="257" t="str">
        <f t="shared" si="24"/>
        <v/>
      </c>
      <c r="F411" s="223" t="str">
        <f t="shared" si="22"/>
        <v>否</v>
      </c>
      <c r="G411" s="144" t="str">
        <f t="shared" si="23"/>
        <v>项</v>
      </c>
    </row>
    <row r="412" s="379" customFormat="1" ht="36" customHeight="1" spans="1:7">
      <c r="A412" s="389" t="s">
        <v>744</v>
      </c>
      <c r="B412" s="307" t="s">
        <v>745</v>
      </c>
      <c r="C412" s="390">
        <v>0</v>
      </c>
      <c r="D412" s="275">
        <v>0</v>
      </c>
      <c r="E412" s="257" t="str">
        <f t="shared" si="24"/>
        <v/>
      </c>
      <c r="F412" s="223" t="str">
        <f t="shared" si="22"/>
        <v>否</v>
      </c>
      <c r="G412" s="144" t="str">
        <f t="shared" si="23"/>
        <v>项</v>
      </c>
    </row>
    <row r="413" ht="36" customHeight="1" spans="1:7">
      <c r="A413" s="389" t="s">
        <v>746</v>
      </c>
      <c r="B413" s="307" t="s">
        <v>747</v>
      </c>
      <c r="C413" s="390">
        <v>200</v>
      </c>
      <c r="D413" s="275">
        <v>200</v>
      </c>
      <c r="E413" s="257">
        <f t="shared" si="24"/>
        <v>0</v>
      </c>
      <c r="F413" s="223" t="str">
        <f t="shared" si="22"/>
        <v>是</v>
      </c>
      <c r="G413" s="144" t="str">
        <f t="shared" si="23"/>
        <v>项</v>
      </c>
    </row>
    <row r="414" ht="36" customHeight="1" spans="1:7">
      <c r="A414" s="389" t="s">
        <v>748</v>
      </c>
      <c r="B414" s="307" t="s">
        <v>749</v>
      </c>
      <c r="C414" s="390">
        <v>400</v>
      </c>
      <c r="D414" s="275">
        <v>400</v>
      </c>
      <c r="E414" s="257">
        <f t="shared" si="24"/>
        <v>0</v>
      </c>
      <c r="F414" s="223" t="str">
        <f t="shared" si="22"/>
        <v>是</v>
      </c>
      <c r="G414" s="144" t="str">
        <f t="shared" si="23"/>
        <v>项</v>
      </c>
    </row>
    <row r="415" ht="36" customHeight="1" spans="1:7">
      <c r="A415" s="388" t="s">
        <v>750</v>
      </c>
      <c r="B415" s="303" t="s">
        <v>751</v>
      </c>
      <c r="C415" s="393">
        <f>C416</f>
        <v>800</v>
      </c>
      <c r="D415" s="393">
        <f>D416</f>
        <v>635</v>
      </c>
      <c r="E415" s="257">
        <f t="shared" si="24"/>
        <v>-0.206</v>
      </c>
      <c r="F415" s="223" t="str">
        <f t="shared" si="22"/>
        <v>是</v>
      </c>
      <c r="G415" s="144" t="str">
        <f t="shared" si="23"/>
        <v>款</v>
      </c>
    </row>
    <row r="416" ht="36" customHeight="1" spans="1:7">
      <c r="A416" s="307">
        <v>2059999</v>
      </c>
      <c r="B416" s="307" t="s">
        <v>752</v>
      </c>
      <c r="C416" s="390">
        <v>800</v>
      </c>
      <c r="D416" s="275">
        <v>635</v>
      </c>
      <c r="E416" s="257">
        <f t="shared" si="24"/>
        <v>-0.206</v>
      </c>
      <c r="F416" s="223" t="str">
        <f t="shared" si="22"/>
        <v>是</v>
      </c>
      <c r="G416" s="144" t="str">
        <f t="shared" si="23"/>
        <v>项</v>
      </c>
    </row>
    <row r="417" ht="36" customHeight="1" spans="1:7">
      <c r="A417" s="388" t="s">
        <v>753</v>
      </c>
      <c r="B417" s="303" t="s">
        <v>754</v>
      </c>
      <c r="C417" s="393">
        <f>SUM(C418,C423,C432,C438,C443,C448,C453,C460,C464,C468)</f>
        <v>700</v>
      </c>
      <c r="D417" s="393">
        <f>SUM(D418,D423,D432,D438,D443,D448,D453,D460,D464,D468)</f>
        <v>1000</v>
      </c>
      <c r="E417" s="257">
        <f t="shared" si="24"/>
        <v>0.429</v>
      </c>
      <c r="F417" s="223" t="str">
        <f t="shared" si="22"/>
        <v>是</v>
      </c>
      <c r="G417" s="144" t="str">
        <f t="shared" si="23"/>
        <v>类</v>
      </c>
    </row>
    <row r="418" ht="36" customHeight="1" spans="1:7">
      <c r="A418" s="388" t="s">
        <v>755</v>
      </c>
      <c r="B418" s="303" t="s">
        <v>756</v>
      </c>
      <c r="C418" s="393">
        <f>SUM(C419:C422)</f>
        <v>343</v>
      </c>
      <c r="D418" s="393">
        <f>SUM(D419:D422)</f>
        <v>343</v>
      </c>
      <c r="E418" s="257">
        <f t="shared" si="24"/>
        <v>0</v>
      </c>
      <c r="F418" s="223" t="str">
        <f t="shared" si="22"/>
        <v>是</v>
      </c>
      <c r="G418" s="144" t="str">
        <f t="shared" si="23"/>
        <v>款</v>
      </c>
    </row>
    <row r="419" ht="36" customHeight="1" spans="1:7">
      <c r="A419" s="389" t="s">
        <v>757</v>
      </c>
      <c r="B419" s="307" t="s">
        <v>82</v>
      </c>
      <c r="C419" s="390">
        <v>270</v>
      </c>
      <c r="D419" s="275">
        <v>300</v>
      </c>
      <c r="E419" s="257">
        <f t="shared" si="24"/>
        <v>0.111</v>
      </c>
      <c r="F419" s="223" t="str">
        <f t="shared" si="22"/>
        <v>是</v>
      </c>
      <c r="G419" s="144" t="str">
        <f t="shared" si="23"/>
        <v>项</v>
      </c>
    </row>
    <row r="420" ht="36" customHeight="1" spans="1:7">
      <c r="A420" s="389" t="s">
        <v>758</v>
      </c>
      <c r="B420" s="307" t="s">
        <v>84</v>
      </c>
      <c r="C420" s="390">
        <v>50</v>
      </c>
      <c r="D420" s="275">
        <v>40</v>
      </c>
      <c r="E420" s="257">
        <f t="shared" si="24"/>
        <v>-0.2</v>
      </c>
      <c r="F420" s="223" t="str">
        <f t="shared" si="22"/>
        <v>是</v>
      </c>
      <c r="G420" s="144" t="str">
        <f t="shared" si="23"/>
        <v>项</v>
      </c>
    </row>
    <row r="421" ht="36" customHeight="1" spans="1:7">
      <c r="A421" s="389" t="s">
        <v>759</v>
      </c>
      <c r="B421" s="307" t="s">
        <v>86</v>
      </c>
      <c r="C421" s="390">
        <v>0</v>
      </c>
      <c r="D421" s="275">
        <v>0</v>
      </c>
      <c r="E421" s="257" t="str">
        <f t="shared" si="24"/>
        <v/>
      </c>
      <c r="F421" s="223" t="str">
        <f t="shared" si="22"/>
        <v>否</v>
      </c>
      <c r="G421" s="144" t="str">
        <f t="shared" si="23"/>
        <v>项</v>
      </c>
    </row>
    <row r="422" ht="36" customHeight="1" spans="1:7">
      <c r="A422" s="389" t="s">
        <v>760</v>
      </c>
      <c r="B422" s="307" t="s">
        <v>761</v>
      </c>
      <c r="C422" s="390">
        <v>23</v>
      </c>
      <c r="D422" s="275">
        <v>3</v>
      </c>
      <c r="E422" s="257" t="str">
        <f t="shared" si="24"/>
        <v/>
      </c>
      <c r="F422" s="223" t="str">
        <f t="shared" si="22"/>
        <v>是</v>
      </c>
      <c r="G422" s="144" t="str">
        <f t="shared" si="23"/>
        <v>项</v>
      </c>
    </row>
    <row r="423" ht="36" customHeight="1" spans="1:7">
      <c r="A423" s="388" t="s">
        <v>762</v>
      </c>
      <c r="B423" s="303" t="s">
        <v>763</v>
      </c>
      <c r="C423" s="304"/>
      <c r="D423" s="304"/>
      <c r="E423" s="257" t="str">
        <f t="shared" si="24"/>
        <v/>
      </c>
      <c r="F423" s="223" t="str">
        <f t="shared" si="22"/>
        <v>否</v>
      </c>
      <c r="G423" s="144" t="str">
        <f t="shared" si="23"/>
        <v>款</v>
      </c>
    </row>
    <row r="424" ht="36" customHeight="1" spans="1:7">
      <c r="A424" s="389" t="s">
        <v>764</v>
      </c>
      <c r="B424" s="307" t="s">
        <v>765</v>
      </c>
      <c r="C424" s="308"/>
      <c r="D424" s="308"/>
      <c r="E424" s="257" t="str">
        <f t="shared" si="24"/>
        <v/>
      </c>
      <c r="F424" s="223" t="str">
        <f t="shared" si="22"/>
        <v>否</v>
      </c>
      <c r="G424" s="144" t="str">
        <f t="shared" si="23"/>
        <v>项</v>
      </c>
    </row>
    <row r="425" ht="36" customHeight="1" spans="1:7">
      <c r="A425" s="389" t="s">
        <v>766</v>
      </c>
      <c r="B425" s="307" t="s">
        <v>767</v>
      </c>
      <c r="C425" s="308">
        <v>0</v>
      </c>
      <c r="D425" s="308">
        <v>0</v>
      </c>
      <c r="E425" s="257" t="str">
        <f t="shared" si="24"/>
        <v/>
      </c>
      <c r="F425" s="223" t="str">
        <f t="shared" si="22"/>
        <v>否</v>
      </c>
      <c r="G425" s="144" t="str">
        <f t="shared" si="23"/>
        <v>项</v>
      </c>
    </row>
    <row r="426" ht="36" customHeight="1" spans="1:7">
      <c r="A426" s="389" t="s">
        <v>768</v>
      </c>
      <c r="B426" s="307" t="s">
        <v>769</v>
      </c>
      <c r="C426" s="308">
        <v>0</v>
      </c>
      <c r="D426" s="308">
        <v>0</v>
      </c>
      <c r="E426" s="257" t="str">
        <f t="shared" si="24"/>
        <v/>
      </c>
      <c r="F426" s="223" t="str">
        <f t="shared" si="22"/>
        <v>否</v>
      </c>
      <c r="G426" s="144" t="str">
        <f t="shared" si="23"/>
        <v>项</v>
      </c>
    </row>
    <row r="427" ht="36" customHeight="1" spans="1:7">
      <c r="A427" s="389" t="s">
        <v>770</v>
      </c>
      <c r="B427" s="307" t="s">
        <v>771</v>
      </c>
      <c r="C427" s="308">
        <v>0</v>
      </c>
      <c r="D427" s="308">
        <v>0</v>
      </c>
      <c r="E427" s="257" t="str">
        <f t="shared" si="24"/>
        <v/>
      </c>
      <c r="F427" s="223" t="str">
        <f t="shared" si="22"/>
        <v>否</v>
      </c>
      <c r="G427" s="144" t="str">
        <f t="shared" si="23"/>
        <v>项</v>
      </c>
    </row>
    <row r="428" ht="36" customHeight="1" spans="1:7">
      <c r="A428" s="389" t="s">
        <v>772</v>
      </c>
      <c r="B428" s="307" t="s">
        <v>773</v>
      </c>
      <c r="C428" s="308"/>
      <c r="D428" s="308"/>
      <c r="E428" s="257" t="str">
        <f t="shared" si="24"/>
        <v/>
      </c>
      <c r="F428" s="223" t="str">
        <f t="shared" si="22"/>
        <v>否</v>
      </c>
      <c r="G428" s="144" t="str">
        <f t="shared" si="23"/>
        <v>项</v>
      </c>
    </row>
    <row r="429" ht="36" customHeight="1" spans="1:7">
      <c r="A429" s="389" t="s">
        <v>774</v>
      </c>
      <c r="B429" s="307" t="s">
        <v>775</v>
      </c>
      <c r="C429" s="308">
        <v>0</v>
      </c>
      <c r="D429" s="308">
        <v>0</v>
      </c>
      <c r="E429" s="257" t="str">
        <f t="shared" si="24"/>
        <v/>
      </c>
      <c r="F429" s="223" t="str">
        <f t="shared" si="22"/>
        <v>否</v>
      </c>
      <c r="G429" s="144" t="str">
        <f t="shared" si="23"/>
        <v>项</v>
      </c>
    </row>
    <row r="430" ht="36" customHeight="1" spans="1:7">
      <c r="A430" s="392">
        <v>2060208</v>
      </c>
      <c r="B430" s="397" t="s">
        <v>776</v>
      </c>
      <c r="C430" s="308">
        <v>0</v>
      </c>
      <c r="D430" s="308">
        <v>0</v>
      </c>
      <c r="E430" s="257" t="str">
        <f t="shared" si="24"/>
        <v/>
      </c>
      <c r="F430" s="223" t="str">
        <f t="shared" si="22"/>
        <v>否</v>
      </c>
      <c r="G430" s="144" t="str">
        <f t="shared" si="23"/>
        <v>项</v>
      </c>
    </row>
    <row r="431" ht="36" customHeight="1" spans="1:7">
      <c r="A431" s="389" t="s">
        <v>777</v>
      </c>
      <c r="B431" s="307" t="s">
        <v>778</v>
      </c>
      <c r="C431" s="308"/>
      <c r="D431" s="308"/>
      <c r="E431" s="257" t="str">
        <f t="shared" si="24"/>
        <v/>
      </c>
      <c r="F431" s="223" t="str">
        <f t="shared" si="22"/>
        <v>否</v>
      </c>
      <c r="G431" s="144" t="str">
        <f t="shared" si="23"/>
        <v>项</v>
      </c>
    </row>
    <row r="432" ht="36" customHeight="1" spans="1:7">
      <c r="A432" s="388" t="s">
        <v>779</v>
      </c>
      <c r="B432" s="303" t="s">
        <v>780</v>
      </c>
      <c r="C432" s="393">
        <f>SUM(C433:C437)</f>
        <v>4</v>
      </c>
      <c r="D432" s="393">
        <f>SUM(D433:D437)</f>
        <v>4</v>
      </c>
      <c r="E432" s="257">
        <f t="shared" si="24"/>
        <v>0</v>
      </c>
      <c r="F432" s="223" t="str">
        <f t="shared" si="22"/>
        <v>是</v>
      </c>
      <c r="G432" s="144" t="str">
        <f t="shared" si="23"/>
        <v>款</v>
      </c>
    </row>
    <row r="433" ht="36" customHeight="1" spans="1:7">
      <c r="A433" s="389" t="s">
        <v>781</v>
      </c>
      <c r="B433" s="307" t="s">
        <v>765</v>
      </c>
      <c r="C433" s="390">
        <v>0</v>
      </c>
      <c r="D433" s="275">
        <v>0</v>
      </c>
      <c r="E433" s="257" t="str">
        <f t="shared" si="24"/>
        <v/>
      </c>
      <c r="F433" s="223" t="str">
        <f t="shared" si="22"/>
        <v>否</v>
      </c>
      <c r="G433" s="144" t="str">
        <f t="shared" si="23"/>
        <v>项</v>
      </c>
    </row>
    <row r="434" ht="36" customHeight="1" spans="1:7">
      <c r="A434" s="389" t="s">
        <v>782</v>
      </c>
      <c r="B434" s="307" t="s">
        <v>783</v>
      </c>
      <c r="C434" s="390">
        <v>4</v>
      </c>
      <c r="D434" s="275">
        <v>4</v>
      </c>
      <c r="E434" s="257">
        <f t="shared" si="24"/>
        <v>0</v>
      </c>
      <c r="F434" s="223" t="str">
        <f t="shared" si="22"/>
        <v>是</v>
      </c>
      <c r="G434" s="144" t="str">
        <f t="shared" si="23"/>
        <v>项</v>
      </c>
    </row>
    <row r="435" ht="36" customHeight="1" spans="1:7">
      <c r="A435" s="389" t="s">
        <v>784</v>
      </c>
      <c r="B435" s="307" t="s">
        <v>785</v>
      </c>
      <c r="C435" s="398" t="s">
        <v>71</v>
      </c>
      <c r="D435" s="275">
        <v>0</v>
      </c>
      <c r="E435" s="257" t="e">
        <f t="shared" si="24"/>
        <v>#VALUE!</v>
      </c>
      <c r="F435" s="223" t="str">
        <f t="shared" si="22"/>
        <v>否</v>
      </c>
      <c r="G435" s="144" t="str">
        <f t="shared" si="23"/>
        <v>项</v>
      </c>
    </row>
    <row r="436" ht="36" customHeight="1" spans="1:7">
      <c r="A436" s="389" t="s">
        <v>786</v>
      </c>
      <c r="B436" s="307" t="s">
        <v>787</v>
      </c>
      <c r="C436" s="390">
        <v>0</v>
      </c>
      <c r="D436" s="275">
        <v>0</v>
      </c>
      <c r="E436" s="257" t="str">
        <f t="shared" si="24"/>
        <v/>
      </c>
      <c r="F436" s="223" t="str">
        <f t="shared" si="22"/>
        <v>否</v>
      </c>
      <c r="G436" s="144" t="str">
        <f t="shared" si="23"/>
        <v>项</v>
      </c>
    </row>
    <row r="437" ht="36" customHeight="1" spans="1:7">
      <c r="A437" s="389" t="s">
        <v>788</v>
      </c>
      <c r="B437" s="307" t="s">
        <v>789</v>
      </c>
      <c r="C437" s="390">
        <v>0</v>
      </c>
      <c r="D437" s="275">
        <v>0</v>
      </c>
      <c r="E437" s="257" t="str">
        <f t="shared" si="24"/>
        <v/>
      </c>
      <c r="F437" s="223" t="str">
        <f t="shared" si="22"/>
        <v>否</v>
      </c>
      <c r="G437" s="144" t="str">
        <f t="shared" si="23"/>
        <v>项</v>
      </c>
    </row>
    <row r="438" ht="36" customHeight="1" spans="1:7">
      <c r="A438" s="388" t="s">
        <v>790</v>
      </c>
      <c r="B438" s="303" t="s">
        <v>791</v>
      </c>
      <c r="C438" s="393">
        <f>SUM(C439:C442)</f>
        <v>180</v>
      </c>
      <c r="D438" s="393">
        <f>SUM(D439:D442)</f>
        <v>535</v>
      </c>
      <c r="E438" s="257" t="str">
        <f t="shared" si="24"/>
        <v/>
      </c>
      <c r="F438" s="223" t="str">
        <f t="shared" si="22"/>
        <v>是</v>
      </c>
      <c r="G438" s="144" t="str">
        <f t="shared" si="23"/>
        <v>款</v>
      </c>
    </row>
    <row r="439" ht="36" customHeight="1" spans="1:7">
      <c r="A439" s="389" t="s">
        <v>792</v>
      </c>
      <c r="B439" s="307" t="s">
        <v>765</v>
      </c>
      <c r="C439" s="390">
        <v>0</v>
      </c>
      <c r="D439" s="275">
        <v>0</v>
      </c>
      <c r="E439" s="257" t="str">
        <f t="shared" si="24"/>
        <v/>
      </c>
      <c r="F439" s="223" t="str">
        <f t="shared" si="22"/>
        <v>否</v>
      </c>
      <c r="G439" s="144" t="str">
        <f t="shared" si="23"/>
        <v>项</v>
      </c>
    </row>
    <row r="440" ht="36" customHeight="1" spans="1:7">
      <c r="A440" s="389" t="s">
        <v>793</v>
      </c>
      <c r="B440" s="307" t="s">
        <v>794</v>
      </c>
      <c r="C440" s="390">
        <v>0</v>
      </c>
      <c r="D440" s="275">
        <v>0</v>
      </c>
      <c r="E440" s="257" t="str">
        <f t="shared" si="24"/>
        <v/>
      </c>
      <c r="F440" s="223" t="str">
        <f t="shared" si="22"/>
        <v>否</v>
      </c>
      <c r="G440" s="144" t="str">
        <f t="shared" si="23"/>
        <v>项</v>
      </c>
    </row>
    <row r="441" ht="36" customHeight="1" spans="1:7">
      <c r="A441" s="399">
        <v>2060405</v>
      </c>
      <c r="B441" s="307" t="s">
        <v>795</v>
      </c>
      <c r="C441" s="390">
        <v>0</v>
      </c>
      <c r="D441" s="275">
        <v>0</v>
      </c>
      <c r="E441" s="257" t="str">
        <f t="shared" si="24"/>
        <v/>
      </c>
      <c r="F441" s="223" t="str">
        <f t="shared" si="22"/>
        <v>否</v>
      </c>
      <c r="G441" s="144" t="str">
        <f t="shared" si="23"/>
        <v>项</v>
      </c>
    </row>
    <row r="442" ht="36" customHeight="1" spans="1:7">
      <c r="A442" s="389" t="s">
        <v>796</v>
      </c>
      <c r="B442" s="307" t="s">
        <v>797</v>
      </c>
      <c r="C442" s="390">
        <v>180</v>
      </c>
      <c r="D442" s="275">
        <v>535</v>
      </c>
      <c r="E442" s="257" t="str">
        <f t="shared" si="24"/>
        <v/>
      </c>
      <c r="F442" s="223" t="str">
        <f t="shared" si="22"/>
        <v>是</v>
      </c>
      <c r="G442" s="144" t="str">
        <f t="shared" si="23"/>
        <v>项</v>
      </c>
    </row>
    <row r="443" ht="36" customHeight="1" spans="1:7">
      <c r="A443" s="388" t="s">
        <v>798</v>
      </c>
      <c r="B443" s="303" t="s">
        <v>799</v>
      </c>
      <c r="C443" s="304"/>
      <c r="D443" s="304"/>
      <c r="E443" s="257" t="str">
        <f t="shared" si="24"/>
        <v/>
      </c>
      <c r="F443" s="223" t="str">
        <f t="shared" si="22"/>
        <v>否</v>
      </c>
      <c r="G443" s="144" t="str">
        <f t="shared" si="23"/>
        <v>款</v>
      </c>
    </row>
    <row r="444" ht="36" customHeight="1" spans="1:7">
      <c r="A444" s="389" t="s">
        <v>800</v>
      </c>
      <c r="B444" s="307" t="s">
        <v>765</v>
      </c>
      <c r="C444" s="308"/>
      <c r="D444" s="308"/>
      <c r="E444" s="257" t="str">
        <f t="shared" si="24"/>
        <v/>
      </c>
      <c r="F444" s="223" t="str">
        <f t="shared" si="22"/>
        <v>否</v>
      </c>
      <c r="G444" s="144" t="str">
        <f t="shared" si="23"/>
        <v>项</v>
      </c>
    </row>
    <row r="445" ht="36" customHeight="1" spans="1:7">
      <c r="A445" s="389" t="s">
        <v>801</v>
      </c>
      <c r="B445" s="307" t="s">
        <v>802</v>
      </c>
      <c r="C445" s="308">
        <v>0</v>
      </c>
      <c r="D445" s="308">
        <v>0</v>
      </c>
      <c r="E445" s="257" t="str">
        <f t="shared" si="24"/>
        <v/>
      </c>
      <c r="F445" s="223" t="str">
        <f t="shared" si="22"/>
        <v>否</v>
      </c>
      <c r="G445" s="144" t="str">
        <f t="shared" si="23"/>
        <v>项</v>
      </c>
    </row>
    <row r="446" ht="36" customHeight="1" spans="1:7">
      <c r="A446" s="389" t="s">
        <v>803</v>
      </c>
      <c r="B446" s="307" t="s">
        <v>804</v>
      </c>
      <c r="C446" s="308"/>
      <c r="D446" s="308"/>
      <c r="E446" s="257" t="str">
        <f t="shared" si="24"/>
        <v/>
      </c>
      <c r="F446" s="223" t="str">
        <f t="shared" si="22"/>
        <v>否</v>
      </c>
      <c r="G446" s="144" t="str">
        <f t="shared" si="23"/>
        <v>项</v>
      </c>
    </row>
    <row r="447" ht="36" customHeight="1" spans="1:7">
      <c r="A447" s="389" t="s">
        <v>805</v>
      </c>
      <c r="B447" s="307" t="s">
        <v>806</v>
      </c>
      <c r="C447" s="308"/>
      <c r="D447" s="308"/>
      <c r="E447" s="257" t="str">
        <f t="shared" si="24"/>
        <v/>
      </c>
      <c r="F447" s="223" t="str">
        <f t="shared" si="22"/>
        <v>否</v>
      </c>
      <c r="G447" s="144" t="str">
        <f t="shared" si="23"/>
        <v>项</v>
      </c>
    </row>
    <row r="448" ht="36" customHeight="1" spans="1:7">
      <c r="A448" s="388" t="s">
        <v>807</v>
      </c>
      <c r="B448" s="303" t="s">
        <v>808</v>
      </c>
      <c r="C448" s="304"/>
      <c r="D448" s="304"/>
      <c r="E448" s="257" t="str">
        <f t="shared" si="24"/>
        <v/>
      </c>
      <c r="F448" s="223" t="str">
        <f t="shared" ref="F448:F472" si="25">IF(LEN(A448)=3,"是",IF(B448&lt;&gt;"",IF(SUM(C448:D448)&lt;&gt;0,"是","否"),"是"))</f>
        <v>否</v>
      </c>
      <c r="G448" s="144" t="str">
        <f t="shared" ref="G448:G472" si="26">IF(LEN(A448)=3,"类",IF(LEN(A448)=5,"款","项"))</f>
        <v>款</v>
      </c>
    </row>
    <row r="449" ht="36" customHeight="1" spans="1:7">
      <c r="A449" s="389" t="s">
        <v>809</v>
      </c>
      <c r="B449" s="307" t="s">
        <v>810</v>
      </c>
      <c r="C449" s="308"/>
      <c r="D449" s="308"/>
      <c r="E449" s="257" t="str">
        <f t="shared" si="24"/>
        <v/>
      </c>
      <c r="F449" s="223" t="str">
        <f t="shared" si="25"/>
        <v>否</v>
      </c>
      <c r="G449" s="144" t="str">
        <f t="shared" si="26"/>
        <v>项</v>
      </c>
    </row>
    <row r="450" ht="36" customHeight="1" spans="1:7">
      <c r="A450" s="389" t="s">
        <v>811</v>
      </c>
      <c r="B450" s="307" t="s">
        <v>812</v>
      </c>
      <c r="C450" s="308"/>
      <c r="D450" s="308"/>
      <c r="E450" s="257" t="str">
        <f t="shared" si="24"/>
        <v/>
      </c>
      <c r="F450" s="223" t="str">
        <f t="shared" si="25"/>
        <v>否</v>
      </c>
      <c r="G450" s="144" t="str">
        <f t="shared" si="26"/>
        <v>项</v>
      </c>
    </row>
    <row r="451" ht="36" customHeight="1" spans="1:7">
      <c r="A451" s="389" t="s">
        <v>813</v>
      </c>
      <c r="B451" s="307" t="s">
        <v>814</v>
      </c>
      <c r="C451" s="308">
        <v>0</v>
      </c>
      <c r="D451" s="308">
        <v>0</v>
      </c>
      <c r="E451" s="257" t="str">
        <f t="shared" si="24"/>
        <v/>
      </c>
      <c r="F451" s="223" t="str">
        <f t="shared" si="25"/>
        <v>否</v>
      </c>
      <c r="G451" s="144" t="str">
        <f t="shared" si="26"/>
        <v>项</v>
      </c>
    </row>
    <row r="452" ht="36" customHeight="1" spans="1:7">
      <c r="A452" s="389" t="s">
        <v>815</v>
      </c>
      <c r="B452" s="307" t="s">
        <v>816</v>
      </c>
      <c r="C452" s="308"/>
      <c r="D452" s="308"/>
      <c r="E452" s="257" t="str">
        <f t="shared" si="24"/>
        <v/>
      </c>
      <c r="F452" s="223" t="str">
        <f t="shared" si="25"/>
        <v>否</v>
      </c>
      <c r="G452" s="144" t="str">
        <f t="shared" si="26"/>
        <v>项</v>
      </c>
    </row>
    <row r="453" ht="36" customHeight="1" spans="1:7">
      <c r="A453" s="388" t="s">
        <v>817</v>
      </c>
      <c r="B453" s="303" t="s">
        <v>818</v>
      </c>
      <c r="C453" s="393">
        <f>SUM(C454:C459)</f>
        <v>73</v>
      </c>
      <c r="D453" s="393">
        <f>SUM(D454:D459)</f>
        <v>85</v>
      </c>
      <c r="E453" s="257">
        <f t="shared" ref="E453:E516" si="27">IF(C453&lt;&gt;0,IF((D453/C453-1)&lt;-30%,"",IF((D453/C453-1)&gt;150%,"",D453/C453-1)),"")</f>
        <v>0.164</v>
      </c>
      <c r="F453" s="223" t="str">
        <f t="shared" si="25"/>
        <v>是</v>
      </c>
      <c r="G453" s="144" t="str">
        <f t="shared" si="26"/>
        <v>款</v>
      </c>
    </row>
    <row r="454" ht="36" customHeight="1" spans="1:7">
      <c r="A454" s="389" t="s">
        <v>819</v>
      </c>
      <c r="B454" s="307" t="s">
        <v>765</v>
      </c>
      <c r="C454" s="390">
        <v>10</v>
      </c>
      <c r="D454" s="275">
        <v>20</v>
      </c>
      <c r="E454" s="257">
        <f t="shared" si="27"/>
        <v>1</v>
      </c>
      <c r="F454" s="223" t="str">
        <f t="shared" si="25"/>
        <v>是</v>
      </c>
      <c r="G454" s="144" t="str">
        <f t="shared" si="26"/>
        <v>项</v>
      </c>
    </row>
    <row r="455" ht="36" customHeight="1" spans="1:7">
      <c r="A455" s="389" t="s">
        <v>820</v>
      </c>
      <c r="B455" s="307" t="s">
        <v>821</v>
      </c>
      <c r="C455" s="390">
        <v>20</v>
      </c>
      <c r="D455" s="275">
        <v>30</v>
      </c>
      <c r="E455" s="257">
        <f t="shared" si="27"/>
        <v>0.5</v>
      </c>
      <c r="F455" s="223" t="str">
        <f t="shared" si="25"/>
        <v>是</v>
      </c>
      <c r="G455" s="144" t="str">
        <f t="shared" si="26"/>
        <v>项</v>
      </c>
    </row>
    <row r="456" ht="36" customHeight="1" spans="1:7">
      <c r="A456" s="389" t="s">
        <v>822</v>
      </c>
      <c r="B456" s="307" t="s">
        <v>823</v>
      </c>
      <c r="C456" s="390">
        <v>3</v>
      </c>
      <c r="D456" s="275">
        <v>5</v>
      </c>
      <c r="E456" s="257">
        <f t="shared" si="27"/>
        <v>0.667</v>
      </c>
      <c r="F456" s="223" t="str">
        <f t="shared" si="25"/>
        <v>是</v>
      </c>
      <c r="G456" s="144" t="str">
        <f t="shared" si="26"/>
        <v>项</v>
      </c>
    </row>
    <row r="457" ht="36" customHeight="1" spans="1:7">
      <c r="A457" s="389" t="s">
        <v>824</v>
      </c>
      <c r="B457" s="307" t="s">
        <v>825</v>
      </c>
      <c r="C457" s="390">
        <v>0</v>
      </c>
      <c r="D457" s="275">
        <v>0</v>
      </c>
      <c r="E457" s="257" t="str">
        <f t="shared" si="27"/>
        <v/>
      </c>
      <c r="F457" s="223" t="str">
        <f t="shared" si="25"/>
        <v>否</v>
      </c>
      <c r="G457" s="144" t="str">
        <f t="shared" si="26"/>
        <v>项</v>
      </c>
    </row>
    <row r="458" ht="36" customHeight="1" spans="1:7">
      <c r="A458" s="389" t="s">
        <v>826</v>
      </c>
      <c r="B458" s="307" t="s">
        <v>827</v>
      </c>
      <c r="C458" s="390">
        <v>0</v>
      </c>
      <c r="D458" s="275">
        <v>0</v>
      </c>
      <c r="E458" s="257" t="str">
        <f t="shared" si="27"/>
        <v/>
      </c>
      <c r="F458" s="223" t="str">
        <f t="shared" si="25"/>
        <v>否</v>
      </c>
      <c r="G458" s="144" t="str">
        <f t="shared" si="26"/>
        <v>项</v>
      </c>
    </row>
    <row r="459" ht="36" customHeight="1" spans="1:7">
      <c r="A459" s="389" t="s">
        <v>828</v>
      </c>
      <c r="B459" s="307" t="s">
        <v>829</v>
      </c>
      <c r="C459" s="390">
        <v>40</v>
      </c>
      <c r="D459" s="275">
        <v>30</v>
      </c>
      <c r="E459" s="257">
        <f t="shared" si="27"/>
        <v>-0.25</v>
      </c>
      <c r="F459" s="223" t="str">
        <f t="shared" si="25"/>
        <v>是</v>
      </c>
      <c r="G459" s="144" t="str">
        <f t="shared" si="26"/>
        <v>项</v>
      </c>
    </row>
    <row r="460" ht="36" customHeight="1" spans="1:7">
      <c r="A460" s="388" t="s">
        <v>830</v>
      </c>
      <c r="B460" s="303" t="s">
        <v>831</v>
      </c>
      <c r="C460" s="304"/>
      <c r="D460" s="304"/>
      <c r="E460" s="257" t="str">
        <f t="shared" si="27"/>
        <v/>
      </c>
      <c r="F460" s="223" t="str">
        <f t="shared" si="25"/>
        <v>否</v>
      </c>
      <c r="G460" s="144" t="str">
        <f t="shared" si="26"/>
        <v>款</v>
      </c>
    </row>
    <row r="461" ht="36" customHeight="1" spans="1:7">
      <c r="A461" s="389" t="s">
        <v>832</v>
      </c>
      <c r="B461" s="307" t="s">
        <v>833</v>
      </c>
      <c r="C461" s="308"/>
      <c r="D461" s="308"/>
      <c r="E461" s="257" t="str">
        <f t="shared" si="27"/>
        <v/>
      </c>
      <c r="F461" s="223" t="str">
        <f t="shared" si="25"/>
        <v>否</v>
      </c>
      <c r="G461" s="144" t="str">
        <f t="shared" si="26"/>
        <v>项</v>
      </c>
    </row>
    <row r="462" ht="36" customHeight="1" spans="1:7">
      <c r="A462" s="389" t="s">
        <v>834</v>
      </c>
      <c r="B462" s="307" t="s">
        <v>835</v>
      </c>
      <c r="C462" s="308"/>
      <c r="D462" s="308"/>
      <c r="E462" s="257" t="str">
        <f t="shared" si="27"/>
        <v/>
      </c>
      <c r="F462" s="223" t="str">
        <f t="shared" si="25"/>
        <v>否</v>
      </c>
      <c r="G462" s="144" t="str">
        <f t="shared" si="26"/>
        <v>项</v>
      </c>
    </row>
    <row r="463" ht="36" customHeight="1" spans="1:7">
      <c r="A463" s="389" t="s">
        <v>836</v>
      </c>
      <c r="B463" s="307" t="s">
        <v>837</v>
      </c>
      <c r="C463" s="308">
        <v>0</v>
      </c>
      <c r="D463" s="308">
        <v>0</v>
      </c>
      <c r="E463" s="257" t="str">
        <f t="shared" si="27"/>
        <v/>
      </c>
      <c r="F463" s="223" t="str">
        <f t="shared" si="25"/>
        <v>否</v>
      </c>
      <c r="G463" s="144" t="str">
        <f t="shared" si="26"/>
        <v>项</v>
      </c>
    </row>
    <row r="464" ht="36" customHeight="1" spans="1:7">
      <c r="A464" s="388" t="s">
        <v>838</v>
      </c>
      <c r="B464" s="303" t="s">
        <v>839</v>
      </c>
      <c r="C464" s="393">
        <f>SUM(C465:C467)</f>
        <v>100</v>
      </c>
      <c r="D464" s="393">
        <f>SUM(D465:D467)</f>
        <v>33</v>
      </c>
      <c r="E464" s="257" t="str">
        <f t="shared" si="27"/>
        <v/>
      </c>
      <c r="F464" s="223" t="str">
        <f t="shared" si="25"/>
        <v>是</v>
      </c>
      <c r="G464" s="144" t="str">
        <f t="shared" si="26"/>
        <v>款</v>
      </c>
    </row>
    <row r="465" ht="36" customHeight="1" spans="1:7">
      <c r="A465" s="389" t="s">
        <v>840</v>
      </c>
      <c r="B465" s="307" t="s">
        <v>841</v>
      </c>
      <c r="C465" s="390">
        <v>0</v>
      </c>
      <c r="D465" s="275">
        <v>0</v>
      </c>
      <c r="E465" s="257" t="str">
        <f t="shared" si="27"/>
        <v/>
      </c>
      <c r="F465" s="223" t="str">
        <f t="shared" si="25"/>
        <v>否</v>
      </c>
      <c r="G465" s="144" t="str">
        <f t="shared" si="26"/>
        <v>项</v>
      </c>
    </row>
    <row r="466" ht="36" customHeight="1" spans="1:7">
      <c r="A466" s="389" t="s">
        <v>842</v>
      </c>
      <c r="B466" s="307" t="s">
        <v>843</v>
      </c>
      <c r="C466" s="390">
        <v>0</v>
      </c>
      <c r="D466" s="275">
        <v>0</v>
      </c>
      <c r="E466" s="257" t="str">
        <f t="shared" si="27"/>
        <v/>
      </c>
      <c r="F466" s="223" t="str">
        <f t="shared" si="25"/>
        <v>否</v>
      </c>
      <c r="G466" s="144" t="str">
        <f t="shared" si="26"/>
        <v>项</v>
      </c>
    </row>
    <row r="467" ht="36" customHeight="1" spans="1:7">
      <c r="A467" s="389" t="s">
        <v>844</v>
      </c>
      <c r="B467" s="307" t="s">
        <v>845</v>
      </c>
      <c r="C467" s="390">
        <v>100</v>
      </c>
      <c r="D467" s="275">
        <v>33</v>
      </c>
      <c r="E467" s="257" t="str">
        <f t="shared" si="27"/>
        <v/>
      </c>
      <c r="F467" s="223" t="str">
        <f t="shared" si="25"/>
        <v>是</v>
      </c>
      <c r="G467" s="144" t="str">
        <f t="shared" si="26"/>
        <v>项</v>
      </c>
    </row>
    <row r="468" ht="36" customHeight="1" spans="1:7">
      <c r="A468" s="388" t="s">
        <v>846</v>
      </c>
      <c r="B468" s="303" t="s">
        <v>847</v>
      </c>
      <c r="C468" s="304"/>
      <c r="D468" s="304"/>
      <c r="E468" s="257" t="str">
        <f t="shared" si="27"/>
        <v/>
      </c>
      <c r="F468" s="223" t="str">
        <f t="shared" si="25"/>
        <v>否</v>
      </c>
      <c r="G468" s="144" t="str">
        <f t="shared" si="26"/>
        <v>款</v>
      </c>
    </row>
    <row r="469" ht="36" customHeight="1" spans="1:7">
      <c r="A469" s="389" t="s">
        <v>848</v>
      </c>
      <c r="B469" s="307" t="s">
        <v>849</v>
      </c>
      <c r="C469" s="308"/>
      <c r="D469" s="308"/>
      <c r="E469" s="257" t="str">
        <f t="shared" si="27"/>
        <v/>
      </c>
      <c r="F469" s="223" t="str">
        <f t="shared" si="25"/>
        <v>否</v>
      </c>
      <c r="G469" s="144" t="str">
        <f t="shared" si="26"/>
        <v>项</v>
      </c>
    </row>
    <row r="470" ht="36" customHeight="1" spans="1:7">
      <c r="A470" s="389" t="s">
        <v>850</v>
      </c>
      <c r="B470" s="307" t="s">
        <v>851</v>
      </c>
      <c r="C470" s="308">
        <v>0</v>
      </c>
      <c r="D470" s="308">
        <v>0</v>
      </c>
      <c r="E470" s="257" t="str">
        <f t="shared" si="27"/>
        <v/>
      </c>
      <c r="F470" s="223" t="str">
        <f t="shared" si="25"/>
        <v>否</v>
      </c>
      <c r="G470" s="144" t="str">
        <f t="shared" si="26"/>
        <v>项</v>
      </c>
    </row>
    <row r="471" ht="36" customHeight="1" spans="1:7">
      <c r="A471" s="389" t="s">
        <v>852</v>
      </c>
      <c r="B471" s="307" t="s">
        <v>853</v>
      </c>
      <c r="C471" s="308"/>
      <c r="D471" s="308"/>
      <c r="E471" s="257" t="str">
        <f t="shared" si="27"/>
        <v/>
      </c>
      <c r="F471" s="223" t="str">
        <f t="shared" si="25"/>
        <v>否</v>
      </c>
      <c r="G471" s="144" t="str">
        <f t="shared" si="26"/>
        <v>项</v>
      </c>
    </row>
    <row r="472" ht="36" customHeight="1" spans="1:7">
      <c r="A472" s="389" t="s">
        <v>854</v>
      </c>
      <c r="B472" s="307" t="s">
        <v>855</v>
      </c>
      <c r="C472" s="308"/>
      <c r="D472" s="308"/>
      <c r="E472" s="257" t="str">
        <f t="shared" si="27"/>
        <v/>
      </c>
      <c r="F472" s="223" t="str">
        <f t="shared" si="25"/>
        <v>否</v>
      </c>
      <c r="G472" s="144" t="str">
        <f t="shared" si="26"/>
        <v>项</v>
      </c>
    </row>
    <row r="473" ht="36" customHeight="1" spans="1:7">
      <c r="A473" s="388" t="s">
        <v>856</v>
      </c>
      <c r="B473" s="303" t="s">
        <v>857</v>
      </c>
      <c r="C473" s="304">
        <f>C474+C490+C498+C509+C518+C528</f>
        <v>3800</v>
      </c>
      <c r="D473" s="304">
        <f>D474+D490+D498+D509+D518+D528</f>
        <v>4000</v>
      </c>
      <c r="E473" s="257">
        <f t="shared" si="27"/>
        <v>0.053</v>
      </c>
      <c r="F473" s="223" t="str">
        <f t="shared" ref="F473:F531" si="28">IF(LEN(A473)=3,"是",IF(B473&lt;&gt;"",IF(SUM(C473:D473)&lt;&gt;0,"是","否"),"是"))</f>
        <v>是</v>
      </c>
      <c r="G473" s="144" t="str">
        <f t="shared" ref="G473:G531" si="29">IF(LEN(A473)=3,"类",IF(LEN(A473)=5,"款","项"))</f>
        <v>类</v>
      </c>
    </row>
    <row r="474" ht="36" customHeight="1" spans="1:7">
      <c r="A474" s="388" t="s">
        <v>858</v>
      </c>
      <c r="B474" s="303" t="s">
        <v>859</v>
      </c>
      <c r="C474" s="304">
        <f>SUM(C475:C489)</f>
        <v>2075</v>
      </c>
      <c r="D474" s="304">
        <f>SUM(D475:D489)</f>
        <v>2775</v>
      </c>
      <c r="E474" s="257">
        <f t="shared" si="27"/>
        <v>0.337</v>
      </c>
      <c r="F474" s="223" t="str">
        <f t="shared" si="28"/>
        <v>是</v>
      </c>
      <c r="G474" s="144" t="str">
        <f t="shared" si="29"/>
        <v>款</v>
      </c>
    </row>
    <row r="475" ht="36" customHeight="1" spans="1:7">
      <c r="A475" s="389" t="s">
        <v>860</v>
      </c>
      <c r="B475" s="307" t="s">
        <v>82</v>
      </c>
      <c r="C475" s="308">
        <v>240</v>
      </c>
      <c r="D475" s="308">
        <v>300</v>
      </c>
      <c r="E475" s="257">
        <f t="shared" si="27"/>
        <v>0.25</v>
      </c>
      <c r="F475" s="223" t="str">
        <f t="shared" si="28"/>
        <v>是</v>
      </c>
      <c r="G475" s="144" t="str">
        <f t="shared" si="29"/>
        <v>项</v>
      </c>
    </row>
    <row r="476" ht="36" customHeight="1" spans="1:7">
      <c r="A476" s="389" t="s">
        <v>861</v>
      </c>
      <c r="B476" s="307" t="s">
        <v>84</v>
      </c>
      <c r="C476" s="308">
        <v>70</v>
      </c>
      <c r="D476" s="308">
        <v>100</v>
      </c>
      <c r="E476" s="257">
        <f t="shared" si="27"/>
        <v>0.429</v>
      </c>
      <c r="F476" s="223" t="str">
        <f t="shared" si="28"/>
        <v>是</v>
      </c>
      <c r="G476" s="144" t="str">
        <f t="shared" si="29"/>
        <v>项</v>
      </c>
    </row>
    <row r="477" ht="36" customHeight="1" spans="1:7">
      <c r="A477" s="389" t="s">
        <v>862</v>
      </c>
      <c r="B477" s="307" t="s">
        <v>86</v>
      </c>
      <c r="C477" s="308">
        <v>0</v>
      </c>
      <c r="D477" s="308">
        <v>0</v>
      </c>
      <c r="E477" s="257" t="str">
        <f t="shared" si="27"/>
        <v/>
      </c>
      <c r="F477" s="223" t="str">
        <f t="shared" si="28"/>
        <v>否</v>
      </c>
      <c r="G477" s="144" t="str">
        <f t="shared" si="29"/>
        <v>项</v>
      </c>
    </row>
    <row r="478" ht="36" customHeight="1" spans="1:7">
      <c r="A478" s="389" t="s">
        <v>863</v>
      </c>
      <c r="B478" s="307" t="s">
        <v>864</v>
      </c>
      <c r="C478" s="308">
        <v>130</v>
      </c>
      <c r="D478" s="308">
        <v>170</v>
      </c>
      <c r="E478" s="257">
        <f t="shared" si="27"/>
        <v>0.308</v>
      </c>
      <c r="F478" s="223" t="str">
        <f t="shared" si="28"/>
        <v>是</v>
      </c>
      <c r="G478" s="144" t="str">
        <f t="shared" si="29"/>
        <v>项</v>
      </c>
    </row>
    <row r="479" ht="36" customHeight="1" spans="1:7">
      <c r="A479" s="389" t="s">
        <v>865</v>
      </c>
      <c r="B479" s="307" t="s">
        <v>866</v>
      </c>
      <c r="C479" s="308">
        <v>0</v>
      </c>
      <c r="D479" s="308">
        <v>0</v>
      </c>
      <c r="E479" s="257" t="str">
        <f t="shared" si="27"/>
        <v/>
      </c>
      <c r="F479" s="223" t="str">
        <f t="shared" si="28"/>
        <v>否</v>
      </c>
      <c r="G479" s="144" t="str">
        <f t="shared" si="29"/>
        <v>项</v>
      </c>
    </row>
    <row r="480" ht="36" customHeight="1" spans="1:7">
      <c r="A480" s="389" t="s">
        <v>867</v>
      </c>
      <c r="B480" s="307" t="s">
        <v>868</v>
      </c>
      <c r="C480" s="308">
        <v>0</v>
      </c>
      <c r="D480" s="308">
        <v>0</v>
      </c>
      <c r="E480" s="257" t="str">
        <f t="shared" si="27"/>
        <v/>
      </c>
      <c r="F480" s="223" t="str">
        <f t="shared" si="28"/>
        <v>否</v>
      </c>
      <c r="G480" s="144" t="str">
        <f t="shared" si="29"/>
        <v>项</v>
      </c>
    </row>
    <row r="481" ht="36" customHeight="1" spans="1:7">
      <c r="A481" s="389" t="s">
        <v>869</v>
      </c>
      <c r="B481" s="307" t="s">
        <v>870</v>
      </c>
      <c r="C481" s="308">
        <v>310</v>
      </c>
      <c r="D481" s="308">
        <v>320</v>
      </c>
      <c r="E481" s="257">
        <f t="shared" si="27"/>
        <v>0.032</v>
      </c>
      <c r="F481" s="223" t="str">
        <f t="shared" si="28"/>
        <v>是</v>
      </c>
      <c r="G481" s="144" t="str">
        <f t="shared" si="29"/>
        <v>项</v>
      </c>
    </row>
    <row r="482" ht="36" customHeight="1" spans="1:7">
      <c r="A482" s="389" t="s">
        <v>871</v>
      </c>
      <c r="B482" s="307" t="s">
        <v>872</v>
      </c>
      <c r="C482" s="308">
        <v>1</v>
      </c>
      <c r="D482" s="308">
        <v>10</v>
      </c>
      <c r="E482" s="257" t="str">
        <f t="shared" si="27"/>
        <v/>
      </c>
      <c r="F482" s="223" t="str">
        <f t="shared" si="28"/>
        <v>是</v>
      </c>
      <c r="G482" s="144" t="str">
        <f t="shared" si="29"/>
        <v>项</v>
      </c>
    </row>
    <row r="483" ht="36" customHeight="1" spans="1:7">
      <c r="A483" s="389" t="s">
        <v>873</v>
      </c>
      <c r="B483" s="307" t="s">
        <v>874</v>
      </c>
      <c r="C483" s="308">
        <v>800</v>
      </c>
      <c r="D483" s="308">
        <v>965</v>
      </c>
      <c r="E483" s="257">
        <f t="shared" si="27"/>
        <v>0.206</v>
      </c>
      <c r="F483" s="223" t="str">
        <f t="shared" si="28"/>
        <v>是</v>
      </c>
      <c r="G483" s="144" t="str">
        <f t="shared" si="29"/>
        <v>项</v>
      </c>
    </row>
    <row r="484" ht="36" customHeight="1" spans="1:7">
      <c r="A484" s="389" t="s">
        <v>875</v>
      </c>
      <c r="B484" s="307" t="s">
        <v>876</v>
      </c>
      <c r="C484" s="308">
        <v>0</v>
      </c>
      <c r="D484" s="308">
        <v>0</v>
      </c>
      <c r="E484" s="257" t="str">
        <f t="shared" si="27"/>
        <v/>
      </c>
      <c r="F484" s="223" t="str">
        <f t="shared" si="28"/>
        <v>否</v>
      </c>
      <c r="G484" s="144" t="str">
        <f t="shared" si="29"/>
        <v>项</v>
      </c>
    </row>
    <row r="485" ht="36" customHeight="1" spans="1:7">
      <c r="A485" s="389" t="s">
        <v>877</v>
      </c>
      <c r="B485" s="307" t="s">
        <v>878</v>
      </c>
      <c r="C485" s="308">
        <v>20</v>
      </c>
      <c r="D485" s="308">
        <v>300</v>
      </c>
      <c r="E485" s="257" t="str">
        <f t="shared" si="27"/>
        <v/>
      </c>
      <c r="F485" s="223" t="str">
        <f t="shared" si="28"/>
        <v>是</v>
      </c>
      <c r="G485" s="144" t="str">
        <f t="shared" si="29"/>
        <v>项</v>
      </c>
    </row>
    <row r="486" ht="36" customHeight="1" spans="1:7">
      <c r="A486" s="389" t="s">
        <v>879</v>
      </c>
      <c r="B486" s="307" t="s">
        <v>880</v>
      </c>
      <c r="C486" s="308">
        <v>80</v>
      </c>
      <c r="D486" s="308">
        <v>10</v>
      </c>
      <c r="E486" s="257" t="str">
        <f t="shared" si="27"/>
        <v/>
      </c>
      <c r="F486" s="223" t="str">
        <f t="shared" si="28"/>
        <v>是</v>
      </c>
      <c r="G486" s="144" t="str">
        <f t="shared" si="29"/>
        <v>项</v>
      </c>
    </row>
    <row r="487" ht="36" customHeight="1" spans="1:7">
      <c r="A487" s="389" t="s">
        <v>881</v>
      </c>
      <c r="B487" s="307" t="s">
        <v>882</v>
      </c>
      <c r="C487" s="308">
        <v>100</v>
      </c>
      <c r="D487" s="308">
        <v>100</v>
      </c>
      <c r="E487" s="257">
        <f t="shared" si="27"/>
        <v>0</v>
      </c>
      <c r="F487" s="223" t="str">
        <f t="shared" si="28"/>
        <v>是</v>
      </c>
      <c r="G487" s="144" t="str">
        <f t="shared" si="29"/>
        <v>项</v>
      </c>
    </row>
    <row r="488" ht="36" customHeight="1" spans="1:7">
      <c r="A488" s="389" t="s">
        <v>883</v>
      </c>
      <c r="B488" s="307" t="s">
        <v>884</v>
      </c>
      <c r="C488" s="308">
        <v>0</v>
      </c>
      <c r="D488" s="308">
        <v>0</v>
      </c>
      <c r="E488" s="257" t="str">
        <f t="shared" si="27"/>
        <v/>
      </c>
      <c r="F488" s="223" t="str">
        <f t="shared" si="28"/>
        <v>否</v>
      </c>
      <c r="G488" s="144" t="str">
        <f t="shared" si="29"/>
        <v>项</v>
      </c>
    </row>
    <row r="489" ht="36" customHeight="1" spans="1:7">
      <c r="A489" s="389" t="s">
        <v>885</v>
      </c>
      <c r="B489" s="307" t="s">
        <v>886</v>
      </c>
      <c r="C489" s="308">
        <v>324</v>
      </c>
      <c r="D489" s="308">
        <v>500</v>
      </c>
      <c r="E489" s="257">
        <f t="shared" si="27"/>
        <v>0.543</v>
      </c>
      <c r="F489" s="223" t="str">
        <f t="shared" si="28"/>
        <v>是</v>
      </c>
      <c r="G489" s="144" t="str">
        <f t="shared" si="29"/>
        <v>项</v>
      </c>
    </row>
    <row r="490" ht="36" customHeight="1" spans="1:7">
      <c r="A490" s="388" t="s">
        <v>887</v>
      </c>
      <c r="B490" s="303" t="s">
        <v>888</v>
      </c>
      <c r="C490" s="304">
        <f>SUM(C491:C497)</f>
        <v>70</v>
      </c>
      <c r="D490" s="304">
        <f>SUM(D491:D497)</f>
        <v>70</v>
      </c>
      <c r="E490" s="257">
        <f t="shared" si="27"/>
        <v>0</v>
      </c>
      <c r="F490" s="223" t="str">
        <f t="shared" si="28"/>
        <v>是</v>
      </c>
      <c r="G490" s="144" t="str">
        <f t="shared" si="29"/>
        <v>款</v>
      </c>
    </row>
    <row r="491" ht="36" customHeight="1" spans="1:7">
      <c r="A491" s="389" t="s">
        <v>889</v>
      </c>
      <c r="B491" s="307" t="s">
        <v>82</v>
      </c>
      <c r="C491" s="308">
        <v>0</v>
      </c>
      <c r="D491" s="308">
        <v>0</v>
      </c>
      <c r="E491" s="257" t="str">
        <f t="shared" si="27"/>
        <v/>
      </c>
      <c r="F491" s="223" t="str">
        <f t="shared" si="28"/>
        <v>否</v>
      </c>
      <c r="G491" s="144" t="str">
        <f t="shared" si="29"/>
        <v>项</v>
      </c>
    </row>
    <row r="492" ht="36" customHeight="1" spans="1:7">
      <c r="A492" s="389" t="s">
        <v>890</v>
      </c>
      <c r="B492" s="307" t="s">
        <v>84</v>
      </c>
      <c r="C492" s="308">
        <v>0</v>
      </c>
      <c r="D492" s="308">
        <v>0</v>
      </c>
      <c r="E492" s="257" t="str">
        <f t="shared" si="27"/>
        <v/>
      </c>
      <c r="F492" s="223" t="str">
        <f t="shared" si="28"/>
        <v>否</v>
      </c>
      <c r="G492" s="144" t="str">
        <f t="shared" si="29"/>
        <v>项</v>
      </c>
    </row>
    <row r="493" ht="36" customHeight="1" spans="1:7">
      <c r="A493" s="389" t="s">
        <v>891</v>
      </c>
      <c r="B493" s="307" t="s">
        <v>86</v>
      </c>
      <c r="C493" s="308">
        <v>0</v>
      </c>
      <c r="D493" s="308">
        <v>0</v>
      </c>
      <c r="E493" s="257" t="str">
        <f t="shared" si="27"/>
        <v/>
      </c>
      <c r="F493" s="223" t="str">
        <f t="shared" si="28"/>
        <v>否</v>
      </c>
      <c r="G493" s="144" t="str">
        <f t="shared" si="29"/>
        <v>项</v>
      </c>
    </row>
    <row r="494" ht="36" customHeight="1" spans="1:7">
      <c r="A494" s="389" t="s">
        <v>892</v>
      </c>
      <c r="B494" s="307" t="s">
        <v>893</v>
      </c>
      <c r="C494" s="308">
        <v>0</v>
      </c>
      <c r="D494" s="308">
        <v>0</v>
      </c>
      <c r="E494" s="257" t="str">
        <f t="shared" si="27"/>
        <v/>
      </c>
      <c r="F494" s="223" t="str">
        <f t="shared" si="28"/>
        <v>否</v>
      </c>
      <c r="G494" s="144" t="str">
        <f t="shared" si="29"/>
        <v>项</v>
      </c>
    </row>
    <row r="495" ht="36" customHeight="1" spans="1:7">
      <c r="A495" s="389" t="s">
        <v>894</v>
      </c>
      <c r="B495" s="307" t="s">
        <v>895</v>
      </c>
      <c r="C495" s="308">
        <v>0</v>
      </c>
      <c r="D495" s="308">
        <v>0</v>
      </c>
      <c r="E495" s="257" t="str">
        <f t="shared" si="27"/>
        <v/>
      </c>
      <c r="F495" s="223" t="str">
        <f t="shared" si="28"/>
        <v>否</v>
      </c>
      <c r="G495" s="144" t="str">
        <f t="shared" si="29"/>
        <v>项</v>
      </c>
    </row>
    <row r="496" ht="36" customHeight="1" spans="1:7">
      <c r="A496" s="389" t="s">
        <v>896</v>
      </c>
      <c r="B496" s="307" t="s">
        <v>897</v>
      </c>
      <c r="C496" s="308">
        <v>0</v>
      </c>
      <c r="D496" s="308">
        <v>0</v>
      </c>
      <c r="E496" s="257" t="str">
        <f t="shared" si="27"/>
        <v/>
      </c>
      <c r="F496" s="223" t="str">
        <f t="shared" si="28"/>
        <v>否</v>
      </c>
      <c r="G496" s="144" t="str">
        <f t="shared" si="29"/>
        <v>项</v>
      </c>
    </row>
    <row r="497" ht="36" customHeight="1" spans="1:7">
      <c r="A497" s="389" t="s">
        <v>898</v>
      </c>
      <c r="B497" s="307" t="s">
        <v>899</v>
      </c>
      <c r="C497" s="308">
        <v>70</v>
      </c>
      <c r="D497" s="308">
        <v>70</v>
      </c>
      <c r="E497" s="257">
        <f t="shared" si="27"/>
        <v>0</v>
      </c>
      <c r="F497" s="223" t="str">
        <f t="shared" si="28"/>
        <v>是</v>
      </c>
      <c r="G497" s="144" t="str">
        <f t="shared" si="29"/>
        <v>项</v>
      </c>
    </row>
    <row r="498" ht="36" customHeight="1" spans="1:7">
      <c r="A498" s="388" t="s">
        <v>900</v>
      </c>
      <c r="B498" s="303" t="s">
        <v>901</v>
      </c>
      <c r="C498" s="304">
        <f>SUM(C499:C508)</f>
        <v>170</v>
      </c>
      <c r="D498" s="304">
        <f>SUM(D499:D508)</f>
        <v>225</v>
      </c>
      <c r="E498" s="257">
        <f t="shared" si="27"/>
        <v>0.324</v>
      </c>
      <c r="F498" s="223" t="str">
        <f t="shared" si="28"/>
        <v>是</v>
      </c>
      <c r="G498" s="144" t="str">
        <f t="shared" si="29"/>
        <v>款</v>
      </c>
    </row>
    <row r="499" ht="36" customHeight="1" spans="1:7">
      <c r="A499" s="389" t="s">
        <v>902</v>
      </c>
      <c r="B499" s="307" t="s">
        <v>82</v>
      </c>
      <c r="C499" s="308">
        <v>0</v>
      </c>
      <c r="D499" s="308">
        <v>20</v>
      </c>
      <c r="E499" s="257" t="str">
        <f t="shared" si="27"/>
        <v/>
      </c>
      <c r="F499" s="223" t="str">
        <f t="shared" si="28"/>
        <v>是</v>
      </c>
      <c r="G499" s="144" t="str">
        <f t="shared" si="29"/>
        <v>项</v>
      </c>
    </row>
    <row r="500" ht="36" customHeight="1" spans="1:7">
      <c r="A500" s="389" t="s">
        <v>903</v>
      </c>
      <c r="B500" s="307" t="s">
        <v>84</v>
      </c>
      <c r="C500" s="308">
        <v>0</v>
      </c>
      <c r="D500" s="308">
        <v>0</v>
      </c>
      <c r="E500" s="257" t="str">
        <f t="shared" si="27"/>
        <v/>
      </c>
      <c r="F500" s="223" t="str">
        <f t="shared" si="28"/>
        <v>否</v>
      </c>
      <c r="G500" s="144" t="str">
        <f t="shared" si="29"/>
        <v>项</v>
      </c>
    </row>
    <row r="501" ht="36" customHeight="1" spans="1:7">
      <c r="A501" s="389" t="s">
        <v>904</v>
      </c>
      <c r="B501" s="307" t="s">
        <v>86</v>
      </c>
      <c r="C501" s="308">
        <v>0</v>
      </c>
      <c r="D501" s="308">
        <v>0</v>
      </c>
      <c r="E501" s="257" t="str">
        <f t="shared" si="27"/>
        <v/>
      </c>
      <c r="F501" s="223" t="str">
        <f t="shared" si="28"/>
        <v>否</v>
      </c>
      <c r="G501" s="144" t="str">
        <f t="shared" si="29"/>
        <v>项</v>
      </c>
    </row>
    <row r="502" ht="36" customHeight="1" spans="1:7">
      <c r="A502" s="389" t="s">
        <v>905</v>
      </c>
      <c r="B502" s="307" t="s">
        <v>906</v>
      </c>
      <c r="C502" s="308">
        <v>0</v>
      </c>
      <c r="D502" s="308">
        <v>0</v>
      </c>
      <c r="E502" s="257" t="str">
        <f t="shared" si="27"/>
        <v/>
      </c>
      <c r="F502" s="223" t="str">
        <f t="shared" si="28"/>
        <v>否</v>
      </c>
      <c r="G502" s="144" t="str">
        <f t="shared" si="29"/>
        <v>项</v>
      </c>
    </row>
    <row r="503" ht="36" customHeight="1" spans="1:7">
      <c r="A503" s="389" t="s">
        <v>907</v>
      </c>
      <c r="B503" s="307" t="s">
        <v>908</v>
      </c>
      <c r="C503" s="308">
        <v>0</v>
      </c>
      <c r="D503" s="308">
        <v>15</v>
      </c>
      <c r="E503" s="257" t="str">
        <f t="shared" si="27"/>
        <v/>
      </c>
      <c r="F503" s="223" t="str">
        <f t="shared" si="28"/>
        <v>是</v>
      </c>
      <c r="G503" s="144" t="str">
        <f t="shared" si="29"/>
        <v>项</v>
      </c>
    </row>
    <row r="504" ht="36" customHeight="1" spans="1:7">
      <c r="A504" s="389" t="s">
        <v>909</v>
      </c>
      <c r="B504" s="307" t="s">
        <v>910</v>
      </c>
      <c r="C504" s="308">
        <v>0</v>
      </c>
      <c r="D504" s="308">
        <v>0</v>
      </c>
      <c r="E504" s="257" t="str">
        <f t="shared" si="27"/>
        <v/>
      </c>
      <c r="F504" s="223" t="str">
        <f t="shared" si="28"/>
        <v>否</v>
      </c>
      <c r="G504" s="144" t="str">
        <f t="shared" si="29"/>
        <v>项</v>
      </c>
    </row>
    <row r="505" ht="36" customHeight="1" spans="1:7">
      <c r="A505" s="389" t="s">
        <v>911</v>
      </c>
      <c r="B505" s="307" t="s">
        <v>912</v>
      </c>
      <c r="C505" s="308">
        <v>0</v>
      </c>
      <c r="D505" s="308">
        <v>40</v>
      </c>
      <c r="E505" s="257" t="str">
        <f t="shared" si="27"/>
        <v/>
      </c>
      <c r="F505" s="223" t="str">
        <f t="shared" si="28"/>
        <v>是</v>
      </c>
      <c r="G505" s="144" t="str">
        <f t="shared" si="29"/>
        <v>项</v>
      </c>
    </row>
    <row r="506" ht="36" customHeight="1" spans="1:7">
      <c r="A506" s="389" t="s">
        <v>913</v>
      </c>
      <c r="B506" s="307" t="s">
        <v>914</v>
      </c>
      <c r="C506" s="308">
        <v>0</v>
      </c>
      <c r="D506" s="308">
        <v>0</v>
      </c>
      <c r="E506" s="257" t="str">
        <f t="shared" si="27"/>
        <v/>
      </c>
      <c r="F506" s="223" t="str">
        <f t="shared" si="28"/>
        <v>否</v>
      </c>
      <c r="G506" s="144" t="str">
        <f t="shared" si="29"/>
        <v>项</v>
      </c>
    </row>
    <row r="507" ht="36" customHeight="1" spans="1:7">
      <c r="A507" s="389" t="s">
        <v>915</v>
      </c>
      <c r="B507" s="307" t="s">
        <v>916</v>
      </c>
      <c r="C507" s="308">
        <v>0</v>
      </c>
      <c r="D507" s="308">
        <v>0</v>
      </c>
      <c r="E507" s="257" t="str">
        <f t="shared" si="27"/>
        <v/>
      </c>
      <c r="F507" s="223" t="str">
        <f t="shared" si="28"/>
        <v>否</v>
      </c>
      <c r="G507" s="144" t="str">
        <f t="shared" si="29"/>
        <v>项</v>
      </c>
    </row>
    <row r="508" ht="36" customHeight="1" spans="1:7">
      <c r="A508" s="389" t="s">
        <v>917</v>
      </c>
      <c r="B508" s="307" t="s">
        <v>918</v>
      </c>
      <c r="C508" s="308">
        <v>170</v>
      </c>
      <c r="D508" s="308">
        <v>150</v>
      </c>
      <c r="E508" s="257">
        <f t="shared" si="27"/>
        <v>-0.118</v>
      </c>
      <c r="F508" s="223" t="str">
        <f t="shared" si="28"/>
        <v>是</v>
      </c>
      <c r="G508" s="144" t="str">
        <f t="shared" si="29"/>
        <v>项</v>
      </c>
    </row>
    <row r="509" ht="36" customHeight="1" spans="1:7">
      <c r="A509" s="388" t="s">
        <v>919</v>
      </c>
      <c r="B509" s="303" t="s">
        <v>920</v>
      </c>
      <c r="C509" s="304">
        <f>SUM(C510:C517)</f>
        <v>60</v>
      </c>
      <c r="D509" s="304">
        <f>SUM(D510:D517)</f>
        <v>50</v>
      </c>
      <c r="E509" s="257">
        <f t="shared" si="27"/>
        <v>-0.167</v>
      </c>
      <c r="F509" s="223" t="str">
        <f t="shared" si="28"/>
        <v>是</v>
      </c>
      <c r="G509" s="144" t="str">
        <f t="shared" si="29"/>
        <v>款</v>
      </c>
    </row>
    <row r="510" ht="36" customHeight="1" spans="1:7">
      <c r="A510" s="389" t="s">
        <v>921</v>
      </c>
      <c r="B510" s="307" t="s">
        <v>82</v>
      </c>
      <c r="C510" s="308">
        <v>0</v>
      </c>
      <c r="D510" s="308">
        <v>0</v>
      </c>
      <c r="E510" s="257" t="str">
        <f t="shared" si="27"/>
        <v/>
      </c>
      <c r="F510" s="223" t="str">
        <f t="shared" si="28"/>
        <v>否</v>
      </c>
      <c r="G510" s="144" t="str">
        <f t="shared" si="29"/>
        <v>项</v>
      </c>
    </row>
    <row r="511" ht="36" customHeight="1" spans="1:7">
      <c r="A511" s="389" t="s">
        <v>922</v>
      </c>
      <c r="B511" s="307" t="s">
        <v>84</v>
      </c>
      <c r="C511" s="308">
        <v>0</v>
      </c>
      <c r="D511" s="308">
        <v>0</v>
      </c>
      <c r="E511" s="257" t="str">
        <f t="shared" si="27"/>
        <v/>
      </c>
      <c r="F511" s="223" t="str">
        <f t="shared" si="28"/>
        <v>否</v>
      </c>
      <c r="G511" s="144" t="str">
        <f t="shared" si="29"/>
        <v>项</v>
      </c>
    </row>
    <row r="512" ht="36" customHeight="1" spans="1:7">
      <c r="A512" s="389" t="s">
        <v>923</v>
      </c>
      <c r="B512" s="307" t="s">
        <v>86</v>
      </c>
      <c r="C512" s="308">
        <v>0</v>
      </c>
      <c r="D512" s="308">
        <v>0</v>
      </c>
      <c r="E512" s="257" t="str">
        <f t="shared" si="27"/>
        <v/>
      </c>
      <c r="F512" s="223" t="str">
        <f t="shared" si="28"/>
        <v>否</v>
      </c>
      <c r="G512" s="144" t="str">
        <f t="shared" si="29"/>
        <v>项</v>
      </c>
    </row>
    <row r="513" ht="36" customHeight="1" spans="1:7">
      <c r="A513" s="389" t="s">
        <v>924</v>
      </c>
      <c r="B513" s="307" t="s">
        <v>925</v>
      </c>
      <c r="C513" s="308">
        <v>0</v>
      </c>
      <c r="D513" s="308">
        <v>0</v>
      </c>
      <c r="E513" s="257" t="str">
        <f t="shared" si="27"/>
        <v/>
      </c>
      <c r="F513" s="223" t="str">
        <f t="shared" si="28"/>
        <v>否</v>
      </c>
      <c r="G513" s="144" t="str">
        <f t="shared" si="29"/>
        <v>项</v>
      </c>
    </row>
    <row r="514" ht="36" customHeight="1" spans="1:7">
      <c r="A514" s="389" t="s">
        <v>926</v>
      </c>
      <c r="B514" s="307" t="s">
        <v>927</v>
      </c>
      <c r="C514" s="308">
        <v>0</v>
      </c>
      <c r="D514" s="308">
        <v>0</v>
      </c>
      <c r="E514" s="257" t="str">
        <f t="shared" si="27"/>
        <v/>
      </c>
      <c r="F514" s="223" t="str">
        <f t="shared" si="28"/>
        <v>否</v>
      </c>
      <c r="G514" s="144" t="str">
        <f t="shared" si="29"/>
        <v>项</v>
      </c>
    </row>
    <row r="515" ht="36" customHeight="1" spans="1:7">
      <c r="A515" s="389" t="s">
        <v>928</v>
      </c>
      <c r="B515" s="307" t="s">
        <v>929</v>
      </c>
      <c r="C515" s="308">
        <v>0</v>
      </c>
      <c r="D515" s="308">
        <v>0</v>
      </c>
      <c r="E515" s="257" t="str">
        <f t="shared" si="27"/>
        <v/>
      </c>
      <c r="F515" s="223" t="str">
        <f t="shared" si="28"/>
        <v>否</v>
      </c>
      <c r="G515" s="144" t="str">
        <f t="shared" si="29"/>
        <v>项</v>
      </c>
    </row>
    <row r="516" ht="36" customHeight="1" spans="1:7">
      <c r="A516" s="389" t="s">
        <v>930</v>
      </c>
      <c r="B516" s="307" t="s">
        <v>931</v>
      </c>
      <c r="C516" s="308">
        <v>0</v>
      </c>
      <c r="D516" s="308">
        <v>0</v>
      </c>
      <c r="E516" s="257" t="str">
        <f t="shared" si="27"/>
        <v/>
      </c>
      <c r="F516" s="223" t="str">
        <f t="shared" si="28"/>
        <v>否</v>
      </c>
      <c r="G516" s="144" t="str">
        <f t="shared" si="29"/>
        <v>项</v>
      </c>
    </row>
    <row r="517" ht="36" customHeight="1" spans="1:7">
      <c r="A517" s="389" t="s">
        <v>932</v>
      </c>
      <c r="B517" s="307" t="s">
        <v>933</v>
      </c>
      <c r="C517" s="308">
        <v>60</v>
      </c>
      <c r="D517" s="308">
        <v>50</v>
      </c>
      <c r="E517" s="257">
        <f t="shared" ref="E517:E580" si="30">IF(C517&lt;&gt;0,IF((D517/C517-1)&lt;-30%,"",IF((D517/C517-1)&gt;150%,"",D517/C517-1)),"")</f>
        <v>-0.167</v>
      </c>
      <c r="F517" s="223" t="str">
        <f t="shared" si="28"/>
        <v>是</v>
      </c>
      <c r="G517" s="144" t="str">
        <f t="shared" si="29"/>
        <v>项</v>
      </c>
    </row>
    <row r="518" ht="36" customHeight="1" spans="1:7">
      <c r="A518" s="388" t="s">
        <v>934</v>
      </c>
      <c r="B518" s="303" t="s">
        <v>935</v>
      </c>
      <c r="C518" s="393">
        <f>SUM(C519:C527)</f>
        <v>645</v>
      </c>
      <c r="D518" s="393">
        <f>SUM(D519:D527)</f>
        <v>575</v>
      </c>
      <c r="E518" s="257">
        <f t="shared" si="30"/>
        <v>-0.109</v>
      </c>
      <c r="F518" s="223" t="str">
        <f t="shared" si="28"/>
        <v>是</v>
      </c>
      <c r="G518" s="144" t="str">
        <f t="shared" si="29"/>
        <v>款</v>
      </c>
    </row>
    <row r="519" ht="36" customHeight="1" spans="1:7">
      <c r="A519" s="389" t="s">
        <v>936</v>
      </c>
      <c r="B519" s="307" t="s">
        <v>82</v>
      </c>
      <c r="C519" s="390">
        <v>30</v>
      </c>
      <c r="D519" s="275">
        <v>30</v>
      </c>
      <c r="E519" s="257">
        <f t="shared" si="30"/>
        <v>0</v>
      </c>
      <c r="F519" s="223" t="str">
        <f t="shared" si="28"/>
        <v>是</v>
      </c>
      <c r="G519" s="144" t="str">
        <f t="shared" si="29"/>
        <v>项</v>
      </c>
    </row>
    <row r="520" ht="36" customHeight="1" spans="1:7">
      <c r="A520" s="389" t="s">
        <v>937</v>
      </c>
      <c r="B520" s="307" t="s">
        <v>84</v>
      </c>
      <c r="C520" s="390">
        <v>5</v>
      </c>
      <c r="D520" s="275">
        <v>5</v>
      </c>
      <c r="E520" s="257">
        <f t="shared" si="30"/>
        <v>0</v>
      </c>
      <c r="F520" s="223" t="str">
        <f t="shared" si="28"/>
        <v>是</v>
      </c>
      <c r="G520" s="144" t="str">
        <f t="shared" si="29"/>
        <v>项</v>
      </c>
    </row>
    <row r="521" ht="36" customHeight="1" spans="1:7">
      <c r="A521" s="389" t="s">
        <v>938</v>
      </c>
      <c r="B521" s="307" t="s">
        <v>86</v>
      </c>
      <c r="C521" s="308"/>
      <c r="D521" s="308"/>
      <c r="E521" s="257" t="str">
        <f t="shared" si="30"/>
        <v/>
      </c>
      <c r="F521" s="223" t="str">
        <f t="shared" si="28"/>
        <v>否</v>
      </c>
      <c r="G521" s="144" t="str">
        <f t="shared" si="29"/>
        <v>项</v>
      </c>
    </row>
    <row r="522" ht="36" customHeight="1" spans="1:7">
      <c r="A522" s="389" t="s">
        <v>939</v>
      </c>
      <c r="B522" s="307" t="s">
        <v>940</v>
      </c>
      <c r="C522" s="308"/>
      <c r="D522" s="308"/>
      <c r="E522" s="257" t="str">
        <f t="shared" si="30"/>
        <v/>
      </c>
      <c r="F522" s="223" t="str">
        <f t="shared" si="28"/>
        <v>否</v>
      </c>
      <c r="G522" s="144" t="str">
        <f t="shared" si="29"/>
        <v>项</v>
      </c>
    </row>
    <row r="523" ht="36" customHeight="1" spans="1:7">
      <c r="A523" s="389" t="s">
        <v>941</v>
      </c>
      <c r="B523" s="307" t="s">
        <v>942</v>
      </c>
      <c r="C523" s="308"/>
      <c r="D523" s="308"/>
      <c r="E523" s="257" t="str">
        <f t="shared" si="30"/>
        <v/>
      </c>
      <c r="F523" s="223" t="str">
        <f t="shared" si="28"/>
        <v>否</v>
      </c>
      <c r="G523" s="144" t="str">
        <f t="shared" si="29"/>
        <v>项</v>
      </c>
    </row>
    <row r="524" ht="36" customHeight="1" spans="1:7">
      <c r="A524" s="389" t="s">
        <v>943</v>
      </c>
      <c r="B524" s="307" t="s">
        <v>944</v>
      </c>
      <c r="C524" s="308"/>
      <c r="D524" s="308"/>
      <c r="E524" s="257" t="str">
        <f t="shared" si="30"/>
        <v/>
      </c>
      <c r="F524" s="223" t="str">
        <f t="shared" si="28"/>
        <v>否</v>
      </c>
      <c r="G524" s="144" t="str">
        <f t="shared" si="29"/>
        <v>项</v>
      </c>
    </row>
    <row r="525" ht="36" customHeight="1" spans="1:7">
      <c r="A525" s="399" t="s">
        <v>945</v>
      </c>
      <c r="B525" s="307" t="s">
        <v>946</v>
      </c>
      <c r="C525" s="308"/>
      <c r="D525" s="308"/>
      <c r="E525" s="257" t="str">
        <f t="shared" si="30"/>
        <v/>
      </c>
      <c r="F525" s="223" t="str">
        <f t="shared" si="28"/>
        <v>否</v>
      </c>
      <c r="G525" s="144" t="str">
        <f t="shared" si="29"/>
        <v>项</v>
      </c>
    </row>
    <row r="526" ht="36" customHeight="1" spans="1:7">
      <c r="A526" s="399" t="s">
        <v>947</v>
      </c>
      <c r="B526" s="307" t="s">
        <v>948</v>
      </c>
      <c r="C526" s="390">
        <v>0</v>
      </c>
      <c r="D526" s="275">
        <v>490</v>
      </c>
      <c r="E526" s="257" t="str">
        <f t="shared" si="30"/>
        <v/>
      </c>
      <c r="F526" s="223" t="str">
        <f t="shared" si="28"/>
        <v>是</v>
      </c>
      <c r="G526" s="144" t="str">
        <f t="shared" si="29"/>
        <v>项</v>
      </c>
    </row>
    <row r="527" ht="36" customHeight="1" spans="1:7">
      <c r="A527" s="389" t="s">
        <v>949</v>
      </c>
      <c r="B527" s="307" t="s">
        <v>950</v>
      </c>
      <c r="C527" s="390">
        <v>610</v>
      </c>
      <c r="D527" s="275">
        <v>50</v>
      </c>
      <c r="E527" s="257" t="str">
        <f t="shared" si="30"/>
        <v/>
      </c>
      <c r="F527" s="223" t="str">
        <f t="shared" si="28"/>
        <v>是</v>
      </c>
      <c r="G527" s="144" t="str">
        <f t="shared" si="29"/>
        <v>项</v>
      </c>
    </row>
    <row r="528" ht="36" customHeight="1" spans="1:7">
      <c r="A528" s="388" t="s">
        <v>951</v>
      </c>
      <c r="B528" s="303" t="s">
        <v>952</v>
      </c>
      <c r="C528" s="393">
        <f>SUM(C529:C531)</f>
        <v>780</v>
      </c>
      <c r="D528" s="393">
        <f>SUM(D529:D531)</f>
        <v>305</v>
      </c>
      <c r="E528" s="257" t="str">
        <f t="shared" si="30"/>
        <v/>
      </c>
      <c r="F528" s="223" t="str">
        <f t="shared" si="28"/>
        <v>是</v>
      </c>
      <c r="G528" s="144" t="str">
        <f t="shared" si="29"/>
        <v>款</v>
      </c>
    </row>
    <row r="529" ht="36" customHeight="1" spans="1:7">
      <c r="A529" s="389" t="s">
        <v>953</v>
      </c>
      <c r="B529" s="307" t="s">
        <v>954</v>
      </c>
      <c r="C529" s="390">
        <v>0</v>
      </c>
      <c r="D529" s="275">
        <v>5</v>
      </c>
      <c r="E529" s="257" t="str">
        <f t="shared" si="30"/>
        <v/>
      </c>
      <c r="F529" s="223" t="str">
        <f t="shared" si="28"/>
        <v>是</v>
      </c>
      <c r="G529" s="144" t="str">
        <f t="shared" si="29"/>
        <v>项</v>
      </c>
    </row>
    <row r="530" ht="36" customHeight="1" spans="1:7">
      <c r="A530" s="389" t="s">
        <v>955</v>
      </c>
      <c r="B530" s="307" t="s">
        <v>956</v>
      </c>
      <c r="C530" s="390">
        <v>50</v>
      </c>
      <c r="D530" s="275"/>
      <c r="E530" s="257" t="str">
        <f t="shared" si="30"/>
        <v/>
      </c>
      <c r="F530" s="223" t="str">
        <f t="shared" si="28"/>
        <v>是</v>
      </c>
      <c r="G530" s="144" t="str">
        <f t="shared" si="29"/>
        <v>项</v>
      </c>
    </row>
    <row r="531" ht="36" customHeight="1" spans="1:7">
      <c r="A531" s="389" t="s">
        <v>957</v>
      </c>
      <c r="B531" s="307" t="s">
        <v>958</v>
      </c>
      <c r="C531" s="390">
        <v>730</v>
      </c>
      <c r="D531" s="275">
        <v>300</v>
      </c>
      <c r="E531" s="257" t="str">
        <f t="shared" si="30"/>
        <v/>
      </c>
      <c r="F531" s="223" t="str">
        <f t="shared" si="28"/>
        <v>是</v>
      </c>
      <c r="G531" s="144" t="str">
        <f t="shared" si="29"/>
        <v>项</v>
      </c>
    </row>
    <row r="532" ht="36" customHeight="1" spans="1:7">
      <c r="A532" s="388" t="s">
        <v>959</v>
      </c>
      <c r="B532" s="303" t="s">
        <v>960</v>
      </c>
      <c r="C532" s="393">
        <f>SUM(C533,C552,C560,C562,C571,C575,C585,C593,C600,C608,C617,C622,C625,C628,C631,C634,C637,C641,C646,C654,C657)</f>
        <v>56000</v>
      </c>
      <c r="D532" s="393">
        <f>SUM(D533,D552,D560,D562,D571,D575,D585,D593,D600,D608,D617,D622,D625,D628,D631,D634,D637,D641,D646,D654,D657)</f>
        <v>69041</v>
      </c>
      <c r="E532" s="257">
        <f t="shared" si="30"/>
        <v>0.233</v>
      </c>
      <c r="F532" s="223" t="str">
        <f t="shared" ref="F532:F571" si="31">IF(LEN(A532)=3,"是",IF(B532&lt;&gt;"",IF(SUM(C532:D532)&lt;&gt;0,"是","否"),"是"))</f>
        <v>是</v>
      </c>
      <c r="G532" s="144" t="str">
        <f t="shared" ref="G532:G571" si="32">IF(LEN(A532)=3,"类",IF(LEN(A532)=5,"款","项"))</f>
        <v>类</v>
      </c>
    </row>
    <row r="533" ht="36" customHeight="1" spans="1:7">
      <c r="A533" s="388" t="s">
        <v>961</v>
      </c>
      <c r="B533" s="303" t="s">
        <v>962</v>
      </c>
      <c r="C533" s="393">
        <f>SUM(C534:C551)</f>
        <v>2117</v>
      </c>
      <c r="D533" s="393">
        <f>SUM(D534:D551)</f>
        <v>2103</v>
      </c>
      <c r="E533" s="257">
        <f t="shared" si="30"/>
        <v>-0.007</v>
      </c>
      <c r="F533" s="223" t="str">
        <f t="shared" si="31"/>
        <v>是</v>
      </c>
      <c r="G533" s="144" t="str">
        <f t="shared" si="32"/>
        <v>款</v>
      </c>
    </row>
    <row r="534" ht="36" customHeight="1" spans="1:7">
      <c r="A534" s="389" t="s">
        <v>963</v>
      </c>
      <c r="B534" s="307" t="s">
        <v>82</v>
      </c>
      <c r="C534" s="390">
        <v>1200</v>
      </c>
      <c r="D534" s="275">
        <v>1300</v>
      </c>
      <c r="E534" s="257">
        <f t="shared" si="30"/>
        <v>0.083</v>
      </c>
      <c r="F534" s="223" t="str">
        <f t="shared" si="31"/>
        <v>是</v>
      </c>
      <c r="G534" s="144" t="str">
        <f t="shared" si="32"/>
        <v>项</v>
      </c>
    </row>
    <row r="535" ht="36" customHeight="1" spans="1:7">
      <c r="A535" s="389" t="s">
        <v>964</v>
      </c>
      <c r="B535" s="307" t="s">
        <v>84</v>
      </c>
      <c r="C535" s="390">
        <v>60</v>
      </c>
      <c r="D535" s="275">
        <v>100</v>
      </c>
      <c r="E535" s="257">
        <f t="shared" si="30"/>
        <v>0.667</v>
      </c>
      <c r="F535" s="223" t="str">
        <f t="shared" si="31"/>
        <v>是</v>
      </c>
      <c r="G535" s="144" t="str">
        <f t="shared" si="32"/>
        <v>项</v>
      </c>
    </row>
    <row r="536" ht="36" customHeight="1" spans="1:7">
      <c r="A536" s="389" t="s">
        <v>965</v>
      </c>
      <c r="B536" s="307" t="s">
        <v>86</v>
      </c>
      <c r="C536" s="390">
        <v>100</v>
      </c>
      <c r="D536" s="275">
        <v>200</v>
      </c>
      <c r="E536" s="257">
        <f t="shared" si="30"/>
        <v>1</v>
      </c>
      <c r="F536" s="223" t="str">
        <f t="shared" si="31"/>
        <v>是</v>
      </c>
      <c r="G536" s="144" t="str">
        <f t="shared" si="32"/>
        <v>项</v>
      </c>
    </row>
    <row r="537" ht="36" customHeight="1" spans="1:7">
      <c r="A537" s="389" t="s">
        <v>966</v>
      </c>
      <c r="B537" s="307" t="s">
        <v>967</v>
      </c>
      <c r="C537" s="390">
        <v>0</v>
      </c>
      <c r="D537" s="275">
        <v>0</v>
      </c>
      <c r="E537" s="257" t="str">
        <f t="shared" si="30"/>
        <v/>
      </c>
      <c r="F537" s="223" t="str">
        <f t="shared" si="31"/>
        <v>否</v>
      </c>
      <c r="G537" s="144" t="str">
        <f t="shared" si="32"/>
        <v>项</v>
      </c>
    </row>
    <row r="538" ht="36" customHeight="1" spans="1:7">
      <c r="A538" s="389" t="s">
        <v>968</v>
      </c>
      <c r="B538" s="307" t="s">
        <v>969</v>
      </c>
      <c r="C538" s="390">
        <v>0</v>
      </c>
      <c r="D538" s="275">
        <v>0</v>
      </c>
      <c r="E538" s="257" t="str">
        <f t="shared" si="30"/>
        <v/>
      </c>
      <c r="F538" s="223" t="str">
        <f t="shared" si="31"/>
        <v>否</v>
      </c>
      <c r="G538" s="144" t="str">
        <f t="shared" si="32"/>
        <v>项</v>
      </c>
    </row>
    <row r="539" ht="36" customHeight="1" spans="1:7">
      <c r="A539" s="389" t="s">
        <v>970</v>
      </c>
      <c r="B539" s="307" t="s">
        <v>971</v>
      </c>
      <c r="C539" s="390">
        <v>3</v>
      </c>
      <c r="D539" s="275">
        <v>3</v>
      </c>
      <c r="E539" s="257">
        <f t="shared" si="30"/>
        <v>0</v>
      </c>
      <c r="F539" s="223" t="str">
        <f t="shared" si="31"/>
        <v>是</v>
      </c>
      <c r="G539" s="144" t="str">
        <f t="shared" si="32"/>
        <v>项</v>
      </c>
    </row>
    <row r="540" ht="36" customHeight="1" spans="1:7">
      <c r="A540" s="389" t="s">
        <v>972</v>
      </c>
      <c r="B540" s="307" t="s">
        <v>973</v>
      </c>
      <c r="C540" s="390">
        <v>600</v>
      </c>
      <c r="D540" s="275">
        <v>300</v>
      </c>
      <c r="E540" s="257" t="str">
        <f t="shared" si="30"/>
        <v/>
      </c>
      <c r="F540" s="223" t="str">
        <f t="shared" si="31"/>
        <v>是</v>
      </c>
      <c r="G540" s="144" t="str">
        <f t="shared" si="32"/>
        <v>项</v>
      </c>
    </row>
    <row r="541" ht="36" customHeight="1" spans="1:7">
      <c r="A541" s="389" t="s">
        <v>974</v>
      </c>
      <c r="B541" s="307" t="s">
        <v>183</v>
      </c>
      <c r="C541" s="390">
        <v>0</v>
      </c>
      <c r="D541" s="275">
        <v>0</v>
      </c>
      <c r="E541" s="257" t="str">
        <f t="shared" si="30"/>
        <v/>
      </c>
      <c r="F541" s="223" t="str">
        <f t="shared" si="31"/>
        <v>否</v>
      </c>
      <c r="G541" s="144" t="str">
        <f t="shared" si="32"/>
        <v>项</v>
      </c>
    </row>
    <row r="542" ht="36" customHeight="1" spans="1:7">
      <c r="A542" s="389" t="s">
        <v>975</v>
      </c>
      <c r="B542" s="307" t="s">
        <v>976</v>
      </c>
      <c r="C542" s="390">
        <v>3</v>
      </c>
      <c r="D542" s="275"/>
      <c r="E542" s="257" t="str">
        <f t="shared" si="30"/>
        <v/>
      </c>
      <c r="F542" s="223" t="str">
        <f t="shared" si="31"/>
        <v>是</v>
      </c>
      <c r="G542" s="144" t="str">
        <f t="shared" si="32"/>
        <v>项</v>
      </c>
    </row>
    <row r="543" ht="36" customHeight="1" spans="1:7">
      <c r="A543" s="389" t="s">
        <v>977</v>
      </c>
      <c r="B543" s="307" t="s">
        <v>978</v>
      </c>
      <c r="C543" s="390">
        <v>1</v>
      </c>
      <c r="D543" s="275"/>
      <c r="E543" s="257" t="str">
        <f t="shared" si="30"/>
        <v/>
      </c>
      <c r="F543" s="223" t="str">
        <f t="shared" si="31"/>
        <v>是</v>
      </c>
      <c r="G543" s="144" t="str">
        <f t="shared" si="32"/>
        <v>项</v>
      </c>
    </row>
    <row r="544" ht="36" customHeight="1" spans="1:7">
      <c r="A544" s="389" t="s">
        <v>979</v>
      </c>
      <c r="B544" s="307" t="s">
        <v>980</v>
      </c>
      <c r="C544" s="390">
        <v>0</v>
      </c>
      <c r="D544" s="275">
        <v>0</v>
      </c>
      <c r="E544" s="257" t="str">
        <f t="shared" si="30"/>
        <v/>
      </c>
      <c r="F544" s="223" t="str">
        <f t="shared" si="31"/>
        <v>否</v>
      </c>
      <c r="G544" s="144" t="str">
        <f t="shared" si="32"/>
        <v>项</v>
      </c>
    </row>
    <row r="545" ht="36" customHeight="1" spans="1:7">
      <c r="A545" s="389" t="s">
        <v>981</v>
      </c>
      <c r="B545" s="307" t="s">
        <v>982</v>
      </c>
      <c r="C545" s="390">
        <v>0</v>
      </c>
      <c r="D545" s="275">
        <v>0</v>
      </c>
      <c r="E545" s="257" t="str">
        <f t="shared" si="30"/>
        <v/>
      </c>
      <c r="F545" s="223" t="str">
        <f t="shared" si="31"/>
        <v>否</v>
      </c>
      <c r="G545" s="144" t="str">
        <f t="shared" si="32"/>
        <v>项</v>
      </c>
    </row>
    <row r="546" ht="36" customHeight="1" spans="1:7">
      <c r="A546" s="392">
        <v>2080113</v>
      </c>
      <c r="B546" s="397" t="s">
        <v>249</v>
      </c>
      <c r="C546" s="390">
        <v>0</v>
      </c>
      <c r="D546" s="275">
        <v>0</v>
      </c>
      <c r="E546" s="257" t="str">
        <f t="shared" si="30"/>
        <v/>
      </c>
      <c r="F546" s="223" t="str">
        <f t="shared" si="31"/>
        <v>否</v>
      </c>
      <c r="G546" s="144" t="str">
        <f t="shared" si="32"/>
        <v>项</v>
      </c>
    </row>
    <row r="547" ht="36" customHeight="1" spans="1:7">
      <c r="A547" s="392">
        <v>2080114</v>
      </c>
      <c r="B547" s="397" t="s">
        <v>251</v>
      </c>
      <c r="C547" s="390">
        <v>0</v>
      </c>
      <c r="D547" s="275">
        <v>0</v>
      </c>
      <c r="E547" s="257" t="str">
        <f t="shared" si="30"/>
        <v/>
      </c>
      <c r="F547" s="223" t="str">
        <f t="shared" si="31"/>
        <v>否</v>
      </c>
      <c r="G547" s="144" t="str">
        <f t="shared" si="32"/>
        <v>项</v>
      </c>
    </row>
    <row r="548" ht="36" customHeight="1" spans="1:7">
      <c r="A548" s="392">
        <v>2080115</v>
      </c>
      <c r="B548" s="397" t="s">
        <v>253</v>
      </c>
      <c r="C548" s="390">
        <v>0</v>
      </c>
      <c r="D548" s="275">
        <v>0</v>
      </c>
      <c r="E548" s="257" t="str">
        <f t="shared" si="30"/>
        <v/>
      </c>
      <c r="F548" s="223" t="str">
        <f t="shared" si="31"/>
        <v>否</v>
      </c>
      <c r="G548" s="144" t="str">
        <f t="shared" si="32"/>
        <v>项</v>
      </c>
    </row>
    <row r="549" ht="36" customHeight="1" spans="1:7">
      <c r="A549" s="392">
        <v>2080116</v>
      </c>
      <c r="B549" s="397" t="s">
        <v>255</v>
      </c>
      <c r="C549" s="390">
        <v>0</v>
      </c>
      <c r="D549" s="275">
        <v>0</v>
      </c>
      <c r="E549" s="257" t="str">
        <f t="shared" si="30"/>
        <v/>
      </c>
      <c r="F549" s="223" t="str">
        <f t="shared" si="31"/>
        <v>否</v>
      </c>
      <c r="G549" s="144" t="str">
        <f t="shared" si="32"/>
        <v>项</v>
      </c>
    </row>
    <row r="550" ht="36" customHeight="1" spans="1:7">
      <c r="A550" s="392">
        <v>2080150</v>
      </c>
      <c r="B550" s="397" t="s">
        <v>100</v>
      </c>
      <c r="C550" s="390">
        <v>0</v>
      </c>
      <c r="D550" s="275">
        <v>30</v>
      </c>
      <c r="E550" s="257" t="str">
        <f t="shared" si="30"/>
        <v/>
      </c>
      <c r="F550" s="223" t="str">
        <f t="shared" si="31"/>
        <v>是</v>
      </c>
      <c r="G550" s="144" t="str">
        <f t="shared" si="32"/>
        <v>项</v>
      </c>
    </row>
    <row r="551" ht="36" customHeight="1" spans="1:7">
      <c r="A551" s="389" t="s">
        <v>983</v>
      </c>
      <c r="B551" s="307" t="s">
        <v>984</v>
      </c>
      <c r="C551" s="390">
        <v>150</v>
      </c>
      <c r="D551" s="275">
        <v>170</v>
      </c>
      <c r="E551" s="257">
        <f t="shared" si="30"/>
        <v>0.133</v>
      </c>
      <c r="F551" s="223" t="str">
        <f t="shared" si="31"/>
        <v>是</v>
      </c>
      <c r="G551" s="144" t="str">
        <f t="shared" si="32"/>
        <v>项</v>
      </c>
    </row>
    <row r="552" ht="36" customHeight="1" spans="1:7">
      <c r="A552" s="388" t="s">
        <v>985</v>
      </c>
      <c r="B552" s="303" t="s">
        <v>986</v>
      </c>
      <c r="C552" s="393">
        <f>SUM(C553:C559)</f>
        <v>7005</v>
      </c>
      <c r="D552" s="393">
        <f>SUM(D553:D559)</f>
        <v>5617</v>
      </c>
      <c r="E552" s="257">
        <f t="shared" si="30"/>
        <v>-0.198</v>
      </c>
      <c r="F552" s="223" t="str">
        <f t="shared" si="31"/>
        <v>是</v>
      </c>
      <c r="G552" s="144" t="str">
        <f t="shared" si="32"/>
        <v>款</v>
      </c>
    </row>
    <row r="553" ht="36" customHeight="1" spans="1:7">
      <c r="A553" s="389" t="s">
        <v>987</v>
      </c>
      <c r="B553" s="307" t="s">
        <v>82</v>
      </c>
      <c r="C553" s="390">
        <v>708</v>
      </c>
      <c r="D553" s="275">
        <v>650</v>
      </c>
      <c r="E553" s="257">
        <f t="shared" si="30"/>
        <v>-0.082</v>
      </c>
      <c r="F553" s="223" t="str">
        <f t="shared" si="31"/>
        <v>是</v>
      </c>
      <c r="G553" s="144" t="str">
        <f t="shared" si="32"/>
        <v>项</v>
      </c>
    </row>
    <row r="554" ht="36" customHeight="1" spans="1:7">
      <c r="A554" s="389" t="s">
        <v>988</v>
      </c>
      <c r="B554" s="307" t="s">
        <v>84</v>
      </c>
      <c r="C554" s="390">
        <v>330</v>
      </c>
      <c r="D554" s="275">
        <v>300</v>
      </c>
      <c r="E554" s="257">
        <f t="shared" si="30"/>
        <v>-0.091</v>
      </c>
      <c r="F554" s="223" t="str">
        <f t="shared" si="31"/>
        <v>是</v>
      </c>
      <c r="G554" s="144" t="str">
        <f t="shared" si="32"/>
        <v>项</v>
      </c>
    </row>
    <row r="555" ht="36" customHeight="1" spans="1:7">
      <c r="A555" s="389" t="s">
        <v>989</v>
      </c>
      <c r="B555" s="307" t="s">
        <v>86</v>
      </c>
      <c r="C555" s="390">
        <v>0</v>
      </c>
      <c r="D555" s="275">
        <v>0</v>
      </c>
      <c r="E555" s="257" t="str">
        <f t="shared" si="30"/>
        <v/>
      </c>
      <c r="F555" s="223" t="str">
        <f t="shared" si="31"/>
        <v>否</v>
      </c>
      <c r="G555" s="144" t="str">
        <f t="shared" si="32"/>
        <v>项</v>
      </c>
    </row>
    <row r="556" ht="36" customHeight="1" spans="1:7">
      <c r="A556" s="389" t="s">
        <v>990</v>
      </c>
      <c r="B556" s="307" t="s">
        <v>991</v>
      </c>
      <c r="C556" s="390">
        <v>0</v>
      </c>
      <c r="D556" s="275">
        <v>0</v>
      </c>
      <c r="E556" s="257" t="str">
        <f t="shared" si="30"/>
        <v/>
      </c>
      <c r="F556" s="223" t="str">
        <f t="shared" si="31"/>
        <v>否</v>
      </c>
      <c r="G556" s="144" t="str">
        <f t="shared" si="32"/>
        <v>项</v>
      </c>
    </row>
    <row r="557" ht="36" customHeight="1" spans="1:7">
      <c r="A557" s="389" t="s">
        <v>992</v>
      </c>
      <c r="B557" s="307" t="s">
        <v>993</v>
      </c>
      <c r="C557" s="390">
        <v>7</v>
      </c>
      <c r="D557" s="275">
        <v>7</v>
      </c>
      <c r="E557" s="257">
        <f t="shared" si="30"/>
        <v>0</v>
      </c>
      <c r="F557" s="223" t="str">
        <f t="shared" si="31"/>
        <v>是</v>
      </c>
      <c r="G557" s="144" t="str">
        <f t="shared" si="32"/>
        <v>项</v>
      </c>
    </row>
    <row r="558" ht="36" customHeight="1" spans="1:7">
      <c r="A558" s="389" t="s">
        <v>994</v>
      </c>
      <c r="B558" s="307" t="s">
        <v>995</v>
      </c>
      <c r="C558" s="390">
        <v>60</v>
      </c>
      <c r="D558" s="275">
        <v>60</v>
      </c>
      <c r="E558" s="257">
        <f t="shared" si="30"/>
        <v>0</v>
      </c>
      <c r="F558" s="223" t="str">
        <f t="shared" si="31"/>
        <v>是</v>
      </c>
      <c r="G558" s="144" t="str">
        <f t="shared" si="32"/>
        <v>项</v>
      </c>
    </row>
    <row r="559" ht="36" customHeight="1" spans="1:7">
      <c r="A559" s="389" t="s">
        <v>996</v>
      </c>
      <c r="B559" s="307" t="s">
        <v>997</v>
      </c>
      <c r="C559" s="390">
        <v>5900</v>
      </c>
      <c r="D559" s="275">
        <v>4600</v>
      </c>
      <c r="E559" s="257">
        <f t="shared" si="30"/>
        <v>-0.22</v>
      </c>
      <c r="F559" s="223" t="str">
        <f t="shared" si="31"/>
        <v>是</v>
      </c>
      <c r="G559" s="144" t="str">
        <f t="shared" si="32"/>
        <v>项</v>
      </c>
    </row>
    <row r="560" ht="36" customHeight="1" spans="1:7">
      <c r="A560" s="388" t="s">
        <v>998</v>
      </c>
      <c r="B560" s="303" t="s">
        <v>999</v>
      </c>
      <c r="C560" s="304">
        <f>SUM(C561:C561)</f>
        <v>0</v>
      </c>
      <c r="D560" s="304">
        <f>SUM(D561:D561)</f>
        <v>0</v>
      </c>
      <c r="E560" s="257" t="str">
        <f t="shared" si="30"/>
        <v/>
      </c>
      <c r="F560" s="223" t="str">
        <f t="shared" si="31"/>
        <v>否</v>
      </c>
      <c r="G560" s="144" t="str">
        <f t="shared" si="32"/>
        <v>款</v>
      </c>
    </row>
    <row r="561" ht="36" customHeight="1" spans="1:7">
      <c r="A561" s="389" t="s">
        <v>1000</v>
      </c>
      <c r="B561" s="307" t="s">
        <v>1001</v>
      </c>
      <c r="C561" s="308">
        <v>0</v>
      </c>
      <c r="D561" s="308">
        <v>0</v>
      </c>
      <c r="E561" s="257" t="str">
        <f t="shared" si="30"/>
        <v/>
      </c>
      <c r="F561" s="223" t="str">
        <f t="shared" si="31"/>
        <v>否</v>
      </c>
      <c r="G561" s="144" t="str">
        <f t="shared" si="32"/>
        <v>项</v>
      </c>
    </row>
    <row r="562" ht="36" customHeight="1" spans="1:7">
      <c r="A562" s="388" t="s">
        <v>1002</v>
      </c>
      <c r="B562" s="303" t="s">
        <v>1003</v>
      </c>
      <c r="C562" s="393">
        <f>SUM(C563:C570)</f>
        <v>27076</v>
      </c>
      <c r="D562" s="393">
        <f>SUM(D563:D570)</f>
        <v>32906</v>
      </c>
      <c r="E562" s="257">
        <f t="shared" si="30"/>
        <v>0.215</v>
      </c>
      <c r="F562" s="223" t="str">
        <f t="shared" si="31"/>
        <v>是</v>
      </c>
      <c r="G562" s="144" t="str">
        <f t="shared" si="32"/>
        <v>款</v>
      </c>
    </row>
    <row r="563" ht="36" customHeight="1" spans="1:7">
      <c r="A563" s="389" t="s">
        <v>1004</v>
      </c>
      <c r="B563" s="307" t="s">
        <v>1005</v>
      </c>
      <c r="C563" s="390">
        <v>5300</v>
      </c>
      <c r="D563" s="275">
        <v>5300</v>
      </c>
      <c r="E563" s="257">
        <f t="shared" si="30"/>
        <v>0</v>
      </c>
      <c r="F563" s="223" t="str">
        <f t="shared" si="31"/>
        <v>是</v>
      </c>
      <c r="G563" s="144" t="str">
        <f t="shared" si="32"/>
        <v>项</v>
      </c>
    </row>
    <row r="564" ht="36" customHeight="1" spans="1:7">
      <c r="A564" s="389" t="s">
        <v>1006</v>
      </c>
      <c r="B564" s="307" t="s">
        <v>1007</v>
      </c>
      <c r="C564" s="390">
        <v>9000</v>
      </c>
      <c r="D564" s="275">
        <v>9000</v>
      </c>
      <c r="E564" s="257">
        <f t="shared" si="30"/>
        <v>0</v>
      </c>
      <c r="F564" s="223" t="str">
        <f t="shared" si="31"/>
        <v>是</v>
      </c>
      <c r="G564" s="144" t="str">
        <f t="shared" si="32"/>
        <v>项</v>
      </c>
    </row>
    <row r="565" ht="36" customHeight="1" spans="1:7">
      <c r="A565" s="389" t="s">
        <v>1008</v>
      </c>
      <c r="B565" s="307" t="s">
        <v>1009</v>
      </c>
      <c r="C565" s="390">
        <v>6</v>
      </c>
      <c r="D565" s="275">
        <v>6</v>
      </c>
      <c r="E565" s="257">
        <f t="shared" si="30"/>
        <v>0</v>
      </c>
      <c r="F565" s="223" t="str">
        <f t="shared" si="31"/>
        <v>是</v>
      </c>
      <c r="G565" s="144" t="str">
        <f t="shared" si="32"/>
        <v>项</v>
      </c>
    </row>
    <row r="566" ht="36" customHeight="1" spans="1:7">
      <c r="A566" s="389" t="s">
        <v>1010</v>
      </c>
      <c r="B566" s="307" t="s">
        <v>1011</v>
      </c>
      <c r="C566" s="390">
        <v>10600</v>
      </c>
      <c r="D566" s="275">
        <v>11000</v>
      </c>
      <c r="E566" s="257">
        <f t="shared" si="30"/>
        <v>0.038</v>
      </c>
      <c r="F566" s="223" t="str">
        <f t="shared" si="31"/>
        <v>是</v>
      </c>
      <c r="G566" s="144" t="str">
        <f t="shared" si="32"/>
        <v>项</v>
      </c>
    </row>
    <row r="567" ht="36" customHeight="1" spans="1:7">
      <c r="A567" s="389" t="s">
        <v>1012</v>
      </c>
      <c r="B567" s="307" t="s">
        <v>1013</v>
      </c>
      <c r="C567" s="390">
        <v>250</v>
      </c>
      <c r="D567" s="275">
        <v>600</v>
      </c>
      <c r="E567" s="257">
        <f t="shared" si="30"/>
        <v>1.4</v>
      </c>
      <c r="F567" s="223" t="str">
        <f t="shared" si="31"/>
        <v>是</v>
      </c>
      <c r="G567" s="144" t="str">
        <f t="shared" si="32"/>
        <v>项</v>
      </c>
    </row>
    <row r="568" ht="36" customHeight="1" spans="1:7">
      <c r="A568" s="389" t="s">
        <v>1014</v>
      </c>
      <c r="B568" s="307" t="s">
        <v>1015</v>
      </c>
      <c r="C568" s="390">
        <v>1900</v>
      </c>
      <c r="D568" s="275">
        <v>6500</v>
      </c>
      <c r="E568" s="257" t="str">
        <f t="shared" si="30"/>
        <v/>
      </c>
      <c r="F568" s="223" t="str">
        <f t="shared" si="31"/>
        <v>是</v>
      </c>
      <c r="G568" s="144" t="str">
        <f t="shared" si="32"/>
        <v>项</v>
      </c>
    </row>
    <row r="569" ht="36" customHeight="1" spans="1:7">
      <c r="A569" s="392">
        <v>2080508</v>
      </c>
      <c r="B569" s="397" t="s">
        <v>1016</v>
      </c>
      <c r="C569" s="390">
        <v>0</v>
      </c>
      <c r="D569" s="275">
        <v>0</v>
      </c>
      <c r="E569" s="257" t="str">
        <f t="shared" si="30"/>
        <v/>
      </c>
      <c r="F569" s="223" t="str">
        <f t="shared" si="31"/>
        <v>否</v>
      </c>
      <c r="G569" s="144" t="str">
        <f t="shared" si="32"/>
        <v>项</v>
      </c>
    </row>
    <row r="570" ht="36" customHeight="1" spans="1:7">
      <c r="A570" s="389" t="s">
        <v>1017</v>
      </c>
      <c r="B570" s="307" t="s">
        <v>1018</v>
      </c>
      <c r="C570" s="390">
        <v>20</v>
      </c>
      <c r="D570" s="275">
        <v>500</v>
      </c>
      <c r="E570" s="257" t="str">
        <f t="shared" si="30"/>
        <v/>
      </c>
      <c r="F570" s="223" t="str">
        <f t="shared" si="31"/>
        <v>是</v>
      </c>
      <c r="G570" s="144" t="str">
        <f t="shared" si="32"/>
        <v>项</v>
      </c>
    </row>
    <row r="571" ht="36" customHeight="1" spans="1:7">
      <c r="A571" s="388" t="s">
        <v>1019</v>
      </c>
      <c r="B571" s="303" t="s">
        <v>1020</v>
      </c>
      <c r="C571" s="304">
        <f>SUM(C572:C574)</f>
        <v>0</v>
      </c>
      <c r="D571" s="304">
        <f>SUM(D572:D574)</f>
        <v>0</v>
      </c>
      <c r="E571" s="257" t="str">
        <f t="shared" si="30"/>
        <v/>
      </c>
      <c r="F571" s="223" t="str">
        <f t="shared" si="31"/>
        <v>否</v>
      </c>
      <c r="G571" s="144" t="str">
        <f t="shared" si="32"/>
        <v>款</v>
      </c>
    </row>
    <row r="572" ht="36" customHeight="1" spans="1:7">
      <c r="A572" s="389" t="s">
        <v>1021</v>
      </c>
      <c r="B572" s="307" t="s">
        <v>1022</v>
      </c>
      <c r="C572" s="308">
        <v>0</v>
      </c>
      <c r="D572" s="308">
        <v>0</v>
      </c>
      <c r="E572" s="257" t="str">
        <f t="shared" si="30"/>
        <v/>
      </c>
      <c r="F572" s="223" t="str">
        <f t="shared" ref="F572:F635" si="33">IF(LEN(A572)=3,"是",IF(B572&lt;&gt;"",IF(SUM(C572:D572)&lt;&gt;0,"是","否"),"是"))</f>
        <v>否</v>
      </c>
      <c r="G572" s="144" t="str">
        <f t="shared" ref="G572:G635" si="34">IF(LEN(A572)=3,"类",IF(LEN(A572)=5,"款","项"))</f>
        <v>项</v>
      </c>
    </row>
    <row r="573" ht="36" customHeight="1" spans="1:7">
      <c r="A573" s="389" t="s">
        <v>1023</v>
      </c>
      <c r="B573" s="307" t="s">
        <v>1024</v>
      </c>
      <c r="C573" s="308">
        <v>0</v>
      </c>
      <c r="D573" s="308">
        <v>0</v>
      </c>
      <c r="E573" s="257" t="str">
        <f t="shared" si="30"/>
        <v/>
      </c>
      <c r="F573" s="223" t="str">
        <f t="shared" si="33"/>
        <v>否</v>
      </c>
      <c r="G573" s="144" t="str">
        <f t="shared" si="34"/>
        <v>项</v>
      </c>
    </row>
    <row r="574" ht="36" customHeight="1" spans="1:7">
      <c r="A574" s="389" t="s">
        <v>1025</v>
      </c>
      <c r="B574" s="307" t="s">
        <v>1026</v>
      </c>
      <c r="C574" s="308">
        <v>0</v>
      </c>
      <c r="D574" s="308">
        <v>0</v>
      </c>
      <c r="E574" s="257" t="str">
        <f t="shared" si="30"/>
        <v/>
      </c>
      <c r="F574" s="223" t="str">
        <f t="shared" si="33"/>
        <v>否</v>
      </c>
      <c r="G574" s="144" t="str">
        <f t="shared" si="34"/>
        <v>项</v>
      </c>
    </row>
    <row r="575" ht="36" customHeight="1" spans="1:7">
      <c r="A575" s="388" t="s">
        <v>1027</v>
      </c>
      <c r="B575" s="303" t="s">
        <v>1028</v>
      </c>
      <c r="C575" s="393">
        <f>SUM(C576:C584)</f>
        <v>910</v>
      </c>
      <c r="D575" s="393">
        <f>SUM(D576:D584)</f>
        <v>2322</v>
      </c>
      <c r="E575" s="257" t="str">
        <f t="shared" si="30"/>
        <v/>
      </c>
      <c r="F575" s="223" t="str">
        <f t="shared" si="33"/>
        <v>是</v>
      </c>
      <c r="G575" s="144" t="str">
        <f t="shared" si="34"/>
        <v>款</v>
      </c>
    </row>
    <row r="576" ht="36" customHeight="1" spans="1:7">
      <c r="A576" s="389" t="s">
        <v>1029</v>
      </c>
      <c r="B576" s="307" t="s">
        <v>1030</v>
      </c>
      <c r="C576" s="390">
        <v>0</v>
      </c>
      <c r="D576" s="275">
        <v>0</v>
      </c>
      <c r="E576" s="257" t="str">
        <f t="shared" si="30"/>
        <v/>
      </c>
      <c r="F576" s="223" t="str">
        <f t="shared" si="33"/>
        <v>否</v>
      </c>
      <c r="G576" s="144" t="str">
        <f t="shared" si="34"/>
        <v>项</v>
      </c>
    </row>
    <row r="577" ht="36" customHeight="1" spans="1:7">
      <c r="A577" s="389" t="s">
        <v>1031</v>
      </c>
      <c r="B577" s="307" t="s">
        <v>1032</v>
      </c>
      <c r="C577" s="390">
        <v>0</v>
      </c>
      <c r="D577" s="275">
        <v>190</v>
      </c>
      <c r="E577" s="257" t="str">
        <f t="shared" si="30"/>
        <v/>
      </c>
      <c r="F577" s="223" t="str">
        <f t="shared" si="33"/>
        <v>是</v>
      </c>
      <c r="G577" s="144" t="str">
        <f t="shared" si="34"/>
        <v>项</v>
      </c>
    </row>
    <row r="578" ht="36" customHeight="1" spans="1:7">
      <c r="A578" s="389" t="s">
        <v>1033</v>
      </c>
      <c r="B578" s="307" t="s">
        <v>1034</v>
      </c>
      <c r="C578" s="390">
        <v>140</v>
      </c>
      <c r="D578" s="275">
        <v>300</v>
      </c>
      <c r="E578" s="257">
        <f t="shared" si="30"/>
        <v>1.143</v>
      </c>
      <c r="F578" s="223" t="str">
        <f t="shared" si="33"/>
        <v>是</v>
      </c>
      <c r="G578" s="144" t="str">
        <f t="shared" si="34"/>
        <v>项</v>
      </c>
    </row>
    <row r="579" ht="36" customHeight="1" spans="1:7">
      <c r="A579" s="389" t="s">
        <v>1035</v>
      </c>
      <c r="B579" s="307" t="s">
        <v>1036</v>
      </c>
      <c r="C579" s="390">
        <v>330</v>
      </c>
      <c r="D579" s="275">
        <v>680</v>
      </c>
      <c r="E579" s="257">
        <f t="shared" si="30"/>
        <v>1.061</v>
      </c>
      <c r="F579" s="223" t="str">
        <f t="shared" si="33"/>
        <v>是</v>
      </c>
      <c r="G579" s="144" t="str">
        <f t="shared" si="34"/>
        <v>项</v>
      </c>
    </row>
    <row r="580" ht="36" customHeight="1" spans="1:7">
      <c r="A580" s="389" t="s">
        <v>1037</v>
      </c>
      <c r="B580" s="307" t="s">
        <v>1038</v>
      </c>
      <c r="C580" s="390">
        <v>0</v>
      </c>
      <c r="D580" s="275">
        <v>0</v>
      </c>
      <c r="E580" s="257" t="str">
        <f t="shared" si="30"/>
        <v/>
      </c>
      <c r="F580" s="223" t="str">
        <f t="shared" si="33"/>
        <v>否</v>
      </c>
      <c r="G580" s="144" t="str">
        <f t="shared" si="34"/>
        <v>项</v>
      </c>
    </row>
    <row r="581" ht="36" customHeight="1" spans="1:7">
      <c r="A581" s="389" t="s">
        <v>1039</v>
      </c>
      <c r="B581" s="307" t="s">
        <v>1040</v>
      </c>
      <c r="C581" s="390">
        <v>0</v>
      </c>
      <c r="D581" s="275">
        <v>40</v>
      </c>
      <c r="E581" s="257" t="str">
        <f t="shared" ref="E581:E644" si="35">IF(C581&lt;&gt;0,IF((D581/C581-1)&lt;-30%,"",IF((D581/C581-1)&gt;150%,"",D581/C581-1)),"")</f>
        <v/>
      </c>
      <c r="F581" s="223" t="str">
        <f t="shared" si="33"/>
        <v>是</v>
      </c>
      <c r="G581" s="144" t="str">
        <f t="shared" si="34"/>
        <v>项</v>
      </c>
    </row>
    <row r="582" ht="36" customHeight="1" spans="1:7">
      <c r="A582" s="389" t="s">
        <v>1041</v>
      </c>
      <c r="B582" s="307" t="s">
        <v>1042</v>
      </c>
      <c r="C582" s="390">
        <v>0</v>
      </c>
      <c r="D582" s="275">
        <v>0</v>
      </c>
      <c r="E582" s="257" t="str">
        <f t="shared" si="35"/>
        <v/>
      </c>
      <c r="F582" s="223" t="str">
        <f t="shared" si="33"/>
        <v>否</v>
      </c>
      <c r="G582" s="144" t="str">
        <f t="shared" si="34"/>
        <v>项</v>
      </c>
    </row>
    <row r="583" ht="36" customHeight="1" spans="1:7">
      <c r="A583" s="389" t="s">
        <v>1043</v>
      </c>
      <c r="B583" s="307" t="s">
        <v>1044</v>
      </c>
      <c r="C583" s="390">
        <v>0</v>
      </c>
      <c r="D583" s="275">
        <v>12</v>
      </c>
      <c r="E583" s="257" t="str">
        <f t="shared" si="35"/>
        <v/>
      </c>
      <c r="F583" s="223" t="str">
        <f t="shared" si="33"/>
        <v>是</v>
      </c>
      <c r="G583" s="144" t="str">
        <f t="shared" si="34"/>
        <v>项</v>
      </c>
    </row>
    <row r="584" ht="36" customHeight="1" spans="1:7">
      <c r="A584" s="389" t="s">
        <v>1045</v>
      </c>
      <c r="B584" s="307" t="s">
        <v>1046</v>
      </c>
      <c r="C584" s="390">
        <v>440</v>
      </c>
      <c r="D584" s="275">
        <v>1100</v>
      </c>
      <c r="E584" s="257">
        <f t="shared" si="35"/>
        <v>1.5</v>
      </c>
      <c r="F584" s="223" t="str">
        <f t="shared" si="33"/>
        <v>是</v>
      </c>
      <c r="G584" s="144" t="str">
        <f t="shared" si="34"/>
        <v>项</v>
      </c>
    </row>
    <row r="585" ht="36" customHeight="1" spans="1:7">
      <c r="A585" s="388" t="s">
        <v>1047</v>
      </c>
      <c r="B585" s="303" t="s">
        <v>1048</v>
      </c>
      <c r="C585" s="393">
        <f>SUM(C586:C592)</f>
        <v>1610</v>
      </c>
      <c r="D585" s="393">
        <f>SUM(D586:D592)</f>
        <v>3530</v>
      </c>
      <c r="E585" s="257">
        <f t="shared" si="35"/>
        <v>1.193</v>
      </c>
      <c r="F585" s="223" t="str">
        <f t="shared" si="33"/>
        <v>是</v>
      </c>
      <c r="G585" s="144" t="str">
        <f t="shared" si="34"/>
        <v>款</v>
      </c>
    </row>
    <row r="586" ht="36" customHeight="1" spans="1:7">
      <c r="A586" s="389" t="s">
        <v>1049</v>
      </c>
      <c r="B586" s="307" t="s">
        <v>1050</v>
      </c>
      <c r="C586" s="390">
        <v>70</v>
      </c>
      <c r="D586" s="275">
        <v>1500</v>
      </c>
      <c r="E586" s="257" t="str">
        <f t="shared" si="35"/>
        <v/>
      </c>
      <c r="F586" s="223" t="str">
        <f t="shared" si="33"/>
        <v>是</v>
      </c>
      <c r="G586" s="144" t="str">
        <f t="shared" si="34"/>
        <v>项</v>
      </c>
    </row>
    <row r="587" ht="36" customHeight="1" spans="1:7">
      <c r="A587" s="389" t="s">
        <v>1051</v>
      </c>
      <c r="B587" s="307" t="s">
        <v>1052</v>
      </c>
      <c r="C587" s="390">
        <v>250</v>
      </c>
      <c r="D587" s="275">
        <v>400</v>
      </c>
      <c r="E587" s="257">
        <f t="shared" si="35"/>
        <v>0.6</v>
      </c>
      <c r="F587" s="223" t="str">
        <f t="shared" si="33"/>
        <v>是</v>
      </c>
      <c r="G587" s="144" t="str">
        <f t="shared" si="34"/>
        <v>项</v>
      </c>
    </row>
    <row r="588" ht="36" customHeight="1" spans="1:7">
      <c r="A588" s="389" t="s">
        <v>1053</v>
      </c>
      <c r="B588" s="307" t="s">
        <v>1054</v>
      </c>
      <c r="C588" s="390">
        <v>120</v>
      </c>
      <c r="D588" s="275">
        <v>140</v>
      </c>
      <c r="E588" s="257">
        <f t="shared" si="35"/>
        <v>0.167</v>
      </c>
      <c r="F588" s="223" t="str">
        <f t="shared" si="33"/>
        <v>是</v>
      </c>
      <c r="G588" s="144" t="str">
        <f t="shared" si="34"/>
        <v>项</v>
      </c>
    </row>
    <row r="589" s="354" customFormat="1" ht="36" customHeight="1" spans="1:7">
      <c r="A589" s="389" t="s">
        <v>1055</v>
      </c>
      <c r="B589" s="307" t="s">
        <v>1056</v>
      </c>
      <c r="C589" s="390">
        <v>0</v>
      </c>
      <c r="D589" s="394">
        <v>260</v>
      </c>
      <c r="E589" s="257" t="str">
        <f t="shared" si="35"/>
        <v/>
      </c>
      <c r="F589" s="223" t="str">
        <f t="shared" si="33"/>
        <v>是</v>
      </c>
      <c r="G589" s="144" t="str">
        <f t="shared" si="34"/>
        <v>项</v>
      </c>
    </row>
    <row r="590" ht="36" customHeight="1" spans="1:7">
      <c r="A590" s="389" t="s">
        <v>1057</v>
      </c>
      <c r="B590" s="307" t="s">
        <v>1058</v>
      </c>
      <c r="C590" s="390">
        <v>240</v>
      </c>
      <c r="D590" s="275">
        <v>240</v>
      </c>
      <c r="E590" s="257">
        <f t="shared" si="35"/>
        <v>0</v>
      </c>
      <c r="F590" s="223" t="str">
        <f t="shared" si="33"/>
        <v>是</v>
      </c>
      <c r="G590" s="144" t="str">
        <f t="shared" si="34"/>
        <v>项</v>
      </c>
    </row>
    <row r="591" ht="36" customHeight="1" spans="1:7">
      <c r="A591" s="389" t="s">
        <v>1059</v>
      </c>
      <c r="B591" s="307" t="s">
        <v>1060</v>
      </c>
      <c r="C591" s="390">
        <v>20</v>
      </c>
      <c r="D591" s="275">
        <v>20</v>
      </c>
      <c r="E591" s="257">
        <f t="shared" si="35"/>
        <v>0</v>
      </c>
      <c r="F591" s="223" t="str">
        <f t="shared" si="33"/>
        <v>是</v>
      </c>
      <c r="G591" s="144" t="str">
        <f t="shared" si="34"/>
        <v>项</v>
      </c>
    </row>
    <row r="592" ht="36" customHeight="1" spans="1:7">
      <c r="A592" s="389" t="s">
        <v>1061</v>
      </c>
      <c r="B592" s="307" t="s">
        <v>1062</v>
      </c>
      <c r="C592" s="390">
        <v>910</v>
      </c>
      <c r="D592" s="275">
        <v>970</v>
      </c>
      <c r="E592" s="257">
        <f t="shared" si="35"/>
        <v>0.066</v>
      </c>
      <c r="F592" s="223" t="str">
        <f t="shared" si="33"/>
        <v>是</v>
      </c>
      <c r="G592" s="144" t="str">
        <f t="shared" si="34"/>
        <v>项</v>
      </c>
    </row>
    <row r="593" ht="36" customHeight="1" spans="1:7">
      <c r="A593" s="388" t="s">
        <v>1063</v>
      </c>
      <c r="B593" s="303" t="s">
        <v>1064</v>
      </c>
      <c r="C593" s="393">
        <f>SUM(C594:C599)</f>
        <v>222</v>
      </c>
      <c r="D593" s="393">
        <f>SUM(D594:D599)</f>
        <v>612</v>
      </c>
      <c r="E593" s="257" t="str">
        <f t="shared" si="35"/>
        <v/>
      </c>
      <c r="F593" s="223" t="str">
        <f t="shared" si="33"/>
        <v>是</v>
      </c>
      <c r="G593" s="144" t="str">
        <f t="shared" si="34"/>
        <v>款</v>
      </c>
    </row>
    <row r="594" s="354" customFormat="1" ht="36" customHeight="1" spans="1:7">
      <c r="A594" s="389" t="s">
        <v>1065</v>
      </c>
      <c r="B594" s="307" t="s">
        <v>1066</v>
      </c>
      <c r="C594" s="390">
        <v>20</v>
      </c>
      <c r="D594" s="275">
        <v>50</v>
      </c>
      <c r="E594" s="257">
        <f t="shared" si="35"/>
        <v>1.5</v>
      </c>
      <c r="F594" s="223" t="str">
        <f t="shared" si="33"/>
        <v>是</v>
      </c>
      <c r="G594" s="144" t="str">
        <f t="shared" si="34"/>
        <v>项</v>
      </c>
    </row>
    <row r="595" ht="36" customHeight="1" spans="1:7">
      <c r="A595" s="389" t="s">
        <v>1067</v>
      </c>
      <c r="B595" s="307" t="s">
        <v>1068</v>
      </c>
      <c r="C595" s="390">
        <v>2</v>
      </c>
      <c r="D595" s="275">
        <v>2</v>
      </c>
      <c r="E595" s="257">
        <f t="shared" si="35"/>
        <v>0</v>
      </c>
      <c r="F595" s="223" t="str">
        <f t="shared" si="33"/>
        <v>是</v>
      </c>
      <c r="G595" s="144" t="str">
        <f t="shared" si="34"/>
        <v>项</v>
      </c>
    </row>
    <row r="596" ht="36" customHeight="1" spans="1:7">
      <c r="A596" s="389" t="s">
        <v>1069</v>
      </c>
      <c r="B596" s="307" t="s">
        <v>1070</v>
      </c>
      <c r="C596" s="390">
        <v>0</v>
      </c>
      <c r="D596" s="275">
        <v>0</v>
      </c>
      <c r="E596" s="257" t="str">
        <f t="shared" si="35"/>
        <v/>
      </c>
      <c r="F596" s="223" t="str">
        <f t="shared" si="33"/>
        <v>否</v>
      </c>
      <c r="G596" s="144" t="str">
        <f t="shared" si="34"/>
        <v>项</v>
      </c>
    </row>
    <row r="597" ht="36" customHeight="1" spans="1:7">
      <c r="A597" s="389" t="s">
        <v>1071</v>
      </c>
      <c r="B597" s="307" t="s">
        <v>1072</v>
      </c>
      <c r="C597" s="390">
        <v>0</v>
      </c>
      <c r="D597" s="275">
        <v>40</v>
      </c>
      <c r="E597" s="257" t="str">
        <f t="shared" si="35"/>
        <v/>
      </c>
      <c r="F597" s="223" t="str">
        <f t="shared" si="33"/>
        <v>是</v>
      </c>
      <c r="G597" s="144" t="str">
        <f t="shared" si="34"/>
        <v>项</v>
      </c>
    </row>
    <row r="598" ht="36" customHeight="1" spans="1:7">
      <c r="A598" s="389" t="s">
        <v>1073</v>
      </c>
      <c r="B598" s="307" t="s">
        <v>1074</v>
      </c>
      <c r="C598" s="390">
        <v>0</v>
      </c>
      <c r="D598" s="275">
        <v>20</v>
      </c>
      <c r="E598" s="257" t="str">
        <f t="shared" si="35"/>
        <v/>
      </c>
      <c r="F598" s="223" t="str">
        <f t="shared" si="33"/>
        <v>是</v>
      </c>
      <c r="G598" s="144" t="str">
        <f t="shared" si="34"/>
        <v>项</v>
      </c>
    </row>
    <row r="599" ht="36" customHeight="1" spans="1:7">
      <c r="A599" s="389" t="s">
        <v>1075</v>
      </c>
      <c r="B599" s="307" t="s">
        <v>1076</v>
      </c>
      <c r="C599" s="390">
        <v>200</v>
      </c>
      <c r="D599" s="275">
        <v>500</v>
      </c>
      <c r="E599" s="257">
        <f t="shared" si="35"/>
        <v>1.5</v>
      </c>
      <c r="F599" s="223" t="str">
        <f t="shared" si="33"/>
        <v>是</v>
      </c>
      <c r="G599" s="144" t="str">
        <f t="shared" si="34"/>
        <v>项</v>
      </c>
    </row>
    <row r="600" ht="36" customHeight="1" spans="1:7">
      <c r="A600" s="388" t="s">
        <v>1077</v>
      </c>
      <c r="B600" s="303" t="s">
        <v>1078</v>
      </c>
      <c r="C600" s="393">
        <f>SUM(C601:C607)</f>
        <v>925</v>
      </c>
      <c r="D600" s="393">
        <f>SUM(D601:D607)</f>
        <v>3986</v>
      </c>
      <c r="E600" s="257" t="str">
        <f t="shared" si="35"/>
        <v/>
      </c>
      <c r="F600" s="223" t="str">
        <f t="shared" si="33"/>
        <v>是</v>
      </c>
      <c r="G600" s="144" t="str">
        <f t="shared" si="34"/>
        <v>款</v>
      </c>
    </row>
    <row r="601" ht="36" customHeight="1" spans="1:7">
      <c r="A601" s="389" t="s">
        <v>1079</v>
      </c>
      <c r="B601" s="307" t="s">
        <v>1080</v>
      </c>
      <c r="C601" s="390">
        <v>140</v>
      </c>
      <c r="D601" s="275">
        <v>1000</v>
      </c>
      <c r="E601" s="257" t="str">
        <f t="shared" si="35"/>
        <v/>
      </c>
      <c r="F601" s="223" t="str">
        <f t="shared" si="33"/>
        <v>是</v>
      </c>
      <c r="G601" s="144" t="str">
        <f t="shared" si="34"/>
        <v>项</v>
      </c>
    </row>
    <row r="602" ht="36" customHeight="1" spans="1:7">
      <c r="A602" s="389" t="s">
        <v>1081</v>
      </c>
      <c r="B602" s="307" t="s">
        <v>1082</v>
      </c>
      <c r="C602" s="390">
        <v>85</v>
      </c>
      <c r="D602" s="275">
        <v>986</v>
      </c>
      <c r="E602" s="257" t="str">
        <f t="shared" si="35"/>
        <v/>
      </c>
      <c r="F602" s="223" t="str">
        <f t="shared" si="33"/>
        <v>是</v>
      </c>
      <c r="G602" s="144" t="str">
        <f t="shared" si="34"/>
        <v>项</v>
      </c>
    </row>
    <row r="603" ht="36" customHeight="1" spans="1:7">
      <c r="A603" s="389" t="s">
        <v>1083</v>
      </c>
      <c r="B603" s="307" t="s">
        <v>1084</v>
      </c>
      <c r="C603" s="390">
        <v>0</v>
      </c>
      <c r="D603" s="275">
        <v>0</v>
      </c>
      <c r="E603" s="257" t="str">
        <f t="shared" si="35"/>
        <v/>
      </c>
      <c r="F603" s="223" t="str">
        <f t="shared" si="33"/>
        <v>否</v>
      </c>
      <c r="G603" s="144" t="str">
        <f t="shared" si="34"/>
        <v>项</v>
      </c>
    </row>
    <row r="604" ht="36" customHeight="1" spans="1:7">
      <c r="A604" s="389" t="s">
        <v>1085</v>
      </c>
      <c r="B604" s="307" t="s">
        <v>1086</v>
      </c>
      <c r="C604" s="390">
        <v>700</v>
      </c>
      <c r="D604" s="275">
        <v>2000</v>
      </c>
      <c r="E604" s="257" t="str">
        <f t="shared" si="35"/>
        <v/>
      </c>
      <c r="F604" s="223" t="str">
        <f t="shared" si="33"/>
        <v>是</v>
      </c>
      <c r="G604" s="144" t="str">
        <f t="shared" si="34"/>
        <v>项</v>
      </c>
    </row>
    <row r="605" ht="36" customHeight="1" spans="1:7">
      <c r="A605" s="389" t="s">
        <v>1087</v>
      </c>
      <c r="B605" s="307" t="s">
        <v>1088</v>
      </c>
      <c r="C605" s="390">
        <v>0</v>
      </c>
      <c r="D605" s="275">
        <v>0</v>
      </c>
      <c r="E605" s="257" t="str">
        <f t="shared" si="35"/>
        <v/>
      </c>
      <c r="F605" s="223" t="str">
        <f t="shared" si="33"/>
        <v>否</v>
      </c>
      <c r="G605" s="144" t="str">
        <f t="shared" si="34"/>
        <v>项</v>
      </c>
    </row>
    <row r="606" ht="36" customHeight="1" spans="1:7">
      <c r="A606" s="389" t="s">
        <v>1089</v>
      </c>
      <c r="B606" s="307" t="s">
        <v>1090</v>
      </c>
      <c r="C606" s="390">
        <v>0</v>
      </c>
      <c r="D606" s="275">
        <v>0</v>
      </c>
      <c r="E606" s="257" t="str">
        <f t="shared" si="35"/>
        <v/>
      </c>
      <c r="F606" s="223" t="str">
        <f t="shared" si="33"/>
        <v>否</v>
      </c>
      <c r="G606" s="144" t="str">
        <f t="shared" si="34"/>
        <v>项</v>
      </c>
    </row>
    <row r="607" ht="36" customHeight="1" spans="1:7">
      <c r="A607" s="389" t="s">
        <v>1091</v>
      </c>
      <c r="B607" s="307" t="s">
        <v>1092</v>
      </c>
      <c r="C607" s="390">
        <v>0</v>
      </c>
      <c r="D607" s="275">
        <v>0</v>
      </c>
      <c r="E607" s="257" t="str">
        <f t="shared" si="35"/>
        <v/>
      </c>
      <c r="F607" s="223" t="str">
        <f t="shared" si="33"/>
        <v>否</v>
      </c>
      <c r="G607" s="144" t="str">
        <f t="shared" si="34"/>
        <v>项</v>
      </c>
    </row>
    <row r="608" ht="36" customHeight="1" spans="1:7">
      <c r="A608" s="388" t="s">
        <v>1093</v>
      </c>
      <c r="B608" s="303" t="s">
        <v>1094</v>
      </c>
      <c r="C608" s="393">
        <f>SUM(C609:C616)</f>
        <v>920</v>
      </c>
      <c r="D608" s="393">
        <f>SUM(D609:D616)</f>
        <v>900</v>
      </c>
      <c r="E608" s="257">
        <f t="shared" si="35"/>
        <v>-0.022</v>
      </c>
      <c r="F608" s="223" t="str">
        <f t="shared" si="33"/>
        <v>是</v>
      </c>
      <c r="G608" s="144" t="str">
        <f t="shared" si="34"/>
        <v>款</v>
      </c>
    </row>
    <row r="609" ht="36" customHeight="1" spans="1:7">
      <c r="A609" s="389" t="s">
        <v>1095</v>
      </c>
      <c r="B609" s="307" t="s">
        <v>82</v>
      </c>
      <c r="C609" s="390">
        <v>220</v>
      </c>
      <c r="D609" s="275">
        <v>220</v>
      </c>
      <c r="E609" s="257">
        <f t="shared" si="35"/>
        <v>0</v>
      </c>
      <c r="F609" s="223" t="str">
        <f t="shared" si="33"/>
        <v>是</v>
      </c>
      <c r="G609" s="144" t="str">
        <f t="shared" si="34"/>
        <v>项</v>
      </c>
    </row>
    <row r="610" ht="36" customHeight="1" spans="1:7">
      <c r="A610" s="389" t="s">
        <v>1096</v>
      </c>
      <c r="B610" s="307" t="s">
        <v>84</v>
      </c>
      <c r="C610" s="390">
        <v>200</v>
      </c>
      <c r="D610" s="275">
        <v>200</v>
      </c>
      <c r="E610" s="257">
        <f t="shared" si="35"/>
        <v>0</v>
      </c>
      <c r="F610" s="223" t="str">
        <f t="shared" si="33"/>
        <v>是</v>
      </c>
      <c r="G610" s="144" t="str">
        <f t="shared" si="34"/>
        <v>项</v>
      </c>
    </row>
    <row r="611" ht="36" customHeight="1" spans="1:7">
      <c r="A611" s="389" t="s">
        <v>1097</v>
      </c>
      <c r="B611" s="307" t="s">
        <v>86</v>
      </c>
      <c r="C611" s="390">
        <v>70</v>
      </c>
      <c r="D611" s="275">
        <v>70</v>
      </c>
      <c r="E611" s="257">
        <f t="shared" si="35"/>
        <v>0</v>
      </c>
      <c r="F611" s="223" t="str">
        <f t="shared" si="33"/>
        <v>是</v>
      </c>
      <c r="G611" s="144" t="str">
        <f t="shared" si="34"/>
        <v>项</v>
      </c>
    </row>
    <row r="612" ht="36" customHeight="1" spans="1:7">
      <c r="A612" s="389" t="s">
        <v>1098</v>
      </c>
      <c r="B612" s="307" t="s">
        <v>1099</v>
      </c>
      <c r="C612" s="390">
        <v>0</v>
      </c>
      <c r="D612" s="275">
        <v>0</v>
      </c>
      <c r="E612" s="257" t="str">
        <f t="shared" si="35"/>
        <v/>
      </c>
      <c r="F612" s="223" t="str">
        <f t="shared" si="33"/>
        <v>否</v>
      </c>
      <c r="G612" s="144" t="str">
        <f t="shared" si="34"/>
        <v>项</v>
      </c>
    </row>
    <row r="613" ht="36" customHeight="1" spans="1:7">
      <c r="A613" s="389" t="s">
        <v>1100</v>
      </c>
      <c r="B613" s="307" t="s">
        <v>1101</v>
      </c>
      <c r="C613" s="390">
        <v>50</v>
      </c>
      <c r="D613" s="275">
        <v>50</v>
      </c>
      <c r="E613" s="257">
        <f t="shared" si="35"/>
        <v>0</v>
      </c>
      <c r="F613" s="223" t="str">
        <f t="shared" si="33"/>
        <v>是</v>
      </c>
      <c r="G613" s="144" t="str">
        <f t="shared" si="34"/>
        <v>项</v>
      </c>
    </row>
    <row r="614" ht="36" customHeight="1" spans="1:7">
      <c r="A614" s="389" t="s">
        <v>1102</v>
      </c>
      <c r="B614" s="307" t="s">
        <v>1103</v>
      </c>
      <c r="C614" s="390">
        <v>0</v>
      </c>
      <c r="D614" s="275">
        <v>0</v>
      </c>
      <c r="E614" s="257" t="str">
        <f t="shared" si="35"/>
        <v/>
      </c>
      <c r="F614" s="223" t="str">
        <f t="shared" si="33"/>
        <v>否</v>
      </c>
      <c r="G614" s="144" t="str">
        <f t="shared" si="34"/>
        <v>项</v>
      </c>
    </row>
    <row r="615" ht="36" customHeight="1" spans="1:7">
      <c r="A615" s="389" t="s">
        <v>1104</v>
      </c>
      <c r="B615" s="307" t="s">
        <v>1105</v>
      </c>
      <c r="C615" s="390">
        <v>260</v>
      </c>
      <c r="D615" s="275">
        <v>260</v>
      </c>
      <c r="E615" s="257">
        <f t="shared" si="35"/>
        <v>0</v>
      </c>
      <c r="F615" s="223" t="str">
        <f t="shared" si="33"/>
        <v>是</v>
      </c>
      <c r="G615" s="144" t="str">
        <f t="shared" si="34"/>
        <v>项</v>
      </c>
    </row>
    <row r="616" ht="36" customHeight="1" spans="1:7">
      <c r="A616" s="389" t="s">
        <v>1106</v>
      </c>
      <c r="B616" s="307" t="s">
        <v>1107</v>
      </c>
      <c r="C616" s="390">
        <v>120</v>
      </c>
      <c r="D616" s="275">
        <v>100</v>
      </c>
      <c r="E616" s="257">
        <f t="shared" si="35"/>
        <v>-0.167</v>
      </c>
      <c r="F616" s="223" t="str">
        <f t="shared" si="33"/>
        <v>是</v>
      </c>
      <c r="G616" s="144" t="str">
        <f t="shared" si="34"/>
        <v>项</v>
      </c>
    </row>
    <row r="617" ht="36" customHeight="1" spans="1:7">
      <c r="A617" s="388" t="s">
        <v>1108</v>
      </c>
      <c r="B617" s="303" t="s">
        <v>1109</v>
      </c>
      <c r="C617" s="393">
        <f>SUM(C618:C621)</f>
        <v>275</v>
      </c>
      <c r="D617" s="393">
        <f>SUM(D618:D621)</f>
        <v>275</v>
      </c>
      <c r="E617" s="257">
        <f t="shared" si="35"/>
        <v>0</v>
      </c>
      <c r="F617" s="223" t="str">
        <f t="shared" si="33"/>
        <v>是</v>
      </c>
      <c r="G617" s="144" t="str">
        <f t="shared" si="34"/>
        <v>款</v>
      </c>
    </row>
    <row r="618" ht="36" customHeight="1" spans="1:7">
      <c r="A618" s="389" t="s">
        <v>1110</v>
      </c>
      <c r="B618" s="307" t="s">
        <v>82</v>
      </c>
      <c r="C618" s="390">
        <v>220</v>
      </c>
      <c r="D618" s="275">
        <v>220</v>
      </c>
      <c r="E618" s="257">
        <f t="shared" si="35"/>
        <v>0</v>
      </c>
      <c r="F618" s="223" t="str">
        <f t="shared" si="33"/>
        <v>是</v>
      </c>
      <c r="G618" s="144" t="str">
        <f t="shared" si="34"/>
        <v>项</v>
      </c>
    </row>
    <row r="619" ht="36" customHeight="1" spans="1:7">
      <c r="A619" s="389" t="s">
        <v>1111</v>
      </c>
      <c r="B619" s="307" t="s">
        <v>84</v>
      </c>
      <c r="C619" s="390">
        <v>55</v>
      </c>
      <c r="D619" s="275">
        <v>55</v>
      </c>
      <c r="E619" s="257">
        <f t="shared" si="35"/>
        <v>0</v>
      </c>
      <c r="F619" s="223" t="str">
        <f t="shared" si="33"/>
        <v>是</v>
      </c>
      <c r="G619" s="144" t="str">
        <f t="shared" si="34"/>
        <v>项</v>
      </c>
    </row>
    <row r="620" ht="36" customHeight="1" spans="1:7">
      <c r="A620" s="389" t="s">
        <v>1112</v>
      </c>
      <c r="B620" s="307" t="s">
        <v>86</v>
      </c>
      <c r="C620" s="390">
        <v>0</v>
      </c>
      <c r="D620" s="275">
        <v>0</v>
      </c>
      <c r="E620" s="257" t="str">
        <f t="shared" si="35"/>
        <v/>
      </c>
      <c r="F620" s="223" t="str">
        <f t="shared" si="33"/>
        <v>否</v>
      </c>
      <c r="G620" s="144" t="str">
        <f t="shared" si="34"/>
        <v>项</v>
      </c>
    </row>
    <row r="621" ht="36" customHeight="1" spans="1:7">
      <c r="A621" s="389" t="s">
        <v>1113</v>
      </c>
      <c r="B621" s="307" t="s">
        <v>1114</v>
      </c>
      <c r="C621" s="390">
        <v>0</v>
      </c>
      <c r="D621" s="275">
        <v>0</v>
      </c>
      <c r="E621" s="257" t="str">
        <f t="shared" si="35"/>
        <v/>
      </c>
      <c r="F621" s="223" t="str">
        <f t="shared" si="33"/>
        <v>否</v>
      </c>
      <c r="G621" s="144" t="str">
        <f t="shared" si="34"/>
        <v>项</v>
      </c>
    </row>
    <row r="622" ht="36" customHeight="1" spans="1:7">
      <c r="A622" s="388" t="s">
        <v>1115</v>
      </c>
      <c r="B622" s="303" t="s">
        <v>1116</v>
      </c>
      <c r="C622" s="393">
        <f>SUM(C623:C624)</f>
        <v>3600</v>
      </c>
      <c r="D622" s="393">
        <f>SUM(D623:D624)</f>
        <v>3550</v>
      </c>
      <c r="E622" s="257">
        <f t="shared" si="35"/>
        <v>-0.014</v>
      </c>
      <c r="F622" s="223" t="str">
        <f t="shared" si="33"/>
        <v>是</v>
      </c>
      <c r="G622" s="144" t="str">
        <f t="shared" si="34"/>
        <v>款</v>
      </c>
    </row>
    <row r="623" ht="36" customHeight="1" spans="1:7">
      <c r="A623" s="389" t="s">
        <v>1117</v>
      </c>
      <c r="B623" s="307" t="s">
        <v>1118</v>
      </c>
      <c r="C623" s="390">
        <v>600</v>
      </c>
      <c r="D623" s="275">
        <v>600</v>
      </c>
      <c r="E623" s="257">
        <f t="shared" si="35"/>
        <v>0</v>
      </c>
      <c r="F623" s="223" t="str">
        <f t="shared" si="33"/>
        <v>是</v>
      </c>
      <c r="G623" s="144" t="str">
        <f t="shared" si="34"/>
        <v>项</v>
      </c>
    </row>
    <row r="624" ht="36" customHeight="1" spans="1:7">
      <c r="A624" s="389" t="s">
        <v>1119</v>
      </c>
      <c r="B624" s="307" t="s">
        <v>1120</v>
      </c>
      <c r="C624" s="390">
        <v>3000</v>
      </c>
      <c r="D624" s="275">
        <v>2950</v>
      </c>
      <c r="E624" s="257">
        <f t="shared" si="35"/>
        <v>-0.017</v>
      </c>
      <c r="F624" s="223" t="str">
        <f t="shared" si="33"/>
        <v>是</v>
      </c>
      <c r="G624" s="144" t="str">
        <f t="shared" si="34"/>
        <v>项</v>
      </c>
    </row>
    <row r="625" ht="36" customHeight="1" spans="1:7">
      <c r="A625" s="388" t="s">
        <v>1121</v>
      </c>
      <c r="B625" s="303" t="s">
        <v>1122</v>
      </c>
      <c r="C625" s="393">
        <f>SUM(C626:C627)</f>
        <v>600</v>
      </c>
      <c r="D625" s="393">
        <f>SUM(D626:D627)</f>
        <v>600</v>
      </c>
      <c r="E625" s="257">
        <f t="shared" si="35"/>
        <v>0</v>
      </c>
      <c r="F625" s="223" t="str">
        <f t="shared" si="33"/>
        <v>是</v>
      </c>
      <c r="G625" s="144" t="str">
        <f t="shared" si="34"/>
        <v>款</v>
      </c>
    </row>
    <row r="626" ht="36" customHeight="1" spans="1:7">
      <c r="A626" s="389" t="s">
        <v>1123</v>
      </c>
      <c r="B626" s="307" t="s">
        <v>1124</v>
      </c>
      <c r="C626" s="390">
        <v>400</v>
      </c>
      <c r="D626" s="275">
        <v>400</v>
      </c>
      <c r="E626" s="257">
        <f t="shared" si="35"/>
        <v>0</v>
      </c>
      <c r="F626" s="223" t="str">
        <f t="shared" si="33"/>
        <v>是</v>
      </c>
      <c r="G626" s="144" t="str">
        <f t="shared" si="34"/>
        <v>项</v>
      </c>
    </row>
    <row r="627" ht="36" customHeight="1" spans="1:7">
      <c r="A627" s="389" t="s">
        <v>1125</v>
      </c>
      <c r="B627" s="307" t="s">
        <v>1126</v>
      </c>
      <c r="C627" s="390">
        <v>200</v>
      </c>
      <c r="D627" s="275">
        <v>200</v>
      </c>
      <c r="E627" s="257">
        <f t="shared" si="35"/>
        <v>0</v>
      </c>
      <c r="F627" s="223" t="str">
        <f t="shared" si="33"/>
        <v>是</v>
      </c>
      <c r="G627" s="144" t="str">
        <f t="shared" si="34"/>
        <v>项</v>
      </c>
    </row>
    <row r="628" ht="36" customHeight="1" spans="1:7">
      <c r="A628" s="388" t="s">
        <v>1127</v>
      </c>
      <c r="B628" s="303" t="s">
        <v>1128</v>
      </c>
      <c r="C628" s="393">
        <f>SUM(C629:C630)</f>
        <v>800</v>
      </c>
      <c r="D628" s="393">
        <f>SUM(D629:D630)</f>
        <v>800</v>
      </c>
      <c r="E628" s="257">
        <f t="shared" si="35"/>
        <v>0</v>
      </c>
      <c r="F628" s="223" t="str">
        <f t="shared" si="33"/>
        <v>是</v>
      </c>
      <c r="G628" s="144" t="str">
        <f t="shared" si="34"/>
        <v>款</v>
      </c>
    </row>
    <row r="629" ht="36" customHeight="1" spans="1:7">
      <c r="A629" s="389" t="s">
        <v>1129</v>
      </c>
      <c r="B629" s="307" t="s">
        <v>1130</v>
      </c>
      <c r="C629" s="390">
        <v>50</v>
      </c>
      <c r="D629" s="275">
        <v>50</v>
      </c>
      <c r="E629" s="257">
        <f t="shared" si="35"/>
        <v>0</v>
      </c>
      <c r="F629" s="223" t="str">
        <f t="shared" si="33"/>
        <v>是</v>
      </c>
      <c r="G629" s="144" t="str">
        <f t="shared" si="34"/>
        <v>项</v>
      </c>
    </row>
    <row r="630" ht="36" customHeight="1" spans="1:7">
      <c r="A630" s="389" t="s">
        <v>1131</v>
      </c>
      <c r="B630" s="307" t="s">
        <v>1132</v>
      </c>
      <c r="C630" s="390">
        <v>750</v>
      </c>
      <c r="D630" s="275">
        <v>750</v>
      </c>
      <c r="E630" s="257">
        <f t="shared" si="35"/>
        <v>0</v>
      </c>
      <c r="F630" s="223" t="str">
        <f t="shared" si="33"/>
        <v>是</v>
      </c>
      <c r="G630" s="144" t="str">
        <f t="shared" si="34"/>
        <v>项</v>
      </c>
    </row>
    <row r="631" ht="36" customHeight="1" spans="1:7">
      <c r="A631" s="388" t="s">
        <v>1133</v>
      </c>
      <c r="B631" s="303" t="s">
        <v>1134</v>
      </c>
      <c r="C631" s="304">
        <f>SUM(C632:C633)</f>
        <v>0</v>
      </c>
      <c r="D631" s="304">
        <f>SUM(D632:D633)</f>
        <v>0</v>
      </c>
      <c r="E631" s="257" t="str">
        <f t="shared" si="35"/>
        <v/>
      </c>
      <c r="F631" s="223" t="str">
        <f t="shared" si="33"/>
        <v>否</v>
      </c>
      <c r="G631" s="144" t="str">
        <f t="shared" si="34"/>
        <v>款</v>
      </c>
    </row>
    <row r="632" ht="36" customHeight="1" spans="1:7">
      <c r="A632" s="389" t="s">
        <v>1135</v>
      </c>
      <c r="B632" s="307" t="s">
        <v>1136</v>
      </c>
      <c r="C632" s="308">
        <v>0</v>
      </c>
      <c r="D632" s="308">
        <v>0</v>
      </c>
      <c r="E632" s="257" t="str">
        <f t="shared" si="35"/>
        <v/>
      </c>
      <c r="F632" s="223" t="str">
        <f t="shared" si="33"/>
        <v>否</v>
      </c>
      <c r="G632" s="144" t="str">
        <f t="shared" si="34"/>
        <v>项</v>
      </c>
    </row>
    <row r="633" ht="36" customHeight="1" spans="1:7">
      <c r="A633" s="389" t="s">
        <v>1137</v>
      </c>
      <c r="B633" s="307" t="s">
        <v>1138</v>
      </c>
      <c r="C633" s="308">
        <v>0</v>
      </c>
      <c r="D633" s="308">
        <v>0</v>
      </c>
      <c r="E633" s="257" t="str">
        <f t="shared" si="35"/>
        <v/>
      </c>
      <c r="F633" s="223" t="str">
        <f t="shared" si="33"/>
        <v>否</v>
      </c>
      <c r="G633" s="144" t="str">
        <f t="shared" si="34"/>
        <v>项</v>
      </c>
    </row>
    <row r="634" ht="36" customHeight="1" spans="1:7">
      <c r="A634" s="388" t="s">
        <v>1139</v>
      </c>
      <c r="B634" s="303" t="s">
        <v>1140</v>
      </c>
      <c r="C634" s="304">
        <f>SUM(C635:C636)</f>
        <v>0</v>
      </c>
      <c r="D634" s="304">
        <f>SUM(D635:D636)</f>
        <v>0</v>
      </c>
      <c r="E634" s="257" t="str">
        <f t="shared" si="35"/>
        <v/>
      </c>
      <c r="F634" s="223" t="str">
        <f t="shared" si="33"/>
        <v>否</v>
      </c>
      <c r="G634" s="144" t="str">
        <f t="shared" si="34"/>
        <v>款</v>
      </c>
    </row>
    <row r="635" ht="36" customHeight="1" spans="1:7">
      <c r="A635" s="389" t="s">
        <v>1141</v>
      </c>
      <c r="B635" s="307" t="s">
        <v>1142</v>
      </c>
      <c r="C635" s="308">
        <v>0</v>
      </c>
      <c r="D635" s="308">
        <v>0</v>
      </c>
      <c r="E635" s="257" t="str">
        <f t="shared" si="35"/>
        <v/>
      </c>
      <c r="F635" s="223" t="str">
        <f t="shared" si="33"/>
        <v>否</v>
      </c>
      <c r="G635" s="144" t="str">
        <f t="shared" si="34"/>
        <v>项</v>
      </c>
    </row>
    <row r="636" ht="36" customHeight="1" spans="1:7">
      <c r="A636" s="389" t="s">
        <v>1143</v>
      </c>
      <c r="B636" s="307" t="s">
        <v>1144</v>
      </c>
      <c r="C636" s="308">
        <v>0</v>
      </c>
      <c r="D636" s="308">
        <v>0</v>
      </c>
      <c r="E636" s="257" t="str">
        <f t="shared" si="35"/>
        <v/>
      </c>
      <c r="F636" s="223" t="str">
        <f t="shared" ref="F636:F658" si="36">IF(LEN(A636)=3,"是",IF(B636&lt;&gt;"",IF(SUM(C636:D636)&lt;&gt;0,"是","否"),"是"))</f>
        <v>否</v>
      </c>
      <c r="G636" s="144" t="str">
        <f t="shared" ref="G636:G658" si="37">IF(LEN(A636)=3,"类",IF(LEN(A636)=5,"款","项"))</f>
        <v>项</v>
      </c>
    </row>
    <row r="637" ht="36" customHeight="1" spans="1:7">
      <c r="A637" s="388" t="s">
        <v>1145</v>
      </c>
      <c r="B637" s="303" t="s">
        <v>1146</v>
      </c>
      <c r="C637" s="393">
        <f>SUM(C638:C640)</f>
        <v>6700</v>
      </c>
      <c r="D637" s="393">
        <f>SUM(D638:D640)</f>
        <v>7300</v>
      </c>
      <c r="E637" s="257">
        <f t="shared" si="35"/>
        <v>0.09</v>
      </c>
      <c r="F637" s="223" t="str">
        <f t="shared" si="36"/>
        <v>是</v>
      </c>
      <c r="G637" s="144" t="str">
        <f t="shared" si="37"/>
        <v>款</v>
      </c>
    </row>
    <row r="638" ht="36" customHeight="1" spans="1:7">
      <c r="A638" s="389" t="s">
        <v>1147</v>
      </c>
      <c r="B638" s="307" t="s">
        <v>1148</v>
      </c>
      <c r="C638" s="390">
        <v>300</v>
      </c>
      <c r="D638" s="275">
        <v>300</v>
      </c>
      <c r="E638" s="257">
        <f t="shared" si="35"/>
        <v>0</v>
      </c>
      <c r="F638" s="223" t="str">
        <f t="shared" si="36"/>
        <v>是</v>
      </c>
      <c r="G638" s="144" t="str">
        <f t="shared" si="37"/>
        <v>项</v>
      </c>
    </row>
    <row r="639" ht="36" customHeight="1" spans="1:7">
      <c r="A639" s="389" t="s">
        <v>1149</v>
      </c>
      <c r="B639" s="307" t="s">
        <v>1150</v>
      </c>
      <c r="C639" s="390">
        <v>6400</v>
      </c>
      <c r="D639" s="275">
        <v>7000</v>
      </c>
      <c r="E639" s="257">
        <f t="shared" si="35"/>
        <v>0.094</v>
      </c>
      <c r="F639" s="223" t="str">
        <f t="shared" si="36"/>
        <v>是</v>
      </c>
      <c r="G639" s="144" t="str">
        <f t="shared" si="37"/>
        <v>项</v>
      </c>
    </row>
    <row r="640" ht="36" customHeight="1" spans="1:7">
      <c r="A640" s="389" t="s">
        <v>1151</v>
      </c>
      <c r="B640" s="307" t="s">
        <v>1152</v>
      </c>
      <c r="C640" s="390">
        <v>0</v>
      </c>
      <c r="D640" s="275">
        <v>0</v>
      </c>
      <c r="E640" s="257" t="str">
        <f t="shared" si="35"/>
        <v/>
      </c>
      <c r="F640" s="223" t="str">
        <f t="shared" si="36"/>
        <v>否</v>
      </c>
      <c r="G640" s="144" t="str">
        <f t="shared" si="37"/>
        <v>项</v>
      </c>
    </row>
    <row r="641" ht="36" customHeight="1" spans="1:7">
      <c r="A641" s="388" t="s">
        <v>1153</v>
      </c>
      <c r="B641" s="303" t="s">
        <v>1154</v>
      </c>
      <c r="C641" s="304">
        <f>SUM(C642:C645)</f>
        <v>0</v>
      </c>
      <c r="D641" s="304">
        <f>SUM(D642:D645)</f>
        <v>0</v>
      </c>
      <c r="E641" s="257" t="str">
        <f t="shared" si="35"/>
        <v/>
      </c>
      <c r="F641" s="223" t="str">
        <f t="shared" si="36"/>
        <v>否</v>
      </c>
      <c r="G641" s="144" t="str">
        <f t="shared" si="37"/>
        <v>款</v>
      </c>
    </row>
    <row r="642" ht="36" customHeight="1" spans="1:7">
      <c r="A642" s="389" t="s">
        <v>1155</v>
      </c>
      <c r="B642" s="307" t="s">
        <v>1156</v>
      </c>
      <c r="C642" s="308">
        <v>0</v>
      </c>
      <c r="D642" s="308">
        <v>0</v>
      </c>
      <c r="E642" s="257" t="str">
        <f t="shared" si="35"/>
        <v/>
      </c>
      <c r="F642" s="223" t="str">
        <f t="shared" si="36"/>
        <v>否</v>
      </c>
      <c r="G642" s="144" t="str">
        <f t="shared" si="37"/>
        <v>项</v>
      </c>
    </row>
    <row r="643" ht="36" customHeight="1" spans="1:7">
      <c r="A643" s="389" t="s">
        <v>1157</v>
      </c>
      <c r="B643" s="307" t="s">
        <v>1158</v>
      </c>
      <c r="C643" s="308">
        <v>0</v>
      </c>
      <c r="D643" s="308">
        <v>0</v>
      </c>
      <c r="E643" s="257" t="str">
        <f t="shared" si="35"/>
        <v/>
      </c>
      <c r="F643" s="223" t="str">
        <f t="shared" si="36"/>
        <v>否</v>
      </c>
      <c r="G643" s="144" t="str">
        <f t="shared" si="37"/>
        <v>项</v>
      </c>
    </row>
    <row r="644" ht="36" customHeight="1" spans="1:7">
      <c r="A644" s="389" t="s">
        <v>1159</v>
      </c>
      <c r="B644" s="307" t="s">
        <v>1160</v>
      </c>
      <c r="C644" s="308">
        <v>0</v>
      </c>
      <c r="D644" s="308">
        <v>0</v>
      </c>
      <c r="E644" s="257" t="str">
        <f t="shared" si="35"/>
        <v/>
      </c>
      <c r="F644" s="223" t="str">
        <f t="shared" si="36"/>
        <v>否</v>
      </c>
      <c r="G644" s="144" t="str">
        <f t="shared" si="37"/>
        <v>项</v>
      </c>
    </row>
    <row r="645" ht="36" customHeight="1" spans="1:7">
      <c r="A645" s="389" t="s">
        <v>1161</v>
      </c>
      <c r="B645" s="307" t="s">
        <v>1162</v>
      </c>
      <c r="C645" s="308">
        <v>0</v>
      </c>
      <c r="D645" s="308">
        <v>0</v>
      </c>
      <c r="E645" s="257" t="str">
        <f t="shared" ref="E645:E708" si="38">IF(C645&lt;&gt;0,IF((D645/C645-1)&lt;-30%,"",IF((D645/C645-1)&gt;150%,"",D645/C645-1)),"")</f>
        <v/>
      </c>
      <c r="F645" s="223" t="str">
        <f t="shared" si="36"/>
        <v>否</v>
      </c>
      <c r="G645" s="144" t="str">
        <f t="shared" si="37"/>
        <v>项</v>
      </c>
    </row>
    <row r="646" ht="36" customHeight="1" spans="1:7">
      <c r="A646" s="388" t="s">
        <v>1163</v>
      </c>
      <c r="B646" s="303" t="s">
        <v>1164</v>
      </c>
      <c r="C646" s="393">
        <f>SUM(C647:C653)</f>
        <v>540</v>
      </c>
      <c r="D646" s="393">
        <f>SUM(D647:D653)</f>
        <v>540</v>
      </c>
      <c r="E646" s="257">
        <f t="shared" si="38"/>
        <v>0</v>
      </c>
      <c r="F646" s="223" t="str">
        <f t="shared" si="36"/>
        <v>是</v>
      </c>
      <c r="G646" s="144" t="str">
        <f t="shared" si="37"/>
        <v>款</v>
      </c>
    </row>
    <row r="647" ht="36" customHeight="1" spans="1:7">
      <c r="A647" s="389" t="s">
        <v>1165</v>
      </c>
      <c r="B647" s="307" t="s">
        <v>82</v>
      </c>
      <c r="C647" s="390">
        <v>110</v>
      </c>
      <c r="D647" s="275">
        <v>110</v>
      </c>
      <c r="E647" s="257">
        <f t="shared" si="38"/>
        <v>0</v>
      </c>
      <c r="F647" s="223" t="str">
        <f t="shared" si="36"/>
        <v>是</v>
      </c>
      <c r="G647" s="144" t="str">
        <f t="shared" si="37"/>
        <v>项</v>
      </c>
    </row>
    <row r="648" ht="36" customHeight="1" spans="1:7">
      <c r="A648" s="389" t="s">
        <v>1166</v>
      </c>
      <c r="B648" s="307" t="s">
        <v>84</v>
      </c>
      <c r="C648" s="390">
        <v>140</v>
      </c>
      <c r="D648" s="275">
        <v>140</v>
      </c>
      <c r="E648" s="257">
        <f t="shared" si="38"/>
        <v>0</v>
      </c>
      <c r="F648" s="223" t="str">
        <f t="shared" si="36"/>
        <v>是</v>
      </c>
      <c r="G648" s="144" t="str">
        <f t="shared" si="37"/>
        <v>项</v>
      </c>
    </row>
    <row r="649" ht="36" customHeight="1" spans="1:7">
      <c r="A649" s="389" t="s">
        <v>1167</v>
      </c>
      <c r="B649" s="307" t="s">
        <v>86</v>
      </c>
      <c r="C649" s="390">
        <v>0</v>
      </c>
      <c r="D649" s="275">
        <v>0</v>
      </c>
      <c r="E649" s="257" t="str">
        <f t="shared" si="38"/>
        <v/>
      </c>
      <c r="F649" s="223" t="str">
        <f t="shared" si="36"/>
        <v>否</v>
      </c>
      <c r="G649" s="144" t="str">
        <f t="shared" si="37"/>
        <v>项</v>
      </c>
    </row>
    <row r="650" ht="36" customHeight="1" spans="1:7">
      <c r="A650" s="389" t="s">
        <v>1168</v>
      </c>
      <c r="B650" s="307" t="s">
        <v>1169</v>
      </c>
      <c r="C650" s="390">
        <v>30</v>
      </c>
      <c r="D650" s="275">
        <v>30</v>
      </c>
      <c r="E650" s="257">
        <f t="shared" si="38"/>
        <v>0</v>
      </c>
      <c r="F650" s="223" t="str">
        <f t="shared" si="36"/>
        <v>是</v>
      </c>
      <c r="G650" s="144" t="str">
        <f t="shared" si="37"/>
        <v>项</v>
      </c>
    </row>
    <row r="651" ht="36" customHeight="1" spans="1:7">
      <c r="A651" s="389" t="s">
        <v>1170</v>
      </c>
      <c r="B651" s="307" t="s">
        <v>1171</v>
      </c>
      <c r="C651" s="390">
        <v>0</v>
      </c>
      <c r="D651" s="275">
        <v>0</v>
      </c>
      <c r="E651" s="257" t="str">
        <f t="shared" si="38"/>
        <v/>
      </c>
      <c r="F651" s="223" t="str">
        <f t="shared" si="36"/>
        <v>否</v>
      </c>
      <c r="G651" s="144" t="str">
        <f t="shared" si="37"/>
        <v>项</v>
      </c>
    </row>
    <row r="652" ht="36" customHeight="1" spans="1:7">
      <c r="A652" s="389" t="s">
        <v>1172</v>
      </c>
      <c r="B652" s="307" t="s">
        <v>100</v>
      </c>
      <c r="C652" s="390">
        <v>180</v>
      </c>
      <c r="D652" s="275">
        <v>180</v>
      </c>
      <c r="E652" s="257">
        <f t="shared" si="38"/>
        <v>0</v>
      </c>
      <c r="F652" s="223" t="str">
        <f t="shared" si="36"/>
        <v>是</v>
      </c>
      <c r="G652" s="144" t="str">
        <f t="shared" si="37"/>
        <v>项</v>
      </c>
    </row>
    <row r="653" ht="36" customHeight="1" spans="1:7">
      <c r="A653" s="389" t="s">
        <v>1173</v>
      </c>
      <c r="B653" s="307" t="s">
        <v>1174</v>
      </c>
      <c r="C653" s="390">
        <v>80</v>
      </c>
      <c r="D653" s="275">
        <v>80</v>
      </c>
      <c r="E653" s="257">
        <f t="shared" si="38"/>
        <v>0</v>
      </c>
      <c r="F653" s="223" t="str">
        <f t="shared" si="36"/>
        <v>是</v>
      </c>
      <c r="G653" s="144" t="str">
        <f t="shared" si="37"/>
        <v>项</v>
      </c>
    </row>
    <row r="654" ht="36" customHeight="1" spans="1:7">
      <c r="A654" s="388" t="s">
        <v>1175</v>
      </c>
      <c r="B654" s="303" t="s">
        <v>1176</v>
      </c>
      <c r="C654" s="304">
        <f>SUM(C655:C656)</f>
        <v>0</v>
      </c>
      <c r="D654" s="304">
        <f>SUM(D655:D656)</f>
        <v>0</v>
      </c>
      <c r="E654" s="257" t="str">
        <f t="shared" si="38"/>
        <v/>
      </c>
      <c r="F654" s="223" t="str">
        <f t="shared" si="36"/>
        <v>否</v>
      </c>
      <c r="G654" s="144" t="str">
        <f t="shared" si="37"/>
        <v>款</v>
      </c>
    </row>
    <row r="655" ht="36" customHeight="1" spans="1:7">
      <c r="A655" s="389" t="s">
        <v>1177</v>
      </c>
      <c r="B655" s="307" t="s">
        <v>1178</v>
      </c>
      <c r="C655" s="308">
        <v>0</v>
      </c>
      <c r="D655" s="308">
        <v>0</v>
      </c>
      <c r="E655" s="257" t="str">
        <f t="shared" si="38"/>
        <v/>
      </c>
      <c r="F655" s="223" t="str">
        <f t="shared" si="36"/>
        <v>否</v>
      </c>
      <c r="G655" s="144" t="str">
        <f t="shared" si="37"/>
        <v>项</v>
      </c>
    </row>
    <row r="656" ht="36" customHeight="1" spans="1:7">
      <c r="A656" s="389" t="s">
        <v>1179</v>
      </c>
      <c r="B656" s="307" t="s">
        <v>1180</v>
      </c>
      <c r="C656" s="308">
        <v>0</v>
      </c>
      <c r="D656" s="308">
        <v>0</v>
      </c>
      <c r="E656" s="257" t="str">
        <f t="shared" si="38"/>
        <v/>
      </c>
      <c r="F656" s="223" t="str">
        <f t="shared" si="36"/>
        <v>否</v>
      </c>
      <c r="G656" s="144" t="str">
        <f t="shared" si="37"/>
        <v>项</v>
      </c>
    </row>
    <row r="657" ht="36" customHeight="1" spans="1:7">
      <c r="A657" s="388" t="s">
        <v>1181</v>
      </c>
      <c r="B657" s="303" t="s">
        <v>1182</v>
      </c>
      <c r="C657" s="393">
        <f>C658</f>
        <v>2700</v>
      </c>
      <c r="D657" s="393">
        <f>D658</f>
        <v>4000</v>
      </c>
      <c r="E657" s="257">
        <f t="shared" si="38"/>
        <v>0.481</v>
      </c>
      <c r="F657" s="223" t="str">
        <f t="shared" si="36"/>
        <v>是</v>
      </c>
      <c r="G657" s="144" t="str">
        <f t="shared" si="37"/>
        <v>款</v>
      </c>
    </row>
    <row r="658" ht="36" customHeight="1" spans="1:7">
      <c r="A658" s="307">
        <v>2089999</v>
      </c>
      <c r="B658" s="307" t="s">
        <v>1183</v>
      </c>
      <c r="C658" s="390">
        <v>2700</v>
      </c>
      <c r="D658" s="275">
        <v>4000</v>
      </c>
      <c r="E658" s="257">
        <f t="shared" si="38"/>
        <v>0.481</v>
      </c>
      <c r="F658" s="223" t="str">
        <f t="shared" si="36"/>
        <v>是</v>
      </c>
      <c r="G658" s="144" t="str">
        <f t="shared" si="37"/>
        <v>项</v>
      </c>
    </row>
    <row r="659" ht="36" customHeight="1" spans="1:7">
      <c r="A659" s="388" t="s">
        <v>1184</v>
      </c>
      <c r="B659" s="303" t="s">
        <v>1185</v>
      </c>
      <c r="C659" s="393">
        <f>SUM(C660,C665,C679,C683,C695,C698,C702,C707,C711,C715,C718,C727,C729)</f>
        <v>35000</v>
      </c>
      <c r="D659" s="393">
        <f>SUM(D660,D665,D679,D683,D695,D698,D702,D707,D711,D715,D718,D727,D729)</f>
        <v>52640</v>
      </c>
      <c r="E659" s="257">
        <f t="shared" si="38"/>
        <v>0.504</v>
      </c>
      <c r="F659" s="223" t="str">
        <f t="shared" ref="F659:F697" si="39">IF(LEN(A659)=3,"是",IF(B659&lt;&gt;"",IF(SUM(C659:D659)&lt;&gt;0,"是","否"),"是"))</f>
        <v>是</v>
      </c>
      <c r="G659" s="144" t="str">
        <f t="shared" ref="G659:G697" si="40">IF(LEN(A659)=3,"类",IF(LEN(A659)=5,"款","项"))</f>
        <v>类</v>
      </c>
    </row>
    <row r="660" ht="36" customHeight="1" spans="1:7">
      <c r="A660" s="388" t="s">
        <v>1186</v>
      </c>
      <c r="B660" s="303" t="s">
        <v>1187</v>
      </c>
      <c r="C660" s="393">
        <f>SUM(C661:C664)</f>
        <v>2230</v>
      </c>
      <c r="D660" s="393">
        <f>SUM(D661:D664)</f>
        <v>2130</v>
      </c>
      <c r="E660" s="257">
        <f t="shared" si="38"/>
        <v>-0.045</v>
      </c>
      <c r="F660" s="223" t="str">
        <f t="shared" si="39"/>
        <v>是</v>
      </c>
      <c r="G660" s="144" t="str">
        <f t="shared" si="40"/>
        <v>款</v>
      </c>
    </row>
    <row r="661" ht="36" customHeight="1" spans="1:7">
      <c r="A661" s="389" t="s">
        <v>1188</v>
      </c>
      <c r="B661" s="307" t="s">
        <v>82</v>
      </c>
      <c r="C661" s="390">
        <v>500</v>
      </c>
      <c r="D661" s="275">
        <v>700</v>
      </c>
      <c r="E661" s="257">
        <f t="shared" si="38"/>
        <v>0.4</v>
      </c>
      <c r="F661" s="223" t="str">
        <f t="shared" si="39"/>
        <v>是</v>
      </c>
      <c r="G661" s="144" t="str">
        <f t="shared" si="40"/>
        <v>项</v>
      </c>
    </row>
    <row r="662" ht="36" customHeight="1" spans="1:7">
      <c r="A662" s="389" t="s">
        <v>1189</v>
      </c>
      <c r="B662" s="307" t="s">
        <v>84</v>
      </c>
      <c r="C662" s="390">
        <v>30</v>
      </c>
      <c r="D662" s="275">
        <v>30</v>
      </c>
      <c r="E662" s="257">
        <f t="shared" si="38"/>
        <v>0</v>
      </c>
      <c r="F662" s="223" t="str">
        <f t="shared" si="39"/>
        <v>是</v>
      </c>
      <c r="G662" s="144" t="str">
        <f t="shared" si="40"/>
        <v>项</v>
      </c>
    </row>
    <row r="663" ht="36" customHeight="1" spans="1:7">
      <c r="A663" s="389" t="s">
        <v>1190</v>
      </c>
      <c r="B663" s="307" t="s">
        <v>86</v>
      </c>
      <c r="C663" s="390">
        <v>0</v>
      </c>
      <c r="D663" s="275">
        <v>0</v>
      </c>
      <c r="E663" s="257" t="str">
        <f t="shared" si="38"/>
        <v/>
      </c>
      <c r="F663" s="223" t="str">
        <f t="shared" si="39"/>
        <v>否</v>
      </c>
      <c r="G663" s="144" t="str">
        <f t="shared" si="40"/>
        <v>项</v>
      </c>
    </row>
    <row r="664" ht="36" customHeight="1" spans="1:7">
      <c r="A664" s="389" t="s">
        <v>1191</v>
      </c>
      <c r="B664" s="307" t="s">
        <v>1192</v>
      </c>
      <c r="C664" s="390">
        <v>1700</v>
      </c>
      <c r="D664" s="275">
        <v>1400</v>
      </c>
      <c r="E664" s="257">
        <f t="shared" si="38"/>
        <v>-0.176</v>
      </c>
      <c r="F664" s="223" t="str">
        <f t="shared" si="39"/>
        <v>是</v>
      </c>
      <c r="G664" s="144" t="str">
        <f t="shared" si="40"/>
        <v>项</v>
      </c>
    </row>
    <row r="665" ht="36" customHeight="1" spans="1:7">
      <c r="A665" s="388" t="s">
        <v>1193</v>
      </c>
      <c r="B665" s="303" t="s">
        <v>1194</v>
      </c>
      <c r="C665" s="393">
        <f>SUM(C666:C678)</f>
        <v>3000</v>
      </c>
      <c r="D665" s="393">
        <f>SUM(D666:D678)</f>
        <v>4200</v>
      </c>
      <c r="E665" s="257">
        <f t="shared" si="38"/>
        <v>0.4</v>
      </c>
      <c r="F665" s="223" t="str">
        <f t="shared" si="39"/>
        <v>是</v>
      </c>
      <c r="G665" s="144" t="str">
        <f t="shared" si="40"/>
        <v>款</v>
      </c>
    </row>
    <row r="666" ht="36" customHeight="1" spans="1:7">
      <c r="A666" s="389" t="s">
        <v>1195</v>
      </c>
      <c r="B666" s="307" t="s">
        <v>1196</v>
      </c>
      <c r="C666" s="390">
        <v>3000</v>
      </c>
      <c r="D666" s="275">
        <v>3700</v>
      </c>
      <c r="E666" s="257">
        <f t="shared" si="38"/>
        <v>0.233</v>
      </c>
      <c r="F666" s="223" t="str">
        <f t="shared" si="39"/>
        <v>是</v>
      </c>
      <c r="G666" s="144" t="str">
        <f t="shared" si="40"/>
        <v>项</v>
      </c>
    </row>
    <row r="667" ht="36" customHeight="1" spans="1:7">
      <c r="A667" s="389" t="s">
        <v>1197</v>
      </c>
      <c r="B667" s="307" t="s">
        <v>1198</v>
      </c>
      <c r="C667" s="390">
        <v>0</v>
      </c>
      <c r="D667" s="275">
        <v>0</v>
      </c>
      <c r="E667" s="257" t="str">
        <f t="shared" si="38"/>
        <v/>
      </c>
      <c r="F667" s="223" t="str">
        <f t="shared" si="39"/>
        <v>否</v>
      </c>
      <c r="G667" s="144" t="str">
        <f t="shared" si="40"/>
        <v>项</v>
      </c>
    </row>
    <row r="668" ht="36" customHeight="1" spans="1:7">
      <c r="A668" s="389" t="s">
        <v>1199</v>
      </c>
      <c r="B668" s="307" t="s">
        <v>1200</v>
      </c>
      <c r="C668" s="390">
        <v>0</v>
      </c>
      <c r="D668" s="275">
        <v>0</v>
      </c>
      <c r="E668" s="257" t="str">
        <f t="shared" si="38"/>
        <v/>
      </c>
      <c r="F668" s="223" t="str">
        <f t="shared" si="39"/>
        <v>否</v>
      </c>
      <c r="G668" s="144" t="str">
        <f t="shared" si="40"/>
        <v>项</v>
      </c>
    </row>
    <row r="669" ht="36" customHeight="1" spans="1:7">
      <c r="A669" s="389" t="s">
        <v>1201</v>
      </c>
      <c r="B669" s="307" t="s">
        <v>1202</v>
      </c>
      <c r="C669" s="390">
        <v>0</v>
      </c>
      <c r="D669" s="275">
        <v>0</v>
      </c>
      <c r="E669" s="257" t="str">
        <f t="shared" si="38"/>
        <v/>
      </c>
      <c r="F669" s="223" t="str">
        <f t="shared" si="39"/>
        <v>否</v>
      </c>
      <c r="G669" s="144" t="str">
        <f t="shared" si="40"/>
        <v>项</v>
      </c>
    </row>
    <row r="670" ht="36" customHeight="1" spans="1:7">
      <c r="A670" s="389" t="s">
        <v>1203</v>
      </c>
      <c r="B670" s="307" t="s">
        <v>1204</v>
      </c>
      <c r="C670" s="390">
        <v>0</v>
      </c>
      <c r="D670" s="275">
        <v>0</v>
      </c>
      <c r="E670" s="257" t="str">
        <f t="shared" si="38"/>
        <v/>
      </c>
      <c r="F670" s="223" t="str">
        <f t="shared" si="39"/>
        <v>否</v>
      </c>
      <c r="G670" s="144" t="str">
        <f t="shared" si="40"/>
        <v>项</v>
      </c>
    </row>
    <row r="671" ht="36" customHeight="1" spans="1:7">
      <c r="A671" s="389" t="s">
        <v>1205</v>
      </c>
      <c r="B671" s="307" t="s">
        <v>1206</v>
      </c>
      <c r="C671" s="390">
        <v>0</v>
      </c>
      <c r="D671" s="275">
        <v>0</v>
      </c>
      <c r="E671" s="257" t="str">
        <f t="shared" si="38"/>
        <v/>
      </c>
      <c r="F671" s="223" t="str">
        <f t="shared" si="39"/>
        <v>否</v>
      </c>
      <c r="G671" s="144" t="str">
        <f t="shared" si="40"/>
        <v>项</v>
      </c>
    </row>
    <row r="672" ht="36" customHeight="1" spans="1:7">
      <c r="A672" s="389" t="s">
        <v>1207</v>
      </c>
      <c r="B672" s="307" t="s">
        <v>1208</v>
      </c>
      <c r="C672" s="390">
        <v>0</v>
      </c>
      <c r="D672" s="275">
        <v>0</v>
      </c>
      <c r="E672" s="257" t="str">
        <f t="shared" si="38"/>
        <v/>
      </c>
      <c r="F672" s="223" t="str">
        <f t="shared" si="39"/>
        <v>否</v>
      </c>
      <c r="G672" s="144" t="str">
        <f t="shared" si="40"/>
        <v>项</v>
      </c>
    </row>
    <row r="673" ht="36" customHeight="1" spans="1:7">
      <c r="A673" s="389" t="s">
        <v>1209</v>
      </c>
      <c r="B673" s="307" t="s">
        <v>1210</v>
      </c>
      <c r="C673" s="390">
        <v>0</v>
      </c>
      <c r="D673" s="275">
        <v>0</v>
      </c>
      <c r="E673" s="257" t="str">
        <f t="shared" si="38"/>
        <v/>
      </c>
      <c r="F673" s="223" t="str">
        <f t="shared" si="39"/>
        <v>否</v>
      </c>
      <c r="G673" s="144" t="str">
        <f t="shared" si="40"/>
        <v>项</v>
      </c>
    </row>
    <row r="674" ht="36" customHeight="1" spans="1:7">
      <c r="A674" s="389" t="s">
        <v>1211</v>
      </c>
      <c r="B674" s="307" t="s">
        <v>1212</v>
      </c>
      <c r="C674" s="390">
        <v>0</v>
      </c>
      <c r="D674" s="275">
        <v>0</v>
      </c>
      <c r="E674" s="257" t="str">
        <f t="shared" si="38"/>
        <v/>
      </c>
      <c r="F674" s="223" t="str">
        <f t="shared" si="39"/>
        <v>否</v>
      </c>
      <c r="G674" s="144" t="str">
        <f t="shared" si="40"/>
        <v>项</v>
      </c>
    </row>
    <row r="675" ht="36" customHeight="1" spans="1:7">
      <c r="A675" s="389" t="s">
        <v>1213</v>
      </c>
      <c r="B675" s="307" t="s">
        <v>1214</v>
      </c>
      <c r="C675" s="390">
        <v>0</v>
      </c>
      <c r="D675" s="275">
        <v>0</v>
      </c>
      <c r="E675" s="257" t="str">
        <f t="shared" si="38"/>
        <v/>
      </c>
      <c r="F675" s="223" t="str">
        <f t="shared" si="39"/>
        <v>否</v>
      </c>
      <c r="G675" s="144" t="str">
        <f t="shared" si="40"/>
        <v>项</v>
      </c>
    </row>
    <row r="676" ht="36" customHeight="1" spans="1:7">
      <c r="A676" s="389" t="s">
        <v>1215</v>
      </c>
      <c r="B676" s="307" t="s">
        <v>1216</v>
      </c>
      <c r="C676" s="390">
        <v>0</v>
      </c>
      <c r="D676" s="275">
        <v>0</v>
      </c>
      <c r="E676" s="257" t="str">
        <f t="shared" si="38"/>
        <v/>
      </c>
      <c r="F676" s="223" t="str">
        <f t="shared" si="39"/>
        <v>否</v>
      </c>
      <c r="G676" s="144" t="str">
        <f t="shared" si="40"/>
        <v>项</v>
      </c>
    </row>
    <row r="677" ht="36" customHeight="1" spans="1:7">
      <c r="A677" s="389" t="s">
        <v>1217</v>
      </c>
      <c r="B677" s="307" t="s">
        <v>1218</v>
      </c>
      <c r="C677" s="390">
        <v>0</v>
      </c>
      <c r="D677" s="275">
        <v>0</v>
      </c>
      <c r="E677" s="257" t="str">
        <f t="shared" si="38"/>
        <v/>
      </c>
      <c r="F677" s="223" t="str">
        <f t="shared" si="39"/>
        <v>否</v>
      </c>
      <c r="G677" s="144" t="str">
        <f t="shared" si="40"/>
        <v>项</v>
      </c>
    </row>
    <row r="678" ht="36" customHeight="1" spans="1:7">
      <c r="A678" s="389" t="s">
        <v>1219</v>
      </c>
      <c r="B678" s="307" t="s">
        <v>1220</v>
      </c>
      <c r="C678" s="394">
        <v>0</v>
      </c>
      <c r="D678" s="275">
        <v>500</v>
      </c>
      <c r="E678" s="257" t="str">
        <f t="shared" si="38"/>
        <v/>
      </c>
      <c r="F678" s="223" t="str">
        <f t="shared" si="39"/>
        <v>是</v>
      </c>
      <c r="G678" s="144" t="str">
        <f t="shared" si="40"/>
        <v>项</v>
      </c>
    </row>
    <row r="679" ht="36" customHeight="1" spans="1:7">
      <c r="A679" s="388" t="s">
        <v>1221</v>
      </c>
      <c r="B679" s="303" t="s">
        <v>1222</v>
      </c>
      <c r="C679" s="393">
        <f>SUM(C680:C682)</f>
        <v>5607</v>
      </c>
      <c r="D679" s="393">
        <f>SUM(D680:D682)</f>
        <v>6140</v>
      </c>
      <c r="E679" s="257">
        <f t="shared" si="38"/>
        <v>0.095</v>
      </c>
      <c r="F679" s="223" t="str">
        <f t="shared" si="39"/>
        <v>是</v>
      </c>
      <c r="G679" s="144" t="str">
        <f t="shared" si="40"/>
        <v>款</v>
      </c>
    </row>
    <row r="680" ht="36" customHeight="1" spans="1:7">
      <c r="A680" s="389" t="s">
        <v>1223</v>
      </c>
      <c r="B680" s="307" t="s">
        <v>1224</v>
      </c>
      <c r="C680" s="390">
        <v>507</v>
      </c>
      <c r="D680" s="275">
        <v>540</v>
      </c>
      <c r="E680" s="257">
        <f t="shared" si="38"/>
        <v>0.065</v>
      </c>
      <c r="F680" s="223" t="str">
        <f t="shared" si="39"/>
        <v>是</v>
      </c>
      <c r="G680" s="144" t="str">
        <f t="shared" si="40"/>
        <v>项</v>
      </c>
    </row>
    <row r="681" ht="36" customHeight="1" spans="1:7">
      <c r="A681" s="389" t="s">
        <v>1225</v>
      </c>
      <c r="B681" s="307" t="s">
        <v>1226</v>
      </c>
      <c r="C681" s="390">
        <v>4100</v>
      </c>
      <c r="D681" s="275">
        <v>4200</v>
      </c>
      <c r="E681" s="257">
        <f t="shared" si="38"/>
        <v>0.024</v>
      </c>
      <c r="F681" s="223" t="str">
        <f t="shared" si="39"/>
        <v>是</v>
      </c>
      <c r="G681" s="144" t="str">
        <f t="shared" si="40"/>
        <v>项</v>
      </c>
    </row>
    <row r="682" ht="36" customHeight="1" spans="1:7">
      <c r="A682" s="389" t="s">
        <v>1227</v>
      </c>
      <c r="B682" s="307" t="s">
        <v>1228</v>
      </c>
      <c r="C682" s="390">
        <v>1000</v>
      </c>
      <c r="D682" s="275">
        <v>1400</v>
      </c>
      <c r="E682" s="257">
        <f t="shared" si="38"/>
        <v>0.4</v>
      </c>
      <c r="F682" s="223" t="str">
        <f t="shared" si="39"/>
        <v>是</v>
      </c>
      <c r="G682" s="144" t="str">
        <f t="shared" si="40"/>
        <v>项</v>
      </c>
    </row>
    <row r="683" ht="36" customHeight="1" spans="1:7">
      <c r="A683" s="388" t="s">
        <v>1229</v>
      </c>
      <c r="B683" s="303" t="s">
        <v>1230</v>
      </c>
      <c r="C683" s="393">
        <f>SUM(C684:C694)</f>
        <v>8900</v>
      </c>
      <c r="D683" s="393">
        <f>SUM(D684:D694)</f>
        <v>27262</v>
      </c>
      <c r="E683" s="257" t="str">
        <f t="shared" si="38"/>
        <v/>
      </c>
      <c r="F683" s="223" t="str">
        <f t="shared" si="39"/>
        <v>是</v>
      </c>
      <c r="G683" s="144" t="str">
        <f t="shared" si="40"/>
        <v>款</v>
      </c>
    </row>
    <row r="684" ht="36" customHeight="1" spans="1:7">
      <c r="A684" s="389" t="s">
        <v>1231</v>
      </c>
      <c r="B684" s="307" t="s">
        <v>1232</v>
      </c>
      <c r="C684" s="390">
        <v>1000</v>
      </c>
      <c r="D684" s="275">
        <v>1200</v>
      </c>
      <c r="E684" s="257">
        <f t="shared" si="38"/>
        <v>0.2</v>
      </c>
      <c r="F684" s="223" t="str">
        <f t="shared" si="39"/>
        <v>是</v>
      </c>
      <c r="G684" s="144" t="str">
        <f t="shared" si="40"/>
        <v>项</v>
      </c>
    </row>
    <row r="685" ht="36" customHeight="1" spans="1:7">
      <c r="A685" s="389" t="s">
        <v>1233</v>
      </c>
      <c r="B685" s="307" t="s">
        <v>1234</v>
      </c>
      <c r="C685" s="390">
        <v>180</v>
      </c>
      <c r="D685" s="275">
        <v>180</v>
      </c>
      <c r="E685" s="257">
        <f t="shared" si="38"/>
        <v>0</v>
      </c>
      <c r="F685" s="223" t="str">
        <f t="shared" si="39"/>
        <v>是</v>
      </c>
      <c r="G685" s="144" t="str">
        <f t="shared" si="40"/>
        <v>项</v>
      </c>
    </row>
    <row r="686" ht="36" customHeight="1" spans="1:7">
      <c r="A686" s="389" t="s">
        <v>1235</v>
      </c>
      <c r="B686" s="307" t="s">
        <v>1236</v>
      </c>
      <c r="C686" s="390">
        <v>1300</v>
      </c>
      <c r="D686" s="275">
        <v>1300</v>
      </c>
      <c r="E686" s="257">
        <f t="shared" si="38"/>
        <v>0</v>
      </c>
      <c r="F686" s="223" t="str">
        <f t="shared" si="39"/>
        <v>是</v>
      </c>
      <c r="G686" s="144" t="str">
        <f t="shared" si="40"/>
        <v>项</v>
      </c>
    </row>
    <row r="687" ht="36" customHeight="1" spans="1:7">
      <c r="A687" s="389" t="s">
        <v>1237</v>
      </c>
      <c r="B687" s="307" t="s">
        <v>1238</v>
      </c>
      <c r="C687" s="390">
        <v>0</v>
      </c>
      <c r="D687" s="275">
        <v>0</v>
      </c>
      <c r="E687" s="257" t="str">
        <f t="shared" si="38"/>
        <v/>
      </c>
      <c r="F687" s="223" t="str">
        <f t="shared" si="39"/>
        <v>否</v>
      </c>
      <c r="G687" s="144" t="str">
        <f t="shared" si="40"/>
        <v>项</v>
      </c>
    </row>
    <row r="688" ht="36" customHeight="1" spans="1:7">
      <c r="A688" s="389" t="s">
        <v>1239</v>
      </c>
      <c r="B688" s="307" t="s">
        <v>1240</v>
      </c>
      <c r="C688" s="390">
        <v>0</v>
      </c>
      <c r="D688" s="275">
        <v>0</v>
      </c>
      <c r="E688" s="257" t="str">
        <f t="shared" si="38"/>
        <v/>
      </c>
      <c r="F688" s="223" t="str">
        <f t="shared" si="39"/>
        <v>否</v>
      </c>
      <c r="G688" s="144" t="str">
        <f t="shared" si="40"/>
        <v>项</v>
      </c>
    </row>
    <row r="689" ht="36" customHeight="1" spans="1:7">
      <c r="A689" s="389" t="s">
        <v>1241</v>
      </c>
      <c r="B689" s="307" t="s">
        <v>1242</v>
      </c>
      <c r="C689" s="390">
        <v>0</v>
      </c>
      <c r="D689" s="275">
        <v>0</v>
      </c>
      <c r="E689" s="257" t="str">
        <f t="shared" si="38"/>
        <v/>
      </c>
      <c r="F689" s="223" t="str">
        <f t="shared" si="39"/>
        <v>否</v>
      </c>
      <c r="G689" s="144" t="str">
        <f t="shared" si="40"/>
        <v>项</v>
      </c>
    </row>
    <row r="690" ht="36" customHeight="1" spans="1:7">
      <c r="A690" s="389" t="s">
        <v>1243</v>
      </c>
      <c r="B690" s="307" t="s">
        <v>1244</v>
      </c>
      <c r="C690" s="390">
        <v>120</v>
      </c>
      <c r="D690" s="275">
        <v>120</v>
      </c>
      <c r="E690" s="257">
        <f t="shared" si="38"/>
        <v>0</v>
      </c>
      <c r="F690" s="223" t="str">
        <f t="shared" si="39"/>
        <v>是</v>
      </c>
      <c r="G690" s="144" t="str">
        <f t="shared" si="40"/>
        <v>项</v>
      </c>
    </row>
    <row r="691" ht="36" customHeight="1" spans="1:7">
      <c r="A691" s="389" t="s">
        <v>1245</v>
      </c>
      <c r="B691" s="307" t="s">
        <v>1246</v>
      </c>
      <c r="C691" s="390">
        <v>1300</v>
      </c>
      <c r="D691" s="275">
        <v>3700</v>
      </c>
      <c r="E691" s="257" t="str">
        <f t="shared" si="38"/>
        <v/>
      </c>
      <c r="F691" s="223" t="str">
        <f t="shared" si="39"/>
        <v>是</v>
      </c>
      <c r="G691" s="144" t="str">
        <f t="shared" si="40"/>
        <v>项</v>
      </c>
    </row>
    <row r="692" ht="36" customHeight="1" spans="1:7">
      <c r="A692" s="389" t="s">
        <v>1247</v>
      </c>
      <c r="B692" s="307" t="s">
        <v>1248</v>
      </c>
      <c r="C692" s="390">
        <v>300</v>
      </c>
      <c r="D692" s="275">
        <v>300</v>
      </c>
      <c r="E692" s="257">
        <f t="shared" si="38"/>
        <v>0</v>
      </c>
      <c r="F692" s="223" t="str">
        <f t="shared" si="39"/>
        <v>是</v>
      </c>
      <c r="G692" s="144" t="str">
        <f t="shared" si="40"/>
        <v>项</v>
      </c>
    </row>
    <row r="693" ht="36" customHeight="1" spans="1:7">
      <c r="A693" s="389" t="s">
        <v>1249</v>
      </c>
      <c r="B693" s="307" t="s">
        <v>1250</v>
      </c>
      <c r="C693" s="390">
        <v>4700</v>
      </c>
      <c r="D693" s="275">
        <v>20452</v>
      </c>
      <c r="E693" s="257" t="str">
        <f t="shared" si="38"/>
        <v/>
      </c>
      <c r="F693" s="223" t="str">
        <f t="shared" si="39"/>
        <v>是</v>
      </c>
      <c r="G693" s="144" t="str">
        <f t="shared" si="40"/>
        <v>项</v>
      </c>
    </row>
    <row r="694" ht="36" customHeight="1" spans="1:7">
      <c r="A694" s="389" t="s">
        <v>1251</v>
      </c>
      <c r="B694" s="307" t="s">
        <v>1252</v>
      </c>
      <c r="C694" s="390">
        <v>0</v>
      </c>
      <c r="D694" s="275">
        <v>10</v>
      </c>
      <c r="E694" s="257" t="str">
        <f t="shared" si="38"/>
        <v/>
      </c>
      <c r="F694" s="223" t="str">
        <f t="shared" si="39"/>
        <v>是</v>
      </c>
      <c r="G694" s="144" t="str">
        <f t="shared" si="40"/>
        <v>项</v>
      </c>
    </row>
    <row r="695" ht="36" customHeight="1" spans="1:7">
      <c r="A695" s="388" t="s">
        <v>1253</v>
      </c>
      <c r="B695" s="303" t="s">
        <v>1254</v>
      </c>
      <c r="C695" s="393">
        <f>SUM(C696:C697)</f>
        <v>7</v>
      </c>
      <c r="D695" s="393">
        <f>SUM(D696:D697)</f>
        <v>32</v>
      </c>
      <c r="E695" s="257" t="str">
        <f t="shared" si="38"/>
        <v/>
      </c>
      <c r="F695" s="223" t="str">
        <f t="shared" si="39"/>
        <v>是</v>
      </c>
      <c r="G695" s="144" t="str">
        <f t="shared" si="40"/>
        <v>款</v>
      </c>
    </row>
    <row r="696" ht="36" customHeight="1" spans="1:7">
      <c r="A696" s="389" t="s">
        <v>1255</v>
      </c>
      <c r="B696" s="307" t="s">
        <v>1256</v>
      </c>
      <c r="C696" s="390">
        <v>5</v>
      </c>
      <c r="D696" s="275">
        <v>30</v>
      </c>
      <c r="E696" s="257" t="str">
        <f t="shared" si="38"/>
        <v/>
      </c>
      <c r="F696" s="223" t="str">
        <f t="shared" si="39"/>
        <v>是</v>
      </c>
      <c r="G696" s="144" t="str">
        <f t="shared" si="40"/>
        <v>项</v>
      </c>
    </row>
    <row r="697" ht="36" customHeight="1" spans="1:7">
      <c r="A697" s="389" t="s">
        <v>1257</v>
      </c>
      <c r="B697" s="307" t="s">
        <v>1258</v>
      </c>
      <c r="C697" s="390">
        <v>2</v>
      </c>
      <c r="D697" s="275">
        <v>2</v>
      </c>
      <c r="E697" s="257">
        <f t="shared" si="38"/>
        <v>0</v>
      </c>
      <c r="F697" s="223" t="str">
        <f t="shared" si="39"/>
        <v>是</v>
      </c>
      <c r="G697" s="144" t="str">
        <f t="shared" si="40"/>
        <v>项</v>
      </c>
    </row>
    <row r="698" ht="36" customHeight="1" spans="1:7">
      <c r="A698" s="388" t="s">
        <v>1259</v>
      </c>
      <c r="B698" s="303" t="s">
        <v>1260</v>
      </c>
      <c r="C698" s="393">
        <f>SUM(C699:C701)</f>
        <v>780</v>
      </c>
      <c r="D698" s="393">
        <f>SUM(D699:D701)</f>
        <v>1220</v>
      </c>
      <c r="E698" s="257">
        <f t="shared" si="38"/>
        <v>0.564</v>
      </c>
      <c r="F698" s="223" t="str">
        <f t="shared" ref="F698:F761" si="41">IF(LEN(A698)=3,"是",IF(B698&lt;&gt;"",IF(SUM(C698:D698)&lt;&gt;0,"是","否"),"是"))</f>
        <v>是</v>
      </c>
      <c r="G698" s="144" t="str">
        <f t="shared" ref="G698:G761" si="42">IF(LEN(A698)=3,"类",IF(LEN(A698)=5,"款","项"))</f>
        <v>款</v>
      </c>
    </row>
    <row r="699" ht="36" customHeight="1" spans="1:7">
      <c r="A699" s="389" t="s">
        <v>1261</v>
      </c>
      <c r="B699" s="307" t="s">
        <v>1262</v>
      </c>
      <c r="C699" s="390">
        <v>340</v>
      </c>
      <c r="D699" s="275">
        <v>300</v>
      </c>
      <c r="E699" s="257">
        <f t="shared" si="38"/>
        <v>-0.118</v>
      </c>
      <c r="F699" s="223" t="str">
        <f t="shared" si="41"/>
        <v>是</v>
      </c>
      <c r="G699" s="144" t="str">
        <f t="shared" si="42"/>
        <v>项</v>
      </c>
    </row>
    <row r="700" ht="36" customHeight="1" spans="1:7">
      <c r="A700" s="389" t="s">
        <v>1263</v>
      </c>
      <c r="B700" s="307" t="s">
        <v>1264</v>
      </c>
      <c r="C700" s="390">
        <v>20</v>
      </c>
      <c r="D700" s="275">
        <v>20</v>
      </c>
      <c r="E700" s="257">
        <f t="shared" si="38"/>
        <v>0</v>
      </c>
      <c r="F700" s="223" t="str">
        <f t="shared" si="41"/>
        <v>是</v>
      </c>
      <c r="G700" s="144" t="str">
        <f t="shared" si="42"/>
        <v>项</v>
      </c>
    </row>
    <row r="701" ht="36" customHeight="1" spans="1:7">
      <c r="A701" s="389" t="s">
        <v>1265</v>
      </c>
      <c r="B701" s="307" t="s">
        <v>1266</v>
      </c>
      <c r="C701" s="390">
        <v>420</v>
      </c>
      <c r="D701" s="275">
        <v>900</v>
      </c>
      <c r="E701" s="257">
        <f t="shared" si="38"/>
        <v>1.143</v>
      </c>
      <c r="F701" s="223" t="str">
        <f t="shared" si="41"/>
        <v>是</v>
      </c>
      <c r="G701" s="144" t="str">
        <f t="shared" si="42"/>
        <v>项</v>
      </c>
    </row>
    <row r="702" ht="36" customHeight="1" spans="1:7">
      <c r="A702" s="388" t="s">
        <v>1267</v>
      </c>
      <c r="B702" s="303" t="s">
        <v>1268</v>
      </c>
      <c r="C702" s="393">
        <f>SUM(C703:C706)</f>
        <v>7560</v>
      </c>
      <c r="D702" s="393">
        <f>SUM(D703:D706)</f>
        <v>7780</v>
      </c>
      <c r="E702" s="257">
        <f t="shared" si="38"/>
        <v>0.029</v>
      </c>
      <c r="F702" s="223" t="str">
        <f t="shared" si="41"/>
        <v>是</v>
      </c>
      <c r="G702" s="144" t="str">
        <f t="shared" si="42"/>
        <v>款</v>
      </c>
    </row>
    <row r="703" ht="36" customHeight="1" spans="1:7">
      <c r="A703" s="389" t="s">
        <v>1269</v>
      </c>
      <c r="B703" s="307" t="s">
        <v>1270</v>
      </c>
      <c r="C703" s="390">
        <v>5000</v>
      </c>
      <c r="D703" s="275">
        <v>5000</v>
      </c>
      <c r="E703" s="257">
        <f t="shared" si="38"/>
        <v>0</v>
      </c>
      <c r="F703" s="223" t="str">
        <f t="shared" si="41"/>
        <v>是</v>
      </c>
      <c r="G703" s="144" t="str">
        <f t="shared" si="42"/>
        <v>项</v>
      </c>
    </row>
    <row r="704" ht="36" customHeight="1" spans="1:7">
      <c r="A704" s="389" t="s">
        <v>1271</v>
      </c>
      <c r="B704" s="307" t="s">
        <v>1272</v>
      </c>
      <c r="C704" s="390">
        <v>1800</v>
      </c>
      <c r="D704" s="275">
        <v>2000</v>
      </c>
      <c r="E704" s="257">
        <f t="shared" si="38"/>
        <v>0.111</v>
      </c>
      <c r="F704" s="223" t="str">
        <f t="shared" si="41"/>
        <v>是</v>
      </c>
      <c r="G704" s="144" t="str">
        <f t="shared" si="42"/>
        <v>项</v>
      </c>
    </row>
    <row r="705" ht="36" customHeight="1" spans="1:7">
      <c r="A705" s="389" t="s">
        <v>1273</v>
      </c>
      <c r="B705" s="307" t="s">
        <v>1274</v>
      </c>
      <c r="C705" s="390">
        <v>0</v>
      </c>
      <c r="D705" s="275">
        <v>0</v>
      </c>
      <c r="E705" s="257" t="str">
        <f t="shared" si="38"/>
        <v/>
      </c>
      <c r="F705" s="223" t="str">
        <f t="shared" si="41"/>
        <v>否</v>
      </c>
      <c r="G705" s="144" t="str">
        <f t="shared" si="42"/>
        <v>项</v>
      </c>
    </row>
    <row r="706" ht="36" customHeight="1" spans="1:7">
      <c r="A706" s="389" t="s">
        <v>1275</v>
      </c>
      <c r="B706" s="307" t="s">
        <v>1276</v>
      </c>
      <c r="C706" s="390">
        <v>760</v>
      </c>
      <c r="D706" s="275">
        <v>780</v>
      </c>
      <c r="E706" s="257">
        <f t="shared" si="38"/>
        <v>0.026</v>
      </c>
      <c r="F706" s="223" t="str">
        <f t="shared" si="41"/>
        <v>是</v>
      </c>
      <c r="G706" s="144" t="str">
        <f t="shared" si="42"/>
        <v>项</v>
      </c>
    </row>
    <row r="707" ht="36" customHeight="1" spans="1:7">
      <c r="A707" s="388" t="s">
        <v>1277</v>
      </c>
      <c r="B707" s="303" t="s">
        <v>1278</v>
      </c>
      <c r="C707" s="393">
        <f>SUM(C708:C710)</f>
        <v>4200</v>
      </c>
      <c r="D707" s="393">
        <f>SUM(D708:D710)</f>
        <v>500</v>
      </c>
      <c r="E707" s="257" t="str">
        <f t="shared" si="38"/>
        <v/>
      </c>
      <c r="F707" s="223" t="str">
        <f t="shared" si="41"/>
        <v>是</v>
      </c>
      <c r="G707" s="144" t="str">
        <f t="shared" si="42"/>
        <v>款</v>
      </c>
    </row>
    <row r="708" ht="36" customHeight="1" spans="1:7">
      <c r="A708" s="389" t="s">
        <v>1279</v>
      </c>
      <c r="B708" s="307" t="s">
        <v>1280</v>
      </c>
      <c r="C708" s="390">
        <v>0</v>
      </c>
      <c r="D708" s="275">
        <v>0</v>
      </c>
      <c r="E708" s="257" t="str">
        <f t="shared" si="38"/>
        <v/>
      </c>
      <c r="F708" s="223" t="str">
        <f t="shared" si="41"/>
        <v>否</v>
      </c>
      <c r="G708" s="144" t="str">
        <f t="shared" si="42"/>
        <v>项</v>
      </c>
    </row>
    <row r="709" ht="36" customHeight="1" spans="1:7">
      <c r="A709" s="389" t="s">
        <v>1281</v>
      </c>
      <c r="B709" s="307" t="s">
        <v>1282</v>
      </c>
      <c r="C709" s="390">
        <v>4200</v>
      </c>
      <c r="D709" s="275">
        <v>500</v>
      </c>
      <c r="E709" s="257" t="str">
        <f t="shared" ref="E709:E772" si="43">IF(C709&lt;&gt;0,IF((D709/C709-1)&lt;-30%,"",IF((D709/C709-1)&gt;150%,"",D709/C709-1)),"")</f>
        <v/>
      </c>
      <c r="F709" s="223" t="str">
        <f t="shared" si="41"/>
        <v>是</v>
      </c>
      <c r="G709" s="144" t="str">
        <f t="shared" si="42"/>
        <v>项</v>
      </c>
    </row>
    <row r="710" ht="36" customHeight="1" spans="1:7">
      <c r="A710" s="389" t="s">
        <v>1283</v>
      </c>
      <c r="B710" s="307" t="s">
        <v>1284</v>
      </c>
      <c r="C710" s="390">
        <v>0</v>
      </c>
      <c r="D710" s="275">
        <v>0</v>
      </c>
      <c r="E710" s="257" t="str">
        <f t="shared" si="43"/>
        <v/>
      </c>
      <c r="F710" s="223" t="str">
        <f t="shared" si="41"/>
        <v>否</v>
      </c>
      <c r="G710" s="144" t="str">
        <f t="shared" si="42"/>
        <v>项</v>
      </c>
    </row>
    <row r="711" ht="36" customHeight="1" spans="1:7">
      <c r="A711" s="388" t="s">
        <v>1285</v>
      </c>
      <c r="B711" s="303" t="s">
        <v>1286</v>
      </c>
      <c r="C711" s="393">
        <f>SUM(C712:C714)</f>
        <v>2100</v>
      </c>
      <c r="D711" s="393">
        <f>SUM(D712:D714)</f>
        <v>2650</v>
      </c>
      <c r="E711" s="257">
        <f t="shared" si="43"/>
        <v>0.262</v>
      </c>
      <c r="F711" s="223" t="str">
        <f t="shared" si="41"/>
        <v>是</v>
      </c>
      <c r="G711" s="144" t="str">
        <f t="shared" si="42"/>
        <v>款</v>
      </c>
    </row>
    <row r="712" ht="36" customHeight="1" spans="1:7">
      <c r="A712" s="389" t="s">
        <v>1287</v>
      </c>
      <c r="B712" s="307" t="s">
        <v>1288</v>
      </c>
      <c r="C712" s="390">
        <v>1800</v>
      </c>
      <c r="D712" s="275">
        <v>2300</v>
      </c>
      <c r="E712" s="257">
        <f t="shared" si="43"/>
        <v>0.278</v>
      </c>
      <c r="F712" s="223" t="str">
        <f t="shared" si="41"/>
        <v>是</v>
      </c>
      <c r="G712" s="144" t="str">
        <f t="shared" si="42"/>
        <v>项</v>
      </c>
    </row>
    <row r="713" ht="36" customHeight="1" spans="1:7">
      <c r="A713" s="389" t="s">
        <v>1289</v>
      </c>
      <c r="B713" s="307" t="s">
        <v>1290</v>
      </c>
      <c r="C713" s="390">
        <v>0</v>
      </c>
      <c r="D713" s="275">
        <v>0</v>
      </c>
      <c r="E713" s="257" t="str">
        <f t="shared" si="43"/>
        <v/>
      </c>
      <c r="F713" s="223" t="str">
        <f t="shared" si="41"/>
        <v>否</v>
      </c>
      <c r="G713" s="144" t="str">
        <f t="shared" si="42"/>
        <v>项</v>
      </c>
    </row>
    <row r="714" ht="36" customHeight="1" spans="1:7">
      <c r="A714" s="389" t="s">
        <v>1291</v>
      </c>
      <c r="B714" s="307" t="s">
        <v>1292</v>
      </c>
      <c r="C714" s="390">
        <v>300</v>
      </c>
      <c r="D714" s="275">
        <v>350</v>
      </c>
      <c r="E714" s="257">
        <f t="shared" si="43"/>
        <v>0.167</v>
      </c>
      <c r="F714" s="223" t="str">
        <f t="shared" si="41"/>
        <v>是</v>
      </c>
      <c r="G714" s="144" t="str">
        <f t="shared" si="42"/>
        <v>项</v>
      </c>
    </row>
    <row r="715" ht="36" customHeight="1" spans="1:7">
      <c r="A715" s="388" t="s">
        <v>1293</v>
      </c>
      <c r="B715" s="303" t="s">
        <v>1294</v>
      </c>
      <c r="C715" s="393">
        <f>SUM(C716:C717)</f>
        <v>80</v>
      </c>
      <c r="D715" s="393">
        <f>SUM(D716:D717)</f>
        <v>80</v>
      </c>
      <c r="E715" s="257">
        <f t="shared" si="43"/>
        <v>0</v>
      </c>
      <c r="F715" s="223" t="str">
        <f t="shared" si="41"/>
        <v>是</v>
      </c>
      <c r="G715" s="144" t="str">
        <f t="shared" si="42"/>
        <v>款</v>
      </c>
    </row>
    <row r="716" ht="36" customHeight="1" spans="1:7">
      <c r="A716" s="389" t="s">
        <v>1295</v>
      </c>
      <c r="B716" s="307" t="s">
        <v>1296</v>
      </c>
      <c r="C716" s="390">
        <v>80</v>
      </c>
      <c r="D716" s="275">
        <v>80</v>
      </c>
      <c r="E716" s="257">
        <f t="shared" si="43"/>
        <v>0</v>
      </c>
      <c r="F716" s="223" t="str">
        <f t="shared" si="41"/>
        <v>是</v>
      </c>
      <c r="G716" s="144" t="str">
        <f t="shared" si="42"/>
        <v>项</v>
      </c>
    </row>
    <row r="717" ht="36" customHeight="1" spans="1:7">
      <c r="A717" s="389" t="s">
        <v>1297</v>
      </c>
      <c r="B717" s="307" t="s">
        <v>1298</v>
      </c>
      <c r="C717" s="390">
        <v>0</v>
      </c>
      <c r="D717" s="275">
        <v>0</v>
      </c>
      <c r="E717" s="257" t="str">
        <f t="shared" si="43"/>
        <v/>
      </c>
      <c r="F717" s="223" t="str">
        <f t="shared" si="41"/>
        <v>否</v>
      </c>
      <c r="G717" s="144" t="str">
        <f t="shared" si="42"/>
        <v>项</v>
      </c>
    </row>
    <row r="718" ht="36" customHeight="1" spans="1:7">
      <c r="A718" s="388" t="s">
        <v>1299</v>
      </c>
      <c r="B718" s="303" t="s">
        <v>1300</v>
      </c>
      <c r="C718" s="393">
        <f>SUM(C719:C726)</f>
        <v>226</v>
      </c>
      <c r="D718" s="393">
        <f>SUM(D719:D726)</f>
        <v>246</v>
      </c>
      <c r="E718" s="257">
        <f t="shared" si="43"/>
        <v>0.088</v>
      </c>
      <c r="F718" s="223" t="str">
        <f t="shared" si="41"/>
        <v>是</v>
      </c>
      <c r="G718" s="144" t="str">
        <f t="shared" si="42"/>
        <v>款</v>
      </c>
    </row>
    <row r="719" ht="36" customHeight="1" spans="1:7">
      <c r="A719" s="389" t="s">
        <v>1301</v>
      </c>
      <c r="B719" s="307" t="s">
        <v>82</v>
      </c>
      <c r="C719" s="390">
        <v>200</v>
      </c>
      <c r="D719" s="275">
        <v>220</v>
      </c>
      <c r="E719" s="257">
        <f t="shared" si="43"/>
        <v>0.1</v>
      </c>
      <c r="F719" s="223" t="str">
        <f t="shared" si="41"/>
        <v>是</v>
      </c>
      <c r="G719" s="144" t="str">
        <f t="shared" si="42"/>
        <v>项</v>
      </c>
    </row>
    <row r="720" ht="36" customHeight="1" spans="1:7">
      <c r="A720" s="389" t="s">
        <v>1302</v>
      </c>
      <c r="B720" s="307" t="s">
        <v>84</v>
      </c>
      <c r="C720" s="390">
        <v>26</v>
      </c>
      <c r="D720" s="275">
        <v>26</v>
      </c>
      <c r="E720" s="257">
        <f t="shared" si="43"/>
        <v>0</v>
      </c>
      <c r="F720" s="223" t="str">
        <f t="shared" si="41"/>
        <v>是</v>
      </c>
      <c r="G720" s="144" t="str">
        <f t="shared" si="42"/>
        <v>项</v>
      </c>
    </row>
    <row r="721" ht="36" customHeight="1" spans="1:7">
      <c r="A721" s="389" t="s">
        <v>1303</v>
      </c>
      <c r="B721" s="307" t="s">
        <v>86</v>
      </c>
      <c r="C721" s="390">
        <v>0</v>
      </c>
      <c r="D721" s="275">
        <v>0</v>
      </c>
      <c r="E721" s="257" t="str">
        <f t="shared" si="43"/>
        <v/>
      </c>
      <c r="F721" s="223" t="str">
        <f t="shared" si="41"/>
        <v>否</v>
      </c>
      <c r="G721" s="144" t="str">
        <f t="shared" si="42"/>
        <v>项</v>
      </c>
    </row>
    <row r="722" ht="36" customHeight="1" spans="1:7">
      <c r="A722" s="389" t="s">
        <v>1304</v>
      </c>
      <c r="B722" s="307" t="s">
        <v>183</v>
      </c>
      <c r="C722" s="390">
        <v>0</v>
      </c>
      <c r="D722" s="275">
        <v>0</v>
      </c>
      <c r="E722" s="257" t="str">
        <f t="shared" si="43"/>
        <v/>
      </c>
      <c r="F722" s="223" t="str">
        <f t="shared" si="41"/>
        <v>否</v>
      </c>
      <c r="G722" s="144" t="str">
        <f t="shared" si="42"/>
        <v>项</v>
      </c>
    </row>
    <row r="723" ht="36" customHeight="1" spans="1:7">
      <c r="A723" s="389" t="s">
        <v>1305</v>
      </c>
      <c r="B723" s="307" t="s">
        <v>1306</v>
      </c>
      <c r="C723" s="390">
        <v>0</v>
      </c>
      <c r="D723" s="275">
        <v>0</v>
      </c>
      <c r="E723" s="257" t="str">
        <f t="shared" si="43"/>
        <v/>
      </c>
      <c r="F723" s="223" t="str">
        <f t="shared" si="41"/>
        <v>否</v>
      </c>
      <c r="G723" s="144" t="str">
        <f t="shared" si="42"/>
        <v>项</v>
      </c>
    </row>
    <row r="724" ht="36" customHeight="1" spans="1:7">
      <c r="A724" s="389" t="s">
        <v>1307</v>
      </c>
      <c r="B724" s="307" t="s">
        <v>1308</v>
      </c>
      <c r="C724" s="390">
        <v>0</v>
      </c>
      <c r="D724" s="275">
        <v>0</v>
      </c>
      <c r="E724" s="257" t="str">
        <f t="shared" si="43"/>
        <v/>
      </c>
      <c r="F724" s="223" t="str">
        <f t="shared" si="41"/>
        <v>否</v>
      </c>
      <c r="G724" s="144" t="str">
        <f t="shared" si="42"/>
        <v>项</v>
      </c>
    </row>
    <row r="725" ht="36" customHeight="1" spans="1:7">
      <c r="A725" s="389" t="s">
        <v>1309</v>
      </c>
      <c r="B725" s="307" t="s">
        <v>100</v>
      </c>
      <c r="C725" s="390">
        <v>0</v>
      </c>
      <c r="D725" s="275">
        <v>0</v>
      </c>
      <c r="E725" s="257" t="str">
        <f t="shared" si="43"/>
        <v/>
      </c>
      <c r="F725" s="223" t="str">
        <f t="shared" si="41"/>
        <v>否</v>
      </c>
      <c r="G725" s="144" t="str">
        <f t="shared" si="42"/>
        <v>项</v>
      </c>
    </row>
    <row r="726" ht="36" customHeight="1" spans="1:7">
      <c r="A726" s="389" t="s">
        <v>1310</v>
      </c>
      <c r="B726" s="307" t="s">
        <v>1311</v>
      </c>
      <c r="C726" s="390">
        <v>0</v>
      </c>
      <c r="D726" s="275">
        <v>0</v>
      </c>
      <c r="E726" s="257" t="str">
        <f t="shared" si="43"/>
        <v/>
      </c>
      <c r="F726" s="223" t="str">
        <f t="shared" si="41"/>
        <v>否</v>
      </c>
      <c r="G726" s="144" t="str">
        <f t="shared" si="42"/>
        <v>项</v>
      </c>
    </row>
    <row r="727" ht="36" customHeight="1" spans="1:7">
      <c r="A727" s="388" t="s">
        <v>1312</v>
      </c>
      <c r="B727" s="303" t="s">
        <v>1313</v>
      </c>
      <c r="C727" s="393">
        <f>SUM(C728)</f>
        <v>300</v>
      </c>
      <c r="D727" s="393">
        <f>SUM(D728)</f>
        <v>380</v>
      </c>
      <c r="E727" s="257">
        <f t="shared" si="43"/>
        <v>0.267</v>
      </c>
      <c r="F727" s="223" t="str">
        <f t="shared" si="41"/>
        <v>是</v>
      </c>
      <c r="G727" s="144" t="str">
        <f t="shared" si="42"/>
        <v>款</v>
      </c>
    </row>
    <row r="728" ht="36" customHeight="1" spans="1:7">
      <c r="A728" s="389" t="s">
        <v>1314</v>
      </c>
      <c r="B728" s="307" t="s">
        <v>1315</v>
      </c>
      <c r="C728" s="390">
        <v>300</v>
      </c>
      <c r="D728" s="275">
        <v>380</v>
      </c>
      <c r="E728" s="257">
        <f t="shared" si="43"/>
        <v>0.267</v>
      </c>
      <c r="F728" s="223" t="str">
        <f t="shared" si="41"/>
        <v>是</v>
      </c>
      <c r="G728" s="144" t="str">
        <f t="shared" si="42"/>
        <v>项</v>
      </c>
    </row>
    <row r="729" ht="36" customHeight="1" spans="1:7">
      <c r="A729" s="388" t="s">
        <v>1316</v>
      </c>
      <c r="B729" s="303" t="s">
        <v>1317</v>
      </c>
      <c r="C729" s="393">
        <f>SUM(C730)</f>
        <v>10</v>
      </c>
      <c r="D729" s="393">
        <f>SUM(D730)</f>
        <v>20</v>
      </c>
      <c r="E729" s="257">
        <f t="shared" si="43"/>
        <v>1</v>
      </c>
      <c r="F729" s="223" t="str">
        <f t="shared" si="41"/>
        <v>是</v>
      </c>
      <c r="G729" s="144" t="str">
        <f t="shared" si="42"/>
        <v>款</v>
      </c>
    </row>
    <row r="730" ht="36" customHeight="1" spans="1:7">
      <c r="A730" s="389">
        <v>2109999</v>
      </c>
      <c r="B730" s="307" t="s">
        <v>1318</v>
      </c>
      <c r="C730" s="390">
        <v>10</v>
      </c>
      <c r="D730" s="275">
        <v>20</v>
      </c>
      <c r="E730" s="257">
        <f t="shared" si="43"/>
        <v>1</v>
      </c>
      <c r="F730" s="223" t="str">
        <f t="shared" si="41"/>
        <v>是</v>
      </c>
      <c r="G730" s="144" t="str">
        <f t="shared" si="42"/>
        <v>项</v>
      </c>
    </row>
    <row r="731" ht="36" customHeight="1" spans="1:7">
      <c r="A731" s="388" t="s">
        <v>1319</v>
      </c>
      <c r="B731" s="303" t="s">
        <v>1320</v>
      </c>
      <c r="C731" s="393">
        <f>SUM(C732,C742,C746,C755,C760,C767,C773,C776,C779,C781,C783,C791,C793,C808,C789)</f>
        <v>8200</v>
      </c>
      <c r="D731" s="393">
        <f>SUM(D732,D742,D746,D755,D760,D767,D773,D776,D779,D781,D783,D791,D793,D808,D789)</f>
        <v>5000</v>
      </c>
      <c r="E731" s="257" t="str">
        <f t="shared" si="43"/>
        <v/>
      </c>
      <c r="F731" s="223" t="str">
        <f t="shared" si="41"/>
        <v>是</v>
      </c>
      <c r="G731" s="144" t="str">
        <f t="shared" si="42"/>
        <v>类</v>
      </c>
    </row>
    <row r="732" ht="36" customHeight="1" spans="1:7">
      <c r="A732" s="388" t="s">
        <v>1321</v>
      </c>
      <c r="B732" s="303" t="s">
        <v>1322</v>
      </c>
      <c r="C732" s="393">
        <f>SUM(C733:C741)</f>
        <v>293</v>
      </c>
      <c r="D732" s="393">
        <f>SUM(D733:D741)</f>
        <v>97</v>
      </c>
      <c r="E732" s="257" t="str">
        <f t="shared" si="43"/>
        <v/>
      </c>
      <c r="F732" s="223" t="str">
        <f t="shared" si="41"/>
        <v>是</v>
      </c>
      <c r="G732" s="144" t="str">
        <f t="shared" si="42"/>
        <v>款</v>
      </c>
    </row>
    <row r="733" ht="36" customHeight="1" spans="1:7">
      <c r="A733" s="389" t="s">
        <v>1323</v>
      </c>
      <c r="B733" s="307" t="s">
        <v>82</v>
      </c>
      <c r="C733" s="390">
        <v>30</v>
      </c>
      <c r="D733" s="275">
        <v>32</v>
      </c>
      <c r="E733" s="257">
        <f t="shared" si="43"/>
        <v>0.067</v>
      </c>
      <c r="F733" s="223" t="str">
        <f t="shared" si="41"/>
        <v>是</v>
      </c>
      <c r="G733" s="144" t="str">
        <f t="shared" si="42"/>
        <v>项</v>
      </c>
    </row>
    <row r="734" ht="36" customHeight="1" spans="1:7">
      <c r="A734" s="389" t="s">
        <v>1324</v>
      </c>
      <c r="B734" s="307" t="s">
        <v>84</v>
      </c>
      <c r="C734" s="390">
        <v>63</v>
      </c>
      <c r="D734" s="275">
        <v>65</v>
      </c>
      <c r="E734" s="257">
        <f t="shared" si="43"/>
        <v>0.032</v>
      </c>
      <c r="F734" s="223" t="str">
        <f t="shared" si="41"/>
        <v>是</v>
      </c>
      <c r="G734" s="144" t="str">
        <f t="shared" si="42"/>
        <v>项</v>
      </c>
    </row>
    <row r="735" ht="36" customHeight="1" spans="1:7">
      <c r="A735" s="389" t="s">
        <v>1325</v>
      </c>
      <c r="B735" s="307" t="s">
        <v>86</v>
      </c>
      <c r="C735" s="390">
        <v>0</v>
      </c>
      <c r="D735" s="275">
        <v>0</v>
      </c>
      <c r="E735" s="257" t="str">
        <f t="shared" si="43"/>
        <v/>
      </c>
      <c r="F735" s="223" t="str">
        <f t="shared" si="41"/>
        <v>否</v>
      </c>
      <c r="G735" s="144" t="str">
        <f t="shared" si="42"/>
        <v>项</v>
      </c>
    </row>
    <row r="736" ht="36" customHeight="1" spans="1:7">
      <c r="A736" s="389" t="s">
        <v>1326</v>
      </c>
      <c r="B736" s="307" t="s">
        <v>1327</v>
      </c>
      <c r="C736" s="390">
        <v>0</v>
      </c>
      <c r="D736" s="275">
        <v>0</v>
      </c>
      <c r="E736" s="257" t="str">
        <f t="shared" si="43"/>
        <v/>
      </c>
      <c r="F736" s="223" t="str">
        <f t="shared" si="41"/>
        <v>否</v>
      </c>
      <c r="G736" s="144" t="str">
        <f t="shared" si="42"/>
        <v>项</v>
      </c>
    </row>
    <row r="737" ht="36" customHeight="1" spans="1:7">
      <c r="A737" s="389" t="s">
        <v>1328</v>
      </c>
      <c r="B737" s="307" t="s">
        <v>1329</v>
      </c>
      <c r="C737" s="390">
        <v>0</v>
      </c>
      <c r="D737" s="275">
        <v>0</v>
      </c>
      <c r="E737" s="257" t="str">
        <f t="shared" si="43"/>
        <v/>
      </c>
      <c r="F737" s="223" t="str">
        <f t="shared" si="41"/>
        <v>否</v>
      </c>
      <c r="G737" s="144" t="str">
        <f t="shared" si="42"/>
        <v>项</v>
      </c>
    </row>
    <row r="738" ht="36" customHeight="1" spans="1:7">
      <c r="A738" s="389" t="s">
        <v>1330</v>
      </c>
      <c r="B738" s="307" t="s">
        <v>1331</v>
      </c>
      <c r="C738" s="390">
        <v>0</v>
      </c>
      <c r="D738" s="275">
        <v>0</v>
      </c>
      <c r="E738" s="257" t="str">
        <f t="shared" si="43"/>
        <v/>
      </c>
      <c r="F738" s="223" t="str">
        <f t="shared" si="41"/>
        <v>否</v>
      </c>
      <c r="G738" s="144" t="str">
        <f t="shared" si="42"/>
        <v>项</v>
      </c>
    </row>
    <row r="739" ht="36" customHeight="1" spans="1:7">
      <c r="A739" s="389" t="s">
        <v>1332</v>
      </c>
      <c r="B739" s="307" t="s">
        <v>1333</v>
      </c>
      <c r="C739" s="390">
        <v>0</v>
      </c>
      <c r="D739" s="275">
        <v>0</v>
      </c>
      <c r="E739" s="257" t="str">
        <f t="shared" si="43"/>
        <v/>
      </c>
      <c r="F739" s="223" t="str">
        <f t="shared" si="41"/>
        <v>否</v>
      </c>
      <c r="G739" s="144" t="str">
        <f t="shared" si="42"/>
        <v>项</v>
      </c>
    </row>
    <row r="740" ht="36" customHeight="1" spans="1:7">
      <c r="A740" s="389" t="s">
        <v>1334</v>
      </c>
      <c r="B740" s="307" t="s">
        <v>1335</v>
      </c>
      <c r="C740" s="390">
        <v>0</v>
      </c>
      <c r="D740" s="275">
        <v>0</v>
      </c>
      <c r="E740" s="257" t="str">
        <f t="shared" si="43"/>
        <v/>
      </c>
      <c r="F740" s="223" t="str">
        <f t="shared" si="41"/>
        <v>否</v>
      </c>
      <c r="G740" s="144" t="str">
        <f t="shared" si="42"/>
        <v>项</v>
      </c>
    </row>
    <row r="741" ht="36" customHeight="1" spans="1:7">
      <c r="A741" s="389" t="s">
        <v>1336</v>
      </c>
      <c r="B741" s="307" t="s">
        <v>1337</v>
      </c>
      <c r="C741" s="390">
        <v>200</v>
      </c>
      <c r="D741" s="275">
        <v>0</v>
      </c>
      <c r="E741" s="257" t="str">
        <f t="shared" si="43"/>
        <v/>
      </c>
      <c r="F741" s="223" t="str">
        <f t="shared" si="41"/>
        <v>是</v>
      </c>
      <c r="G741" s="144" t="str">
        <f t="shared" si="42"/>
        <v>项</v>
      </c>
    </row>
    <row r="742" ht="36" customHeight="1" spans="1:7">
      <c r="A742" s="388" t="s">
        <v>1338</v>
      </c>
      <c r="B742" s="303" t="s">
        <v>1339</v>
      </c>
      <c r="C742" s="393">
        <f>SUM(C743:C745)</f>
        <v>1</v>
      </c>
      <c r="D742" s="393">
        <f>SUM(D743:D745)</f>
        <v>2</v>
      </c>
      <c r="E742" s="257">
        <f t="shared" si="43"/>
        <v>1</v>
      </c>
      <c r="F742" s="223" t="str">
        <f t="shared" si="41"/>
        <v>是</v>
      </c>
      <c r="G742" s="144" t="str">
        <f t="shared" si="42"/>
        <v>款</v>
      </c>
    </row>
    <row r="743" ht="36" customHeight="1" spans="1:7">
      <c r="A743" s="389" t="s">
        <v>1340</v>
      </c>
      <c r="B743" s="307" t="s">
        <v>1341</v>
      </c>
      <c r="C743" s="390">
        <v>0</v>
      </c>
      <c r="D743" s="275">
        <v>0</v>
      </c>
      <c r="E743" s="257" t="str">
        <f t="shared" si="43"/>
        <v/>
      </c>
      <c r="F743" s="223" t="str">
        <f t="shared" si="41"/>
        <v>否</v>
      </c>
      <c r="G743" s="144" t="str">
        <f t="shared" si="42"/>
        <v>项</v>
      </c>
    </row>
    <row r="744" ht="36" customHeight="1" spans="1:7">
      <c r="A744" s="389" t="s">
        <v>1342</v>
      </c>
      <c r="B744" s="307" t="s">
        <v>1343</v>
      </c>
      <c r="C744" s="390">
        <v>0</v>
      </c>
      <c r="D744" s="275">
        <v>0</v>
      </c>
      <c r="E744" s="257" t="str">
        <f t="shared" si="43"/>
        <v/>
      </c>
      <c r="F744" s="223" t="str">
        <f t="shared" si="41"/>
        <v>否</v>
      </c>
      <c r="G744" s="144" t="str">
        <f t="shared" si="42"/>
        <v>项</v>
      </c>
    </row>
    <row r="745" ht="36" customHeight="1" spans="1:7">
      <c r="A745" s="389" t="s">
        <v>1344</v>
      </c>
      <c r="B745" s="307" t="s">
        <v>1345</v>
      </c>
      <c r="C745" s="390">
        <v>1</v>
      </c>
      <c r="D745" s="275">
        <v>2</v>
      </c>
      <c r="E745" s="257">
        <f t="shared" si="43"/>
        <v>1</v>
      </c>
      <c r="F745" s="223" t="str">
        <f t="shared" si="41"/>
        <v>是</v>
      </c>
      <c r="G745" s="144" t="str">
        <f t="shared" si="42"/>
        <v>项</v>
      </c>
    </row>
    <row r="746" ht="36" customHeight="1" spans="1:7">
      <c r="A746" s="388" t="s">
        <v>1346</v>
      </c>
      <c r="B746" s="303" t="s">
        <v>1347</v>
      </c>
      <c r="C746" s="393">
        <f>SUM(C747:C754)</f>
        <v>1771</v>
      </c>
      <c r="D746" s="393">
        <f>SUM(D747:D754)</f>
        <v>2512</v>
      </c>
      <c r="E746" s="257">
        <f t="shared" si="43"/>
        <v>0.418</v>
      </c>
      <c r="F746" s="223" t="str">
        <f t="shared" si="41"/>
        <v>是</v>
      </c>
      <c r="G746" s="144" t="str">
        <f t="shared" si="42"/>
        <v>款</v>
      </c>
    </row>
    <row r="747" ht="36" customHeight="1" spans="1:7">
      <c r="A747" s="389" t="s">
        <v>1348</v>
      </c>
      <c r="B747" s="307" t="s">
        <v>1349</v>
      </c>
      <c r="C747" s="390">
        <v>1</v>
      </c>
      <c r="D747" s="275">
        <v>1</v>
      </c>
      <c r="E747" s="257">
        <f t="shared" si="43"/>
        <v>0</v>
      </c>
      <c r="F747" s="223" t="str">
        <f t="shared" si="41"/>
        <v>是</v>
      </c>
      <c r="G747" s="144" t="str">
        <f t="shared" si="42"/>
        <v>项</v>
      </c>
    </row>
    <row r="748" ht="36" customHeight="1" spans="1:7">
      <c r="A748" s="389" t="s">
        <v>1350</v>
      </c>
      <c r="B748" s="307" t="s">
        <v>1351</v>
      </c>
      <c r="C748" s="390">
        <v>1600</v>
      </c>
      <c r="D748" s="275">
        <v>2411</v>
      </c>
      <c r="E748" s="257">
        <f t="shared" si="43"/>
        <v>0.507</v>
      </c>
      <c r="F748" s="223" t="str">
        <f t="shared" si="41"/>
        <v>是</v>
      </c>
      <c r="G748" s="144" t="str">
        <f t="shared" si="42"/>
        <v>项</v>
      </c>
    </row>
    <row r="749" ht="36" customHeight="1" spans="1:7">
      <c r="A749" s="389" t="s">
        <v>1352</v>
      </c>
      <c r="B749" s="307" t="s">
        <v>1353</v>
      </c>
      <c r="C749" s="390">
        <v>0</v>
      </c>
      <c r="D749" s="275">
        <v>0</v>
      </c>
      <c r="E749" s="257" t="str">
        <f t="shared" si="43"/>
        <v/>
      </c>
      <c r="F749" s="223" t="str">
        <f t="shared" si="41"/>
        <v>否</v>
      </c>
      <c r="G749" s="144" t="str">
        <f t="shared" si="42"/>
        <v>项</v>
      </c>
    </row>
    <row r="750" ht="36" customHeight="1" spans="1:7">
      <c r="A750" s="389" t="s">
        <v>1354</v>
      </c>
      <c r="B750" s="307" t="s">
        <v>1355</v>
      </c>
      <c r="C750" s="390">
        <v>0</v>
      </c>
      <c r="D750" s="275">
        <v>0</v>
      </c>
      <c r="E750" s="257" t="str">
        <f t="shared" si="43"/>
        <v/>
      </c>
      <c r="F750" s="223" t="str">
        <f t="shared" si="41"/>
        <v>否</v>
      </c>
      <c r="G750" s="144" t="str">
        <f t="shared" si="42"/>
        <v>项</v>
      </c>
    </row>
    <row r="751" ht="36" customHeight="1" spans="1:7">
      <c r="A751" s="389" t="s">
        <v>1356</v>
      </c>
      <c r="B751" s="307" t="s">
        <v>1357</v>
      </c>
      <c r="C751" s="390">
        <v>0</v>
      </c>
      <c r="D751" s="275">
        <v>0</v>
      </c>
      <c r="E751" s="257" t="str">
        <f t="shared" si="43"/>
        <v/>
      </c>
      <c r="F751" s="223" t="str">
        <f t="shared" si="41"/>
        <v>否</v>
      </c>
      <c r="G751" s="144" t="str">
        <f t="shared" si="42"/>
        <v>项</v>
      </c>
    </row>
    <row r="752" ht="36" customHeight="1" spans="1:7">
      <c r="A752" s="389" t="s">
        <v>1358</v>
      </c>
      <c r="B752" s="307" t="s">
        <v>1359</v>
      </c>
      <c r="C752" s="390">
        <v>0</v>
      </c>
      <c r="D752" s="275">
        <v>0</v>
      </c>
      <c r="E752" s="257" t="str">
        <f t="shared" si="43"/>
        <v/>
      </c>
      <c r="F752" s="223" t="str">
        <f t="shared" si="41"/>
        <v>否</v>
      </c>
      <c r="G752" s="144" t="str">
        <f t="shared" si="42"/>
        <v>项</v>
      </c>
    </row>
    <row r="753" ht="36" customHeight="1" spans="1:7">
      <c r="A753" s="307" t="s">
        <v>1360</v>
      </c>
      <c r="B753" s="307" t="s">
        <v>1361</v>
      </c>
      <c r="C753" s="390">
        <v>0</v>
      </c>
      <c r="D753" s="275">
        <v>0</v>
      </c>
      <c r="E753" s="257" t="str">
        <f t="shared" si="43"/>
        <v/>
      </c>
      <c r="F753" s="223" t="str">
        <f t="shared" si="41"/>
        <v>否</v>
      </c>
      <c r="G753" s="144" t="str">
        <f t="shared" si="42"/>
        <v>项</v>
      </c>
    </row>
    <row r="754" ht="36" customHeight="1" spans="1:7">
      <c r="A754" s="389" t="s">
        <v>1362</v>
      </c>
      <c r="B754" s="307" t="s">
        <v>1363</v>
      </c>
      <c r="C754" s="390">
        <v>170</v>
      </c>
      <c r="D754" s="275">
        <v>100</v>
      </c>
      <c r="E754" s="257" t="str">
        <f t="shared" si="43"/>
        <v/>
      </c>
      <c r="F754" s="223" t="str">
        <f t="shared" si="41"/>
        <v>是</v>
      </c>
      <c r="G754" s="144" t="str">
        <f t="shared" si="42"/>
        <v>项</v>
      </c>
    </row>
    <row r="755" ht="36" customHeight="1" spans="1:7">
      <c r="A755" s="388" t="s">
        <v>1364</v>
      </c>
      <c r="B755" s="303" t="s">
        <v>1365</v>
      </c>
      <c r="C755" s="393">
        <f>SUM(C756:C759)</f>
        <v>2070</v>
      </c>
      <c r="D755" s="393">
        <f>SUM(D756:D759)</f>
        <v>770</v>
      </c>
      <c r="E755" s="257" t="str">
        <f t="shared" si="43"/>
        <v/>
      </c>
      <c r="F755" s="223" t="str">
        <f t="shared" si="41"/>
        <v>是</v>
      </c>
      <c r="G755" s="144" t="str">
        <f t="shared" si="42"/>
        <v>款</v>
      </c>
    </row>
    <row r="756" ht="36" customHeight="1" spans="1:7">
      <c r="A756" s="389" t="s">
        <v>1366</v>
      </c>
      <c r="B756" s="307" t="s">
        <v>1367</v>
      </c>
      <c r="C756" s="390">
        <v>0</v>
      </c>
      <c r="D756" s="275">
        <v>0</v>
      </c>
      <c r="E756" s="257" t="str">
        <f t="shared" si="43"/>
        <v/>
      </c>
      <c r="F756" s="223" t="str">
        <f t="shared" si="41"/>
        <v>否</v>
      </c>
      <c r="G756" s="144" t="str">
        <f t="shared" si="42"/>
        <v>项</v>
      </c>
    </row>
    <row r="757" ht="36" customHeight="1" spans="1:7">
      <c r="A757" s="389" t="s">
        <v>1368</v>
      </c>
      <c r="B757" s="307" t="s">
        <v>1369</v>
      </c>
      <c r="C757" s="390">
        <v>1500</v>
      </c>
      <c r="D757" s="275">
        <v>665</v>
      </c>
      <c r="E757" s="257" t="str">
        <f t="shared" si="43"/>
        <v/>
      </c>
      <c r="F757" s="223" t="str">
        <f t="shared" si="41"/>
        <v>是</v>
      </c>
      <c r="G757" s="144" t="str">
        <f t="shared" si="42"/>
        <v>项</v>
      </c>
    </row>
    <row r="758" ht="36" customHeight="1" spans="1:7">
      <c r="A758" s="389" t="s">
        <v>1370</v>
      </c>
      <c r="B758" s="307" t="s">
        <v>1371</v>
      </c>
      <c r="C758" s="390">
        <v>10</v>
      </c>
      <c r="D758" s="275">
        <v>5</v>
      </c>
      <c r="E758" s="257" t="str">
        <f t="shared" si="43"/>
        <v/>
      </c>
      <c r="F758" s="223" t="str">
        <f t="shared" si="41"/>
        <v>是</v>
      </c>
      <c r="G758" s="144" t="str">
        <f t="shared" si="42"/>
        <v>项</v>
      </c>
    </row>
    <row r="759" ht="36" customHeight="1" spans="1:7">
      <c r="A759" s="389" t="s">
        <v>1372</v>
      </c>
      <c r="B759" s="307" t="s">
        <v>1373</v>
      </c>
      <c r="C759" s="390">
        <v>560</v>
      </c>
      <c r="D759" s="275">
        <v>100</v>
      </c>
      <c r="E759" s="257" t="str">
        <f t="shared" si="43"/>
        <v/>
      </c>
      <c r="F759" s="223" t="str">
        <f t="shared" si="41"/>
        <v>是</v>
      </c>
      <c r="G759" s="144" t="str">
        <f t="shared" si="42"/>
        <v>项</v>
      </c>
    </row>
    <row r="760" ht="36" customHeight="1" spans="1:7">
      <c r="A760" s="388" t="s">
        <v>1374</v>
      </c>
      <c r="B760" s="303" t="s">
        <v>1375</v>
      </c>
      <c r="C760" s="393">
        <f>SUM(C761:C766)</f>
        <v>560</v>
      </c>
      <c r="D760" s="393">
        <f>SUM(D761:D766)</f>
        <v>150</v>
      </c>
      <c r="E760" s="257" t="str">
        <f t="shared" si="43"/>
        <v/>
      </c>
      <c r="F760" s="223" t="str">
        <f t="shared" ref="F760:F823" si="44">IF(LEN(A760)=3,"是",IF(B760&lt;&gt;"",IF(SUM(C760:D760)&lt;&gt;0,"是","否"),"是"))</f>
        <v>是</v>
      </c>
      <c r="G760" s="144" t="str">
        <f t="shared" ref="G760:G823" si="45">IF(LEN(A760)=3,"类",IF(LEN(A760)=5,"款","项"))</f>
        <v>款</v>
      </c>
    </row>
    <row r="761" ht="36" customHeight="1" spans="1:7">
      <c r="A761" s="389" t="s">
        <v>1376</v>
      </c>
      <c r="B761" s="307" t="s">
        <v>1377</v>
      </c>
      <c r="C761" s="390">
        <v>160</v>
      </c>
      <c r="D761" s="275">
        <v>50</v>
      </c>
      <c r="E761" s="257" t="str">
        <f t="shared" si="43"/>
        <v/>
      </c>
      <c r="F761" s="223" t="str">
        <f t="shared" si="44"/>
        <v>是</v>
      </c>
      <c r="G761" s="144" t="str">
        <f t="shared" si="45"/>
        <v>项</v>
      </c>
    </row>
    <row r="762" ht="36" customHeight="1" spans="1:7">
      <c r="A762" s="389" t="s">
        <v>1378</v>
      </c>
      <c r="B762" s="307" t="s">
        <v>1379</v>
      </c>
      <c r="C762" s="390">
        <v>0</v>
      </c>
      <c r="D762" s="275">
        <v>0</v>
      </c>
      <c r="E762" s="257" t="str">
        <f t="shared" si="43"/>
        <v/>
      </c>
      <c r="F762" s="223" t="str">
        <f t="shared" si="44"/>
        <v>否</v>
      </c>
      <c r="G762" s="144" t="str">
        <f t="shared" si="45"/>
        <v>项</v>
      </c>
    </row>
    <row r="763" ht="36" customHeight="1" spans="1:7">
      <c r="A763" s="389" t="s">
        <v>1380</v>
      </c>
      <c r="B763" s="307" t="s">
        <v>1381</v>
      </c>
      <c r="C763" s="390">
        <v>0</v>
      </c>
      <c r="D763" s="275">
        <v>0</v>
      </c>
      <c r="E763" s="257" t="str">
        <f t="shared" si="43"/>
        <v/>
      </c>
      <c r="F763" s="223" t="str">
        <f t="shared" si="44"/>
        <v>否</v>
      </c>
      <c r="G763" s="144" t="str">
        <f t="shared" si="45"/>
        <v>项</v>
      </c>
    </row>
    <row r="764" ht="36" customHeight="1" spans="1:7">
      <c r="A764" s="389" t="s">
        <v>1382</v>
      </c>
      <c r="B764" s="307" t="s">
        <v>1383</v>
      </c>
      <c r="C764" s="390">
        <v>0</v>
      </c>
      <c r="D764" s="275">
        <v>0</v>
      </c>
      <c r="E764" s="257" t="str">
        <f t="shared" si="43"/>
        <v/>
      </c>
      <c r="F764" s="223" t="str">
        <f t="shared" si="44"/>
        <v>否</v>
      </c>
      <c r="G764" s="144" t="str">
        <f t="shared" si="45"/>
        <v>项</v>
      </c>
    </row>
    <row r="765" ht="36" customHeight="1" spans="1:7">
      <c r="A765" s="389" t="s">
        <v>1384</v>
      </c>
      <c r="B765" s="307" t="s">
        <v>1385</v>
      </c>
      <c r="C765" s="390">
        <v>400</v>
      </c>
      <c r="D765" s="275">
        <v>100</v>
      </c>
      <c r="E765" s="257" t="str">
        <f t="shared" si="43"/>
        <v/>
      </c>
      <c r="F765" s="223" t="str">
        <f t="shared" si="44"/>
        <v>是</v>
      </c>
      <c r="G765" s="144" t="str">
        <f t="shared" si="45"/>
        <v>项</v>
      </c>
    </row>
    <row r="766" ht="36" customHeight="1" spans="1:7">
      <c r="A766" s="389" t="s">
        <v>1386</v>
      </c>
      <c r="B766" s="307" t="s">
        <v>1387</v>
      </c>
      <c r="C766" s="390">
        <v>0</v>
      </c>
      <c r="D766" s="275">
        <v>0</v>
      </c>
      <c r="E766" s="257" t="str">
        <f t="shared" si="43"/>
        <v/>
      </c>
      <c r="F766" s="223" t="str">
        <f t="shared" si="44"/>
        <v>否</v>
      </c>
      <c r="G766" s="144" t="str">
        <f t="shared" si="45"/>
        <v>项</v>
      </c>
    </row>
    <row r="767" ht="36" customHeight="1" spans="1:7">
      <c r="A767" s="388" t="s">
        <v>1388</v>
      </c>
      <c r="B767" s="303" t="s">
        <v>1389</v>
      </c>
      <c r="C767" s="393">
        <f>SUM(C768:C772)</f>
        <v>60</v>
      </c>
      <c r="D767" s="393">
        <f>SUM(D768:D772)</f>
        <v>45</v>
      </c>
      <c r="E767" s="257">
        <f t="shared" si="43"/>
        <v>-0.25</v>
      </c>
      <c r="F767" s="223" t="str">
        <f t="shared" si="44"/>
        <v>是</v>
      </c>
      <c r="G767" s="144" t="str">
        <f t="shared" si="45"/>
        <v>款</v>
      </c>
    </row>
    <row r="768" ht="36" customHeight="1" spans="1:7">
      <c r="A768" s="389" t="s">
        <v>1390</v>
      </c>
      <c r="B768" s="307" t="s">
        <v>1391</v>
      </c>
      <c r="C768" s="390">
        <v>0</v>
      </c>
      <c r="D768" s="275">
        <v>0</v>
      </c>
      <c r="E768" s="257" t="str">
        <f t="shared" si="43"/>
        <v/>
      </c>
      <c r="F768" s="223" t="str">
        <f t="shared" si="44"/>
        <v>否</v>
      </c>
      <c r="G768" s="144" t="str">
        <f t="shared" si="45"/>
        <v>项</v>
      </c>
    </row>
    <row r="769" ht="36" customHeight="1" spans="1:7">
      <c r="A769" s="389" t="s">
        <v>1392</v>
      </c>
      <c r="B769" s="307" t="s">
        <v>1393</v>
      </c>
      <c r="C769" s="390">
        <v>0</v>
      </c>
      <c r="D769" s="275">
        <v>0</v>
      </c>
      <c r="E769" s="257" t="str">
        <f t="shared" si="43"/>
        <v/>
      </c>
      <c r="F769" s="223" t="str">
        <f t="shared" si="44"/>
        <v>否</v>
      </c>
      <c r="G769" s="144" t="str">
        <f t="shared" si="45"/>
        <v>项</v>
      </c>
    </row>
    <row r="770" ht="36" customHeight="1" spans="1:7">
      <c r="A770" s="389" t="s">
        <v>1394</v>
      </c>
      <c r="B770" s="307" t="s">
        <v>1395</v>
      </c>
      <c r="C770" s="390">
        <v>0</v>
      </c>
      <c r="D770" s="275">
        <v>0</v>
      </c>
      <c r="E770" s="257" t="str">
        <f t="shared" si="43"/>
        <v/>
      </c>
      <c r="F770" s="223" t="str">
        <f t="shared" si="44"/>
        <v>否</v>
      </c>
      <c r="G770" s="144" t="str">
        <f t="shared" si="45"/>
        <v>项</v>
      </c>
    </row>
    <row r="771" ht="36" customHeight="1" spans="1:7">
      <c r="A771" s="389" t="s">
        <v>1396</v>
      </c>
      <c r="B771" s="307" t="s">
        <v>1397</v>
      </c>
      <c r="C771" s="390">
        <v>40</v>
      </c>
      <c r="D771" s="275">
        <v>35</v>
      </c>
      <c r="E771" s="257">
        <f t="shared" si="43"/>
        <v>-0.125</v>
      </c>
      <c r="F771" s="223" t="str">
        <f t="shared" si="44"/>
        <v>是</v>
      </c>
      <c r="G771" s="144" t="str">
        <f t="shared" si="45"/>
        <v>项</v>
      </c>
    </row>
    <row r="772" ht="36" customHeight="1" spans="1:7">
      <c r="A772" s="389" t="s">
        <v>1398</v>
      </c>
      <c r="B772" s="307" t="s">
        <v>1399</v>
      </c>
      <c r="C772" s="390">
        <v>20</v>
      </c>
      <c r="D772" s="275">
        <v>10</v>
      </c>
      <c r="E772" s="257" t="str">
        <f t="shared" si="43"/>
        <v/>
      </c>
      <c r="F772" s="223" t="str">
        <f t="shared" si="44"/>
        <v>是</v>
      </c>
      <c r="G772" s="144" t="str">
        <f t="shared" si="45"/>
        <v>项</v>
      </c>
    </row>
    <row r="773" ht="36" customHeight="1" spans="1:7">
      <c r="A773" s="388" t="s">
        <v>1400</v>
      </c>
      <c r="B773" s="303" t="s">
        <v>1401</v>
      </c>
      <c r="C773" s="304">
        <f>SUM(C774:C775)</f>
        <v>0</v>
      </c>
      <c r="D773" s="304">
        <f>SUM(D774:D775)</f>
        <v>0</v>
      </c>
      <c r="E773" s="257" t="str">
        <f t="shared" ref="E773:E836" si="46">IF(C773&lt;&gt;0,IF((D773/C773-1)&lt;-30%,"",IF((D773/C773-1)&gt;150%,"",D773/C773-1)),"")</f>
        <v/>
      </c>
      <c r="F773" s="223" t="str">
        <f t="shared" si="44"/>
        <v>否</v>
      </c>
      <c r="G773" s="144" t="str">
        <f t="shared" si="45"/>
        <v>款</v>
      </c>
    </row>
    <row r="774" ht="36" customHeight="1" spans="1:7">
      <c r="A774" s="389" t="s">
        <v>1402</v>
      </c>
      <c r="B774" s="307" t="s">
        <v>1403</v>
      </c>
      <c r="C774" s="308">
        <v>0</v>
      </c>
      <c r="D774" s="308">
        <v>0</v>
      </c>
      <c r="E774" s="257" t="str">
        <f t="shared" si="46"/>
        <v/>
      </c>
      <c r="F774" s="223" t="str">
        <f t="shared" si="44"/>
        <v>否</v>
      </c>
      <c r="G774" s="144" t="str">
        <f t="shared" si="45"/>
        <v>项</v>
      </c>
    </row>
    <row r="775" ht="36" customHeight="1" spans="1:7">
      <c r="A775" s="389" t="s">
        <v>1404</v>
      </c>
      <c r="B775" s="307" t="s">
        <v>1405</v>
      </c>
      <c r="C775" s="308">
        <v>0</v>
      </c>
      <c r="D775" s="308">
        <v>0</v>
      </c>
      <c r="E775" s="257" t="str">
        <f t="shared" si="46"/>
        <v/>
      </c>
      <c r="F775" s="223" t="str">
        <f t="shared" si="44"/>
        <v>否</v>
      </c>
      <c r="G775" s="144" t="str">
        <f t="shared" si="45"/>
        <v>项</v>
      </c>
    </row>
    <row r="776" ht="36" customHeight="1" spans="1:7">
      <c r="A776" s="388" t="s">
        <v>1406</v>
      </c>
      <c r="B776" s="303" t="s">
        <v>1407</v>
      </c>
      <c r="C776" s="304">
        <f>SUM(C777:C778)</f>
        <v>0</v>
      </c>
      <c r="D776" s="304">
        <f>SUM(D777:D778)</f>
        <v>0</v>
      </c>
      <c r="E776" s="257" t="str">
        <f t="shared" si="46"/>
        <v/>
      </c>
      <c r="F776" s="223" t="str">
        <f t="shared" si="44"/>
        <v>否</v>
      </c>
      <c r="G776" s="144" t="str">
        <f t="shared" si="45"/>
        <v>款</v>
      </c>
    </row>
    <row r="777" ht="36" customHeight="1" spans="1:7">
      <c r="A777" s="389" t="s">
        <v>1408</v>
      </c>
      <c r="B777" s="307" t="s">
        <v>1409</v>
      </c>
      <c r="C777" s="308">
        <v>0</v>
      </c>
      <c r="D777" s="308">
        <v>0</v>
      </c>
      <c r="E777" s="257" t="str">
        <f t="shared" si="46"/>
        <v/>
      </c>
      <c r="F777" s="223" t="str">
        <f t="shared" si="44"/>
        <v>否</v>
      </c>
      <c r="G777" s="144" t="str">
        <f t="shared" si="45"/>
        <v>项</v>
      </c>
    </row>
    <row r="778" ht="36" customHeight="1" spans="1:7">
      <c r="A778" s="389" t="s">
        <v>1410</v>
      </c>
      <c r="B778" s="307" t="s">
        <v>1411</v>
      </c>
      <c r="C778" s="308">
        <v>0</v>
      </c>
      <c r="D778" s="308">
        <v>0</v>
      </c>
      <c r="E778" s="257" t="str">
        <f t="shared" si="46"/>
        <v/>
      </c>
      <c r="F778" s="223" t="str">
        <f t="shared" si="44"/>
        <v>否</v>
      </c>
      <c r="G778" s="144" t="str">
        <f t="shared" si="45"/>
        <v>项</v>
      </c>
    </row>
    <row r="779" ht="36" customHeight="1" spans="1:7">
      <c r="A779" s="388" t="s">
        <v>1412</v>
      </c>
      <c r="B779" s="303" t="s">
        <v>1413</v>
      </c>
      <c r="C779" s="304">
        <f>C780</f>
        <v>0</v>
      </c>
      <c r="D779" s="304">
        <f>D780</f>
        <v>0</v>
      </c>
      <c r="E779" s="257" t="str">
        <f t="shared" si="46"/>
        <v/>
      </c>
      <c r="F779" s="223" t="str">
        <f t="shared" si="44"/>
        <v>否</v>
      </c>
      <c r="G779" s="144" t="str">
        <f t="shared" si="45"/>
        <v>款</v>
      </c>
    </row>
    <row r="780" ht="36" customHeight="1" spans="1:7">
      <c r="A780" s="389">
        <v>2110901</v>
      </c>
      <c r="B780" s="397" t="s">
        <v>1414</v>
      </c>
      <c r="C780" s="308">
        <v>0</v>
      </c>
      <c r="D780" s="308">
        <v>0</v>
      </c>
      <c r="E780" s="257" t="str">
        <f t="shared" si="46"/>
        <v/>
      </c>
      <c r="F780" s="223" t="str">
        <f t="shared" si="44"/>
        <v>否</v>
      </c>
      <c r="G780" s="144" t="str">
        <f t="shared" si="45"/>
        <v>项</v>
      </c>
    </row>
    <row r="781" ht="36" customHeight="1" spans="1:7">
      <c r="A781" s="388" t="s">
        <v>1415</v>
      </c>
      <c r="B781" s="303" t="s">
        <v>1416</v>
      </c>
      <c r="C781" s="393">
        <f>C782</f>
        <v>3200</v>
      </c>
      <c r="D781" s="393">
        <f>D782</f>
        <v>1369</v>
      </c>
      <c r="E781" s="257" t="str">
        <f t="shared" si="46"/>
        <v/>
      </c>
      <c r="F781" s="223" t="str">
        <f t="shared" si="44"/>
        <v>是</v>
      </c>
      <c r="G781" s="144" t="str">
        <f t="shared" si="45"/>
        <v>款</v>
      </c>
    </row>
    <row r="782" ht="36" customHeight="1" spans="1:7">
      <c r="A782" s="389">
        <v>2111001</v>
      </c>
      <c r="B782" s="397" t="s">
        <v>1417</v>
      </c>
      <c r="C782" s="390">
        <v>3200</v>
      </c>
      <c r="D782" s="275">
        <v>1369</v>
      </c>
      <c r="E782" s="257" t="str">
        <f t="shared" si="46"/>
        <v/>
      </c>
      <c r="F782" s="223" t="str">
        <f t="shared" si="44"/>
        <v>是</v>
      </c>
      <c r="G782" s="144" t="str">
        <f t="shared" si="45"/>
        <v>项</v>
      </c>
    </row>
    <row r="783" ht="36" customHeight="1" spans="1:7">
      <c r="A783" s="388" t="s">
        <v>1418</v>
      </c>
      <c r="B783" s="303" t="s">
        <v>1419</v>
      </c>
      <c r="C783" s="393">
        <f>SUM(C784:C788)</f>
        <v>5</v>
      </c>
      <c r="D783" s="393">
        <f>SUM(D784:D788)</f>
        <v>5</v>
      </c>
      <c r="E783" s="257">
        <f t="shared" si="46"/>
        <v>0</v>
      </c>
      <c r="F783" s="223" t="str">
        <f t="shared" si="44"/>
        <v>是</v>
      </c>
      <c r="G783" s="144" t="str">
        <f t="shared" si="45"/>
        <v>款</v>
      </c>
    </row>
    <row r="784" ht="36" customHeight="1" spans="1:7">
      <c r="A784" s="389" t="s">
        <v>1420</v>
      </c>
      <c r="B784" s="307" t="s">
        <v>1421</v>
      </c>
      <c r="C784" s="390">
        <v>5</v>
      </c>
      <c r="D784" s="275">
        <v>5</v>
      </c>
      <c r="E784" s="257">
        <f t="shared" si="46"/>
        <v>0</v>
      </c>
      <c r="F784" s="223" t="str">
        <f t="shared" si="44"/>
        <v>是</v>
      </c>
      <c r="G784" s="144" t="str">
        <f t="shared" si="45"/>
        <v>项</v>
      </c>
    </row>
    <row r="785" ht="36" customHeight="1" spans="1:7">
      <c r="A785" s="389" t="s">
        <v>1422</v>
      </c>
      <c r="B785" s="307" t="s">
        <v>1423</v>
      </c>
      <c r="C785" s="308"/>
      <c r="D785" s="308"/>
      <c r="E785" s="257" t="str">
        <f t="shared" si="46"/>
        <v/>
      </c>
      <c r="F785" s="223" t="str">
        <f t="shared" si="44"/>
        <v>否</v>
      </c>
      <c r="G785" s="144" t="str">
        <f t="shared" si="45"/>
        <v>项</v>
      </c>
    </row>
    <row r="786" ht="36" customHeight="1" spans="1:7">
      <c r="A786" s="389" t="s">
        <v>1424</v>
      </c>
      <c r="B786" s="307" t="s">
        <v>1425</v>
      </c>
      <c r="C786" s="308">
        <v>0</v>
      </c>
      <c r="D786" s="308">
        <v>0</v>
      </c>
      <c r="E786" s="257" t="str">
        <f t="shared" si="46"/>
        <v/>
      </c>
      <c r="F786" s="223" t="str">
        <f t="shared" si="44"/>
        <v>否</v>
      </c>
      <c r="G786" s="144" t="str">
        <f t="shared" si="45"/>
        <v>项</v>
      </c>
    </row>
    <row r="787" ht="36" customHeight="1" spans="1:7">
      <c r="A787" s="389" t="s">
        <v>1426</v>
      </c>
      <c r="B787" s="307" t="s">
        <v>1427</v>
      </c>
      <c r="C787" s="308">
        <v>0</v>
      </c>
      <c r="D787" s="308">
        <v>0</v>
      </c>
      <c r="E787" s="257" t="str">
        <f t="shared" si="46"/>
        <v/>
      </c>
      <c r="F787" s="223" t="str">
        <f t="shared" si="44"/>
        <v>否</v>
      </c>
      <c r="G787" s="144" t="str">
        <f t="shared" si="45"/>
        <v>项</v>
      </c>
    </row>
    <row r="788" ht="36" customHeight="1" spans="1:7">
      <c r="A788" s="389" t="s">
        <v>1428</v>
      </c>
      <c r="B788" s="307" t="s">
        <v>1429</v>
      </c>
      <c r="C788" s="308">
        <v>0</v>
      </c>
      <c r="D788" s="308">
        <v>0</v>
      </c>
      <c r="E788" s="257" t="str">
        <f t="shared" si="46"/>
        <v/>
      </c>
      <c r="F788" s="223" t="str">
        <f t="shared" si="44"/>
        <v>否</v>
      </c>
      <c r="G788" s="144" t="str">
        <f t="shared" si="45"/>
        <v>项</v>
      </c>
    </row>
    <row r="789" ht="36" customHeight="1" spans="1:7">
      <c r="A789" s="388" t="s">
        <v>1430</v>
      </c>
      <c r="B789" s="303" t="s">
        <v>1431</v>
      </c>
      <c r="C789" s="304">
        <f>C790</f>
        <v>0</v>
      </c>
      <c r="D789" s="304">
        <f>D790</f>
        <v>0</v>
      </c>
      <c r="E789" s="257" t="str">
        <f t="shared" si="46"/>
        <v/>
      </c>
      <c r="F789" s="223" t="str">
        <f t="shared" si="44"/>
        <v>否</v>
      </c>
      <c r="G789" s="144" t="str">
        <f t="shared" si="45"/>
        <v>款</v>
      </c>
    </row>
    <row r="790" ht="36" customHeight="1" spans="1:7">
      <c r="A790" s="307" t="s">
        <v>1432</v>
      </c>
      <c r="B790" s="307" t="s">
        <v>1433</v>
      </c>
      <c r="C790" s="308">
        <v>0</v>
      </c>
      <c r="D790" s="308">
        <v>0</v>
      </c>
      <c r="E790" s="257" t="str">
        <f t="shared" si="46"/>
        <v/>
      </c>
      <c r="F790" s="223" t="str">
        <f t="shared" si="44"/>
        <v>否</v>
      </c>
      <c r="G790" s="144" t="str">
        <f t="shared" si="45"/>
        <v>项</v>
      </c>
    </row>
    <row r="791" ht="36" customHeight="1" spans="1:7">
      <c r="A791" s="388" t="s">
        <v>1434</v>
      </c>
      <c r="B791" s="303" t="s">
        <v>1435</v>
      </c>
      <c r="C791" s="304">
        <f>C792</f>
        <v>0</v>
      </c>
      <c r="D791" s="304">
        <f>D792</f>
        <v>0</v>
      </c>
      <c r="E791" s="257" t="str">
        <f t="shared" si="46"/>
        <v/>
      </c>
      <c r="F791" s="223" t="str">
        <f t="shared" si="44"/>
        <v>否</v>
      </c>
      <c r="G791" s="144" t="str">
        <f t="shared" si="45"/>
        <v>款</v>
      </c>
    </row>
    <row r="792" ht="36" customHeight="1" spans="1:7">
      <c r="A792" s="307" t="s">
        <v>1436</v>
      </c>
      <c r="B792" s="307" t="s">
        <v>1437</v>
      </c>
      <c r="C792" s="308">
        <v>0</v>
      </c>
      <c r="D792" s="308">
        <v>0</v>
      </c>
      <c r="E792" s="257" t="str">
        <f t="shared" si="46"/>
        <v/>
      </c>
      <c r="F792" s="223" t="str">
        <f t="shared" si="44"/>
        <v>否</v>
      </c>
      <c r="G792" s="144" t="str">
        <f t="shared" si="45"/>
        <v>项</v>
      </c>
    </row>
    <row r="793" ht="36" customHeight="1" spans="1:7">
      <c r="A793" s="388" t="s">
        <v>1438</v>
      </c>
      <c r="B793" s="303" t="s">
        <v>1439</v>
      </c>
      <c r="C793" s="304"/>
      <c r="D793" s="304"/>
      <c r="E793" s="257" t="str">
        <f t="shared" si="46"/>
        <v/>
      </c>
      <c r="F793" s="223" t="str">
        <f t="shared" si="44"/>
        <v>否</v>
      </c>
      <c r="G793" s="144" t="str">
        <f t="shared" si="45"/>
        <v>款</v>
      </c>
    </row>
    <row r="794" ht="36" customHeight="1" spans="1:7">
      <c r="A794" s="389" t="s">
        <v>1440</v>
      </c>
      <c r="B794" s="307" t="s">
        <v>82</v>
      </c>
      <c r="C794" s="308">
        <v>0</v>
      </c>
      <c r="D794" s="308">
        <v>0</v>
      </c>
      <c r="E794" s="257" t="str">
        <f t="shared" si="46"/>
        <v/>
      </c>
      <c r="F794" s="223" t="str">
        <f t="shared" si="44"/>
        <v>否</v>
      </c>
      <c r="G794" s="144" t="str">
        <f t="shared" si="45"/>
        <v>项</v>
      </c>
    </row>
    <row r="795" ht="36" customHeight="1" spans="1:7">
      <c r="A795" s="389" t="s">
        <v>1441</v>
      </c>
      <c r="B795" s="307" t="s">
        <v>84</v>
      </c>
      <c r="C795" s="308">
        <v>0</v>
      </c>
      <c r="D795" s="308">
        <v>0</v>
      </c>
      <c r="E795" s="257" t="str">
        <f t="shared" si="46"/>
        <v/>
      </c>
      <c r="F795" s="223" t="str">
        <f t="shared" si="44"/>
        <v>否</v>
      </c>
      <c r="G795" s="144" t="str">
        <f t="shared" si="45"/>
        <v>项</v>
      </c>
    </row>
    <row r="796" ht="36" customHeight="1" spans="1:7">
      <c r="A796" s="389" t="s">
        <v>1442</v>
      </c>
      <c r="B796" s="307" t="s">
        <v>86</v>
      </c>
      <c r="C796" s="308">
        <v>0</v>
      </c>
      <c r="D796" s="308">
        <v>0</v>
      </c>
      <c r="E796" s="257" t="str">
        <f t="shared" si="46"/>
        <v/>
      </c>
      <c r="F796" s="223" t="str">
        <f t="shared" si="44"/>
        <v>否</v>
      </c>
      <c r="G796" s="144" t="str">
        <f t="shared" si="45"/>
        <v>项</v>
      </c>
    </row>
    <row r="797" ht="36" customHeight="1" spans="1:7">
      <c r="A797" s="389" t="s">
        <v>1443</v>
      </c>
      <c r="B797" s="307" t="s">
        <v>1444</v>
      </c>
      <c r="C797" s="308">
        <v>0</v>
      </c>
      <c r="D797" s="308">
        <v>0</v>
      </c>
      <c r="E797" s="257" t="str">
        <f t="shared" si="46"/>
        <v/>
      </c>
      <c r="F797" s="223" t="str">
        <f t="shared" si="44"/>
        <v>否</v>
      </c>
      <c r="G797" s="144" t="str">
        <f t="shared" si="45"/>
        <v>项</v>
      </c>
    </row>
    <row r="798" ht="36" customHeight="1" spans="1:7">
      <c r="A798" s="389" t="s">
        <v>1445</v>
      </c>
      <c r="B798" s="307" t="s">
        <v>1446</v>
      </c>
      <c r="C798" s="308">
        <v>0</v>
      </c>
      <c r="D798" s="308">
        <v>0</v>
      </c>
      <c r="E798" s="257" t="str">
        <f t="shared" si="46"/>
        <v/>
      </c>
      <c r="F798" s="223" t="str">
        <f t="shared" si="44"/>
        <v>否</v>
      </c>
      <c r="G798" s="144" t="str">
        <f t="shared" si="45"/>
        <v>项</v>
      </c>
    </row>
    <row r="799" ht="36" customHeight="1" spans="1:7">
      <c r="A799" s="389" t="s">
        <v>1447</v>
      </c>
      <c r="B799" s="307" t="s">
        <v>1448</v>
      </c>
      <c r="C799" s="308">
        <v>0</v>
      </c>
      <c r="D799" s="308">
        <v>0</v>
      </c>
      <c r="E799" s="257" t="str">
        <f t="shared" si="46"/>
        <v/>
      </c>
      <c r="F799" s="223" t="str">
        <f t="shared" si="44"/>
        <v>否</v>
      </c>
      <c r="G799" s="144" t="str">
        <f t="shared" si="45"/>
        <v>项</v>
      </c>
    </row>
    <row r="800" ht="36" customHeight="1" spans="1:7">
      <c r="A800" s="389" t="s">
        <v>1449</v>
      </c>
      <c r="B800" s="307" t="s">
        <v>1450</v>
      </c>
      <c r="C800" s="308">
        <v>0</v>
      </c>
      <c r="D800" s="308">
        <v>0</v>
      </c>
      <c r="E800" s="257" t="str">
        <f t="shared" si="46"/>
        <v/>
      </c>
      <c r="F800" s="223" t="str">
        <f t="shared" si="44"/>
        <v>否</v>
      </c>
      <c r="G800" s="144" t="str">
        <f t="shared" si="45"/>
        <v>项</v>
      </c>
    </row>
    <row r="801" ht="36" customHeight="1" spans="1:7">
      <c r="A801" s="389" t="s">
        <v>1451</v>
      </c>
      <c r="B801" s="307" t="s">
        <v>1452</v>
      </c>
      <c r="C801" s="308">
        <v>0</v>
      </c>
      <c r="D801" s="308">
        <v>0</v>
      </c>
      <c r="E801" s="257" t="str">
        <f t="shared" si="46"/>
        <v/>
      </c>
      <c r="F801" s="223" t="str">
        <f t="shared" si="44"/>
        <v>否</v>
      </c>
      <c r="G801" s="144" t="str">
        <f t="shared" si="45"/>
        <v>项</v>
      </c>
    </row>
    <row r="802" ht="36" customHeight="1" spans="1:7">
      <c r="A802" s="389" t="s">
        <v>1453</v>
      </c>
      <c r="B802" s="307" t="s">
        <v>1454</v>
      </c>
      <c r="C802" s="308">
        <v>0</v>
      </c>
      <c r="D802" s="308">
        <v>0</v>
      </c>
      <c r="E802" s="257" t="str">
        <f t="shared" si="46"/>
        <v/>
      </c>
      <c r="F802" s="223" t="str">
        <f t="shared" si="44"/>
        <v>否</v>
      </c>
      <c r="G802" s="144" t="str">
        <f t="shared" si="45"/>
        <v>项</v>
      </c>
    </row>
    <row r="803" ht="36" customHeight="1" spans="1:7">
      <c r="A803" s="389" t="s">
        <v>1455</v>
      </c>
      <c r="B803" s="307" t="s">
        <v>1456</v>
      </c>
      <c r="C803" s="308">
        <v>0</v>
      </c>
      <c r="D803" s="308">
        <v>0</v>
      </c>
      <c r="E803" s="257" t="str">
        <f t="shared" si="46"/>
        <v/>
      </c>
      <c r="F803" s="223" t="str">
        <f t="shared" si="44"/>
        <v>否</v>
      </c>
      <c r="G803" s="144" t="str">
        <f t="shared" si="45"/>
        <v>项</v>
      </c>
    </row>
    <row r="804" ht="36" customHeight="1" spans="1:7">
      <c r="A804" s="389" t="s">
        <v>1457</v>
      </c>
      <c r="B804" s="307" t="s">
        <v>183</v>
      </c>
      <c r="C804" s="308"/>
      <c r="D804" s="308"/>
      <c r="E804" s="257" t="str">
        <f t="shared" si="46"/>
        <v/>
      </c>
      <c r="F804" s="223" t="str">
        <f t="shared" si="44"/>
        <v>否</v>
      </c>
      <c r="G804" s="144" t="str">
        <f t="shared" si="45"/>
        <v>项</v>
      </c>
    </row>
    <row r="805" ht="36" customHeight="1" spans="1:7">
      <c r="A805" s="389" t="s">
        <v>1458</v>
      </c>
      <c r="B805" s="307" t="s">
        <v>1459</v>
      </c>
      <c r="C805" s="308">
        <v>0</v>
      </c>
      <c r="D805" s="308">
        <v>0</v>
      </c>
      <c r="E805" s="257" t="str">
        <f t="shared" si="46"/>
        <v/>
      </c>
      <c r="F805" s="223" t="str">
        <f t="shared" si="44"/>
        <v>否</v>
      </c>
      <c r="G805" s="144" t="str">
        <f t="shared" si="45"/>
        <v>项</v>
      </c>
    </row>
    <row r="806" ht="36" customHeight="1" spans="1:7">
      <c r="A806" s="389" t="s">
        <v>1460</v>
      </c>
      <c r="B806" s="307" t="s">
        <v>100</v>
      </c>
      <c r="C806" s="308">
        <v>0</v>
      </c>
      <c r="D806" s="308">
        <v>0</v>
      </c>
      <c r="E806" s="257" t="str">
        <f t="shared" si="46"/>
        <v/>
      </c>
      <c r="F806" s="223" t="str">
        <f t="shared" si="44"/>
        <v>否</v>
      </c>
      <c r="G806" s="144" t="str">
        <f t="shared" si="45"/>
        <v>项</v>
      </c>
    </row>
    <row r="807" ht="36" customHeight="1" spans="1:7">
      <c r="A807" s="389" t="s">
        <v>1461</v>
      </c>
      <c r="B807" s="307" t="s">
        <v>1462</v>
      </c>
      <c r="C807" s="308">
        <v>0</v>
      </c>
      <c r="D807" s="308">
        <v>0</v>
      </c>
      <c r="E807" s="257" t="str">
        <f t="shared" si="46"/>
        <v/>
      </c>
      <c r="F807" s="223" t="str">
        <f t="shared" si="44"/>
        <v>否</v>
      </c>
      <c r="G807" s="144" t="str">
        <f t="shared" si="45"/>
        <v>项</v>
      </c>
    </row>
    <row r="808" ht="36" customHeight="1" spans="1:7">
      <c r="A808" s="388" t="s">
        <v>1463</v>
      </c>
      <c r="B808" s="303" t="s">
        <v>1464</v>
      </c>
      <c r="C808" s="393">
        <f>C809</f>
        <v>240</v>
      </c>
      <c r="D808" s="393">
        <f>D809</f>
        <v>50</v>
      </c>
      <c r="E808" s="257" t="str">
        <f t="shared" si="46"/>
        <v/>
      </c>
      <c r="F808" s="223" t="str">
        <f t="shared" si="44"/>
        <v>是</v>
      </c>
      <c r="G808" s="144" t="str">
        <f t="shared" si="45"/>
        <v>款</v>
      </c>
    </row>
    <row r="809" ht="36" customHeight="1" spans="1:7">
      <c r="A809" s="396" t="s">
        <v>1465</v>
      </c>
      <c r="B809" s="396" t="s">
        <v>1466</v>
      </c>
      <c r="C809" s="390">
        <v>240</v>
      </c>
      <c r="D809" s="275">
        <v>50</v>
      </c>
      <c r="E809" s="257" t="str">
        <f t="shared" si="46"/>
        <v/>
      </c>
      <c r="F809" s="223" t="str">
        <f t="shared" si="44"/>
        <v>是</v>
      </c>
      <c r="G809" s="144" t="str">
        <f t="shared" si="45"/>
        <v>项</v>
      </c>
    </row>
    <row r="810" ht="36" customHeight="1" spans="1:7">
      <c r="A810" s="388" t="s">
        <v>1467</v>
      </c>
      <c r="B810" s="303" t="s">
        <v>1468</v>
      </c>
      <c r="C810" s="393">
        <f>SUM(C811,C822,C824,C827,C829,C831)</f>
        <v>13000</v>
      </c>
      <c r="D810" s="393">
        <f>SUM(D811,D822,D824,D827,D829,D831)</f>
        <v>14000</v>
      </c>
      <c r="E810" s="257">
        <f t="shared" si="46"/>
        <v>0.077</v>
      </c>
      <c r="F810" s="223" t="str">
        <f t="shared" si="44"/>
        <v>是</v>
      </c>
      <c r="G810" s="144" t="str">
        <f t="shared" si="45"/>
        <v>类</v>
      </c>
    </row>
    <row r="811" ht="36" customHeight="1" spans="1:7">
      <c r="A811" s="388" t="s">
        <v>1469</v>
      </c>
      <c r="B811" s="303" t="s">
        <v>1470</v>
      </c>
      <c r="C811" s="393">
        <f>SUM(C812:C821)</f>
        <v>3016</v>
      </c>
      <c r="D811" s="393">
        <f>SUM(D812:D821)</f>
        <v>2355</v>
      </c>
      <c r="E811" s="257">
        <f t="shared" si="46"/>
        <v>-0.219</v>
      </c>
      <c r="F811" s="223" t="str">
        <f t="shared" si="44"/>
        <v>是</v>
      </c>
      <c r="G811" s="144" t="str">
        <f t="shared" si="45"/>
        <v>款</v>
      </c>
    </row>
    <row r="812" ht="36" customHeight="1" spans="1:7">
      <c r="A812" s="389" t="s">
        <v>1471</v>
      </c>
      <c r="B812" s="307" t="s">
        <v>82</v>
      </c>
      <c r="C812" s="390">
        <v>500</v>
      </c>
      <c r="D812" s="275">
        <v>510</v>
      </c>
      <c r="E812" s="257">
        <f t="shared" si="46"/>
        <v>0.02</v>
      </c>
      <c r="F812" s="223" t="str">
        <f t="shared" si="44"/>
        <v>是</v>
      </c>
      <c r="G812" s="144" t="str">
        <f t="shared" si="45"/>
        <v>项</v>
      </c>
    </row>
    <row r="813" ht="36" customHeight="1" spans="1:7">
      <c r="A813" s="389" t="s">
        <v>1472</v>
      </c>
      <c r="B813" s="307" t="s">
        <v>84</v>
      </c>
      <c r="C813" s="390">
        <v>6</v>
      </c>
      <c r="D813" s="275">
        <v>10</v>
      </c>
      <c r="E813" s="257">
        <f t="shared" si="46"/>
        <v>0.667</v>
      </c>
      <c r="F813" s="223" t="str">
        <f t="shared" si="44"/>
        <v>是</v>
      </c>
      <c r="G813" s="144" t="str">
        <f t="shared" si="45"/>
        <v>项</v>
      </c>
    </row>
    <row r="814" ht="36" customHeight="1" spans="1:7">
      <c r="A814" s="389" t="s">
        <v>1473</v>
      </c>
      <c r="B814" s="307" t="s">
        <v>86</v>
      </c>
      <c r="C814" s="390">
        <v>1000</v>
      </c>
      <c r="D814" s="275">
        <v>950</v>
      </c>
      <c r="E814" s="257">
        <f t="shared" si="46"/>
        <v>-0.05</v>
      </c>
      <c r="F814" s="223" t="str">
        <f t="shared" si="44"/>
        <v>是</v>
      </c>
      <c r="G814" s="144" t="str">
        <f t="shared" si="45"/>
        <v>项</v>
      </c>
    </row>
    <row r="815" ht="36" customHeight="1" spans="1:7">
      <c r="A815" s="389" t="s">
        <v>1474</v>
      </c>
      <c r="B815" s="307" t="s">
        <v>1475</v>
      </c>
      <c r="C815" s="390">
        <v>1200</v>
      </c>
      <c r="D815" s="275">
        <v>855</v>
      </c>
      <c r="E815" s="257">
        <f t="shared" si="46"/>
        <v>-0.288</v>
      </c>
      <c r="F815" s="223" t="str">
        <f t="shared" si="44"/>
        <v>是</v>
      </c>
      <c r="G815" s="144" t="str">
        <f t="shared" si="45"/>
        <v>项</v>
      </c>
    </row>
    <row r="816" ht="36" customHeight="1" spans="1:7">
      <c r="A816" s="389" t="s">
        <v>1476</v>
      </c>
      <c r="B816" s="307" t="s">
        <v>1477</v>
      </c>
      <c r="C816" s="390">
        <v>0</v>
      </c>
      <c r="D816" s="275">
        <v>0</v>
      </c>
      <c r="E816" s="257" t="str">
        <f t="shared" si="46"/>
        <v/>
      </c>
      <c r="F816" s="223" t="str">
        <f t="shared" si="44"/>
        <v>否</v>
      </c>
      <c r="G816" s="144" t="str">
        <f t="shared" si="45"/>
        <v>项</v>
      </c>
    </row>
    <row r="817" ht="36" customHeight="1" spans="1:7">
      <c r="A817" s="389" t="s">
        <v>1478</v>
      </c>
      <c r="B817" s="307" t="s">
        <v>1479</v>
      </c>
      <c r="C817" s="390">
        <v>0</v>
      </c>
      <c r="D817" s="275">
        <v>0</v>
      </c>
      <c r="E817" s="257" t="str">
        <f t="shared" si="46"/>
        <v/>
      </c>
      <c r="F817" s="223" t="str">
        <f t="shared" si="44"/>
        <v>否</v>
      </c>
      <c r="G817" s="144" t="str">
        <f t="shared" si="45"/>
        <v>项</v>
      </c>
    </row>
    <row r="818" ht="36" customHeight="1" spans="1:7">
      <c r="A818" s="389" t="s">
        <v>1480</v>
      </c>
      <c r="B818" s="307" t="s">
        <v>1481</v>
      </c>
      <c r="C818" s="390">
        <v>0</v>
      </c>
      <c r="D818" s="275">
        <v>0</v>
      </c>
      <c r="E818" s="257" t="str">
        <f t="shared" si="46"/>
        <v/>
      </c>
      <c r="F818" s="223" t="str">
        <f t="shared" si="44"/>
        <v>否</v>
      </c>
      <c r="G818" s="144" t="str">
        <f t="shared" si="45"/>
        <v>项</v>
      </c>
    </row>
    <row r="819" ht="36" customHeight="1" spans="1:7">
      <c r="A819" s="389" t="s">
        <v>1482</v>
      </c>
      <c r="B819" s="307" t="s">
        <v>1483</v>
      </c>
      <c r="C819" s="390">
        <v>0</v>
      </c>
      <c r="D819" s="275">
        <v>0</v>
      </c>
      <c r="E819" s="257" t="str">
        <f t="shared" si="46"/>
        <v/>
      </c>
      <c r="F819" s="223" t="str">
        <f t="shared" si="44"/>
        <v>否</v>
      </c>
      <c r="G819" s="144" t="str">
        <f t="shared" si="45"/>
        <v>项</v>
      </c>
    </row>
    <row r="820" ht="36" customHeight="1" spans="1:7">
      <c r="A820" s="389" t="s">
        <v>1484</v>
      </c>
      <c r="B820" s="307" t="s">
        <v>1485</v>
      </c>
      <c r="C820" s="390">
        <v>0</v>
      </c>
      <c r="D820" s="275">
        <v>0</v>
      </c>
      <c r="E820" s="257" t="str">
        <f t="shared" si="46"/>
        <v/>
      </c>
      <c r="F820" s="223" t="str">
        <f t="shared" si="44"/>
        <v>否</v>
      </c>
      <c r="G820" s="144" t="str">
        <f t="shared" si="45"/>
        <v>项</v>
      </c>
    </row>
    <row r="821" ht="36" customHeight="1" spans="1:7">
      <c r="A821" s="389" t="s">
        <v>1486</v>
      </c>
      <c r="B821" s="307" t="s">
        <v>1487</v>
      </c>
      <c r="C821" s="390">
        <v>310</v>
      </c>
      <c r="D821" s="275">
        <v>30</v>
      </c>
      <c r="E821" s="257" t="str">
        <f t="shared" si="46"/>
        <v/>
      </c>
      <c r="F821" s="223" t="str">
        <f t="shared" si="44"/>
        <v>是</v>
      </c>
      <c r="G821" s="144" t="str">
        <f t="shared" si="45"/>
        <v>项</v>
      </c>
    </row>
    <row r="822" ht="36" customHeight="1" spans="1:7">
      <c r="A822" s="388" t="s">
        <v>1488</v>
      </c>
      <c r="B822" s="303" t="s">
        <v>1489</v>
      </c>
      <c r="C822" s="393">
        <f>C823</f>
        <v>160</v>
      </c>
      <c r="D822" s="393">
        <f>D823</f>
        <v>130</v>
      </c>
      <c r="E822" s="257">
        <f t="shared" si="46"/>
        <v>-0.188</v>
      </c>
      <c r="F822" s="223" t="str">
        <f t="shared" si="44"/>
        <v>是</v>
      </c>
      <c r="G822" s="144" t="str">
        <f t="shared" si="45"/>
        <v>款</v>
      </c>
    </row>
    <row r="823" ht="36" customHeight="1" spans="1:7">
      <c r="A823" s="389">
        <v>2120201</v>
      </c>
      <c r="B823" s="397" t="s">
        <v>1490</v>
      </c>
      <c r="C823" s="390">
        <v>160</v>
      </c>
      <c r="D823" s="275">
        <v>130</v>
      </c>
      <c r="E823" s="257">
        <f t="shared" si="46"/>
        <v>-0.188</v>
      </c>
      <c r="F823" s="223" t="str">
        <f t="shared" si="44"/>
        <v>是</v>
      </c>
      <c r="G823" s="144" t="str">
        <f t="shared" si="45"/>
        <v>项</v>
      </c>
    </row>
    <row r="824" ht="36" customHeight="1" spans="1:7">
      <c r="A824" s="388" t="s">
        <v>1491</v>
      </c>
      <c r="B824" s="303" t="s">
        <v>1492</v>
      </c>
      <c r="C824" s="393">
        <f>SUM(C825:C826)</f>
        <v>7008</v>
      </c>
      <c r="D824" s="393">
        <f>SUM(D825:D826)</f>
        <v>7010</v>
      </c>
      <c r="E824" s="257">
        <f t="shared" si="46"/>
        <v>0</v>
      </c>
      <c r="F824" s="223" t="str">
        <f t="shared" ref="F824:F832" si="47">IF(LEN(A824)=3,"是",IF(B824&lt;&gt;"",IF(SUM(C824:D824)&lt;&gt;0,"是","否"),"是"))</f>
        <v>是</v>
      </c>
      <c r="G824" s="144" t="str">
        <f t="shared" ref="G824:G832" si="48">IF(LEN(A824)=3,"类",IF(LEN(A824)=5,"款","项"))</f>
        <v>款</v>
      </c>
    </row>
    <row r="825" ht="36" customHeight="1" spans="1:7">
      <c r="A825" s="389" t="s">
        <v>1493</v>
      </c>
      <c r="B825" s="307" t="s">
        <v>1494</v>
      </c>
      <c r="C825" s="390">
        <v>8</v>
      </c>
      <c r="D825" s="275">
        <v>10</v>
      </c>
      <c r="E825" s="257">
        <f t="shared" si="46"/>
        <v>0.25</v>
      </c>
      <c r="F825" s="223" t="str">
        <f t="shared" si="47"/>
        <v>是</v>
      </c>
      <c r="G825" s="144" t="str">
        <f t="shared" si="48"/>
        <v>项</v>
      </c>
    </row>
    <row r="826" ht="36" customHeight="1" spans="1:7">
      <c r="A826" s="389" t="s">
        <v>1495</v>
      </c>
      <c r="B826" s="307" t="s">
        <v>1496</v>
      </c>
      <c r="C826" s="390">
        <v>7000</v>
      </c>
      <c r="D826" s="275">
        <v>7000</v>
      </c>
      <c r="E826" s="257">
        <f t="shared" si="46"/>
        <v>0</v>
      </c>
      <c r="F826" s="223" t="str">
        <f t="shared" si="47"/>
        <v>是</v>
      </c>
      <c r="G826" s="144" t="str">
        <f t="shared" si="48"/>
        <v>项</v>
      </c>
    </row>
    <row r="827" ht="36" customHeight="1" spans="1:7">
      <c r="A827" s="388" t="s">
        <v>1497</v>
      </c>
      <c r="B827" s="303" t="s">
        <v>1498</v>
      </c>
      <c r="C827" s="393">
        <f>C828</f>
        <v>2636</v>
      </c>
      <c r="D827" s="393">
        <f>D828</f>
        <v>4500</v>
      </c>
      <c r="E827" s="257">
        <f t="shared" si="46"/>
        <v>0.707</v>
      </c>
      <c r="F827" s="223" t="str">
        <f t="shared" si="47"/>
        <v>是</v>
      </c>
      <c r="G827" s="144" t="str">
        <f t="shared" si="48"/>
        <v>款</v>
      </c>
    </row>
    <row r="828" ht="36" customHeight="1" spans="1:7">
      <c r="A828" s="389">
        <v>2120501</v>
      </c>
      <c r="B828" s="397" t="s">
        <v>1499</v>
      </c>
      <c r="C828" s="390">
        <v>2636</v>
      </c>
      <c r="D828" s="275">
        <v>4500</v>
      </c>
      <c r="E828" s="257">
        <f t="shared" si="46"/>
        <v>0.707</v>
      </c>
      <c r="F828" s="223" t="str">
        <f t="shared" si="47"/>
        <v>是</v>
      </c>
      <c r="G828" s="144" t="str">
        <f t="shared" si="48"/>
        <v>项</v>
      </c>
    </row>
    <row r="829" ht="36" customHeight="1" spans="1:7">
      <c r="A829" s="388" t="s">
        <v>1500</v>
      </c>
      <c r="B829" s="303" t="s">
        <v>1501</v>
      </c>
      <c r="C829" s="304"/>
      <c r="D829" s="304"/>
      <c r="E829" s="257" t="str">
        <f t="shared" si="46"/>
        <v/>
      </c>
      <c r="F829" s="223" t="str">
        <f t="shared" si="47"/>
        <v>否</v>
      </c>
      <c r="G829" s="144" t="str">
        <f t="shared" si="48"/>
        <v>款</v>
      </c>
    </row>
    <row r="830" ht="36" customHeight="1" spans="1:7">
      <c r="A830" s="389">
        <v>2120601</v>
      </c>
      <c r="B830" s="397" t="s">
        <v>1502</v>
      </c>
      <c r="C830" s="308"/>
      <c r="D830" s="308"/>
      <c r="E830" s="257" t="str">
        <f t="shared" si="46"/>
        <v/>
      </c>
      <c r="F830" s="223" t="str">
        <f t="shared" si="47"/>
        <v>否</v>
      </c>
      <c r="G830" s="144" t="str">
        <f t="shared" si="48"/>
        <v>项</v>
      </c>
    </row>
    <row r="831" ht="36" customHeight="1" spans="1:7">
      <c r="A831" s="388" t="s">
        <v>1503</v>
      </c>
      <c r="B831" s="303" t="s">
        <v>1504</v>
      </c>
      <c r="C831" s="393">
        <f>C832</f>
        <v>180</v>
      </c>
      <c r="D831" s="393">
        <f>D832</f>
        <v>5</v>
      </c>
      <c r="E831" s="257" t="str">
        <f t="shared" si="46"/>
        <v/>
      </c>
      <c r="F831" s="223" t="str">
        <f t="shared" si="47"/>
        <v>是</v>
      </c>
      <c r="G831" s="144" t="str">
        <f t="shared" si="48"/>
        <v>款</v>
      </c>
    </row>
    <row r="832" ht="36" customHeight="1" spans="1:7">
      <c r="A832" s="389">
        <v>2129999</v>
      </c>
      <c r="B832" s="397" t="s">
        <v>1505</v>
      </c>
      <c r="C832" s="390">
        <v>180</v>
      </c>
      <c r="D832" s="275">
        <v>5</v>
      </c>
      <c r="E832" s="257" t="str">
        <f t="shared" si="46"/>
        <v/>
      </c>
      <c r="F832" s="223" t="str">
        <f t="shared" si="47"/>
        <v>是</v>
      </c>
      <c r="G832" s="144" t="str">
        <f t="shared" si="48"/>
        <v>项</v>
      </c>
    </row>
    <row r="833" ht="36" customHeight="1" spans="1:7">
      <c r="A833" s="388" t="s">
        <v>1506</v>
      </c>
      <c r="B833" s="303" t="s">
        <v>1507</v>
      </c>
      <c r="C833" s="393">
        <f>SUM(C834,C860,C885,C913,C924,C931,C938,C941)</f>
        <v>46695</v>
      </c>
      <c r="D833" s="393">
        <f>SUM(D834,D860,D885,D913,D924,D931,D938,D941)</f>
        <v>62436</v>
      </c>
      <c r="E833" s="257">
        <f t="shared" si="46"/>
        <v>0.337</v>
      </c>
      <c r="F833" s="223" t="str">
        <f t="shared" ref="F833:F885" si="49">IF(LEN(A833)=3,"是",IF(B833&lt;&gt;"",IF(SUM(C833:D833)&lt;&gt;0,"是","否"),"是"))</f>
        <v>是</v>
      </c>
      <c r="G833" s="144" t="str">
        <f t="shared" ref="G833:G885" si="50">IF(LEN(A833)=3,"类",IF(LEN(A833)=5,"款","项"))</f>
        <v>类</v>
      </c>
    </row>
    <row r="834" ht="36" customHeight="1" spans="1:7">
      <c r="A834" s="388" t="s">
        <v>1508</v>
      </c>
      <c r="B834" s="303" t="s">
        <v>1509</v>
      </c>
      <c r="C834" s="393">
        <f>SUM(C835:C859)</f>
        <v>16503</v>
      </c>
      <c r="D834" s="393">
        <f>SUM(D835:D859)</f>
        <v>23910</v>
      </c>
      <c r="E834" s="257">
        <f t="shared" si="46"/>
        <v>0.449</v>
      </c>
      <c r="F834" s="223" t="str">
        <f t="shared" si="49"/>
        <v>是</v>
      </c>
      <c r="G834" s="144" t="str">
        <f t="shared" si="50"/>
        <v>款</v>
      </c>
    </row>
    <row r="835" ht="36" customHeight="1" spans="1:7">
      <c r="A835" s="389" t="s">
        <v>1510</v>
      </c>
      <c r="B835" s="307" t="s">
        <v>82</v>
      </c>
      <c r="C835" s="390">
        <v>700</v>
      </c>
      <c r="D835" s="275">
        <v>700</v>
      </c>
      <c r="E835" s="257">
        <f t="shared" si="46"/>
        <v>0</v>
      </c>
      <c r="F835" s="223" t="str">
        <f t="shared" si="49"/>
        <v>是</v>
      </c>
      <c r="G835" s="144" t="str">
        <f t="shared" si="50"/>
        <v>项</v>
      </c>
    </row>
    <row r="836" ht="36" customHeight="1" spans="1:7">
      <c r="A836" s="389" t="s">
        <v>1511</v>
      </c>
      <c r="B836" s="307" t="s">
        <v>84</v>
      </c>
      <c r="C836" s="390">
        <v>300</v>
      </c>
      <c r="D836" s="275">
        <v>110</v>
      </c>
      <c r="E836" s="257" t="str">
        <f t="shared" si="46"/>
        <v/>
      </c>
      <c r="F836" s="223" t="str">
        <f t="shared" si="49"/>
        <v>是</v>
      </c>
      <c r="G836" s="144" t="str">
        <f t="shared" si="50"/>
        <v>项</v>
      </c>
    </row>
    <row r="837" ht="36" customHeight="1" spans="1:7">
      <c r="A837" s="389" t="s">
        <v>1512</v>
      </c>
      <c r="B837" s="307" t="s">
        <v>86</v>
      </c>
      <c r="C837" s="390">
        <v>0</v>
      </c>
      <c r="D837" s="275">
        <v>0</v>
      </c>
      <c r="E837" s="257" t="str">
        <f t="shared" ref="E837:E900" si="51">IF(C837&lt;&gt;0,IF((D837/C837-1)&lt;-30%,"",IF((D837/C837-1)&gt;150%,"",D837/C837-1)),"")</f>
        <v/>
      </c>
      <c r="F837" s="223" t="str">
        <f t="shared" si="49"/>
        <v>否</v>
      </c>
      <c r="G837" s="144" t="str">
        <f t="shared" si="50"/>
        <v>项</v>
      </c>
    </row>
    <row r="838" ht="36" customHeight="1" spans="1:7">
      <c r="A838" s="389" t="s">
        <v>1513</v>
      </c>
      <c r="B838" s="307" t="s">
        <v>100</v>
      </c>
      <c r="C838" s="390">
        <v>7050</v>
      </c>
      <c r="D838" s="275">
        <v>7000</v>
      </c>
      <c r="E838" s="257">
        <f t="shared" si="51"/>
        <v>-0.007</v>
      </c>
      <c r="F838" s="223" t="str">
        <f t="shared" si="49"/>
        <v>是</v>
      </c>
      <c r="G838" s="144" t="str">
        <f t="shared" si="50"/>
        <v>项</v>
      </c>
    </row>
    <row r="839" ht="36" customHeight="1" spans="1:7">
      <c r="A839" s="389" t="s">
        <v>1514</v>
      </c>
      <c r="B839" s="307" t="s">
        <v>1515</v>
      </c>
      <c r="C839" s="390">
        <v>0</v>
      </c>
      <c r="D839" s="275">
        <v>0</v>
      </c>
      <c r="E839" s="257" t="str">
        <f t="shared" si="51"/>
        <v/>
      </c>
      <c r="F839" s="223" t="str">
        <f t="shared" si="49"/>
        <v>否</v>
      </c>
      <c r="G839" s="144" t="str">
        <f t="shared" si="50"/>
        <v>项</v>
      </c>
    </row>
    <row r="840" ht="36" customHeight="1" spans="1:7">
      <c r="A840" s="389" t="s">
        <v>1516</v>
      </c>
      <c r="B840" s="307" t="s">
        <v>1517</v>
      </c>
      <c r="C840" s="390">
        <v>300</v>
      </c>
      <c r="D840" s="275">
        <v>1200</v>
      </c>
      <c r="E840" s="257" t="str">
        <f t="shared" si="51"/>
        <v/>
      </c>
      <c r="F840" s="223" t="str">
        <f t="shared" si="49"/>
        <v>是</v>
      </c>
      <c r="G840" s="144" t="str">
        <f t="shared" si="50"/>
        <v>项</v>
      </c>
    </row>
    <row r="841" ht="36" customHeight="1" spans="1:7">
      <c r="A841" s="389" t="s">
        <v>1518</v>
      </c>
      <c r="B841" s="307" t="s">
        <v>1519</v>
      </c>
      <c r="C841" s="390">
        <v>100</v>
      </c>
      <c r="D841" s="275">
        <v>50</v>
      </c>
      <c r="E841" s="257" t="str">
        <f t="shared" si="51"/>
        <v/>
      </c>
      <c r="F841" s="223" t="str">
        <f t="shared" si="49"/>
        <v>是</v>
      </c>
      <c r="G841" s="144" t="str">
        <f t="shared" si="50"/>
        <v>项</v>
      </c>
    </row>
    <row r="842" ht="36" customHeight="1" spans="1:7">
      <c r="A842" s="389" t="s">
        <v>1520</v>
      </c>
      <c r="B842" s="307" t="s">
        <v>1521</v>
      </c>
      <c r="C842" s="390">
        <v>0</v>
      </c>
      <c r="D842" s="275">
        <v>0</v>
      </c>
      <c r="E842" s="257" t="str">
        <f t="shared" si="51"/>
        <v/>
      </c>
      <c r="F842" s="223" t="str">
        <f t="shared" si="49"/>
        <v>否</v>
      </c>
      <c r="G842" s="144" t="str">
        <f t="shared" si="50"/>
        <v>项</v>
      </c>
    </row>
    <row r="843" ht="36" customHeight="1" spans="1:7">
      <c r="A843" s="389" t="s">
        <v>1522</v>
      </c>
      <c r="B843" s="307" t="s">
        <v>1523</v>
      </c>
      <c r="C843" s="390">
        <v>0</v>
      </c>
      <c r="D843" s="275">
        <v>0</v>
      </c>
      <c r="E843" s="257" t="str">
        <f t="shared" si="51"/>
        <v/>
      </c>
      <c r="F843" s="223" t="str">
        <f t="shared" si="49"/>
        <v>否</v>
      </c>
      <c r="G843" s="144" t="str">
        <f t="shared" si="50"/>
        <v>项</v>
      </c>
    </row>
    <row r="844" ht="36" customHeight="1" spans="1:7">
      <c r="A844" s="389" t="s">
        <v>1524</v>
      </c>
      <c r="B844" s="307" t="s">
        <v>1525</v>
      </c>
      <c r="C844" s="390">
        <v>0</v>
      </c>
      <c r="D844" s="275">
        <v>0</v>
      </c>
      <c r="E844" s="257" t="str">
        <f t="shared" si="51"/>
        <v/>
      </c>
      <c r="F844" s="223" t="str">
        <f t="shared" si="49"/>
        <v>否</v>
      </c>
      <c r="G844" s="144" t="str">
        <f t="shared" si="50"/>
        <v>项</v>
      </c>
    </row>
    <row r="845" ht="36" customHeight="1" spans="1:7">
      <c r="A845" s="389" t="s">
        <v>1526</v>
      </c>
      <c r="B845" s="307" t="s">
        <v>1527</v>
      </c>
      <c r="C845" s="390">
        <v>0</v>
      </c>
      <c r="D845" s="275">
        <v>100</v>
      </c>
      <c r="E845" s="257" t="str">
        <f t="shared" si="51"/>
        <v/>
      </c>
      <c r="F845" s="223" t="str">
        <f t="shared" si="49"/>
        <v>是</v>
      </c>
      <c r="G845" s="144" t="str">
        <f t="shared" si="50"/>
        <v>项</v>
      </c>
    </row>
    <row r="846" ht="36" customHeight="1" spans="1:7">
      <c r="A846" s="389" t="s">
        <v>1528</v>
      </c>
      <c r="B846" s="307" t="s">
        <v>1529</v>
      </c>
      <c r="C846" s="390">
        <v>0</v>
      </c>
      <c r="D846" s="275">
        <v>0</v>
      </c>
      <c r="E846" s="257" t="str">
        <f t="shared" si="51"/>
        <v/>
      </c>
      <c r="F846" s="223" t="str">
        <f t="shared" si="49"/>
        <v>否</v>
      </c>
      <c r="G846" s="144" t="str">
        <f t="shared" si="50"/>
        <v>项</v>
      </c>
    </row>
    <row r="847" ht="36" customHeight="1" spans="1:7">
      <c r="A847" s="389" t="s">
        <v>1530</v>
      </c>
      <c r="B847" s="307" t="s">
        <v>1531</v>
      </c>
      <c r="C847" s="390">
        <v>200</v>
      </c>
      <c r="D847" s="275">
        <v>100</v>
      </c>
      <c r="E847" s="257" t="str">
        <f t="shared" si="51"/>
        <v/>
      </c>
      <c r="F847" s="223" t="str">
        <f t="shared" si="49"/>
        <v>是</v>
      </c>
      <c r="G847" s="144" t="str">
        <f t="shared" si="50"/>
        <v>项</v>
      </c>
    </row>
    <row r="848" ht="36" customHeight="1" spans="1:7">
      <c r="A848" s="389" t="s">
        <v>1532</v>
      </c>
      <c r="B848" s="307" t="s">
        <v>1533</v>
      </c>
      <c r="C848" s="390">
        <v>0</v>
      </c>
      <c r="D848" s="275">
        <v>0</v>
      </c>
      <c r="E848" s="257" t="str">
        <f t="shared" si="51"/>
        <v/>
      </c>
      <c r="F848" s="223" t="str">
        <f t="shared" si="49"/>
        <v>否</v>
      </c>
      <c r="G848" s="144" t="str">
        <f t="shared" si="50"/>
        <v>项</v>
      </c>
    </row>
    <row r="849" ht="36" customHeight="1" spans="1:7">
      <c r="A849" s="389" t="s">
        <v>1534</v>
      </c>
      <c r="B849" s="307" t="s">
        <v>1535</v>
      </c>
      <c r="C849" s="390">
        <v>0</v>
      </c>
      <c r="D849" s="275">
        <v>0</v>
      </c>
      <c r="E849" s="257" t="str">
        <f t="shared" si="51"/>
        <v/>
      </c>
      <c r="F849" s="223" t="str">
        <f t="shared" si="49"/>
        <v>否</v>
      </c>
      <c r="G849" s="144" t="str">
        <f t="shared" si="50"/>
        <v>项</v>
      </c>
    </row>
    <row r="850" ht="36" customHeight="1" spans="1:7">
      <c r="A850" s="389" t="s">
        <v>1536</v>
      </c>
      <c r="B850" s="307" t="s">
        <v>1537</v>
      </c>
      <c r="C850" s="390">
        <v>900</v>
      </c>
      <c r="D850" s="275">
        <v>750</v>
      </c>
      <c r="E850" s="257">
        <f t="shared" si="51"/>
        <v>-0.167</v>
      </c>
      <c r="F850" s="223" t="str">
        <f t="shared" si="49"/>
        <v>是</v>
      </c>
      <c r="G850" s="144" t="str">
        <f t="shared" si="50"/>
        <v>项</v>
      </c>
    </row>
    <row r="851" ht="36" customHeight="1" spans="1:7">
      <c r="A851" s="389" t="s">
        <v>1538</v>
      </c>
      <c r="B851" s="307" t="s">
        <v>1539</v>
      </c>
      <c r="C851" s="390">
        <v>1600</v>
      </c>
      <c r="D851" s="275">
        <v>1200</v>
      </c>
      <c r="E851" s="257">
        <f t="shared" si="51"/>
        <v>-0.25</v>
      </c>
      <c r="F851" s="223" t="str">
        <f t="shared" si="49"/>
        <v>是</v>
      </c>
      <c r="G851" s="144" t="str">
        <f t="shared" si="50"/>
        <v>项</v>
      </c>
    </row>
    <row r="852" ht="36" customHeight="1" spans="1:7">
      <c r="A852" s="389" t="s">
        <v>1540</v>
      </c>
      <c r="B852" s="307" t="s">
        <v>1541</v>
      </c>
      <c r="C852" s="390">
        <v>0</v>
      </c>
      <c r="D852" s="275">
        <v>200</v>
      </c>
      <c r="E852" s="257" t="str">
        <f t="shared" si="51"/>
        <v/>
      </c>
      <c r="F852" s="223" t="str">
        <f t="shared" si="49"/>
        <v>是</v>
      </c>
      <c r="G852" s="144" t="str">
        <f t="shared" si="50"/>
        <v>项</v>
      </c>
    </row>
    <row r="853" ht="36" customHeight="1" spans="1:7">
      <c r="A853" s="389" t="s">
        <v>1542</v>
      </c>
      <c r="B853" s="307" t="s">
        <v>1543</v>
      </c>
      <c r="C853" s="390">
        <v>1400</v>
      </c>
      <c r="D853" s="275">
        <v>600</v>
      </c>
      <c r="E853" s="257" t="str">
        <f t="shared" si="51"/>
        <v/>
      </c>
      <c r="F853" s="223" t="str">
        <f t="shared" si="49"/>
        <v>是</v>
      </c>
      <c r="G853" s="144" t="str">
        <f t="shared" si="50"/>
        <v>项</v>
      </c>
    </row>
    <row r="854" ht="36" customHeight="1" spans="1:7">
      <c r="A854" s="389" t="s">
        <v>1544</v>
      </c>
      <c r="B854" s="307" t="s">
        <v>1545</v>
      </c>
      <c r="C854" s="390">
        <v>3</v>
      </c>
      <c r="D854" s="275">
        <v>200</v>
      </c>
      <c r="E854" s="257" t="str">
        <f t="shared" si="51"/>
        <v/>
      </c>
      <c r="F854" s="223" t="str">
        <f t="shared" si="49"/>
        <v>是</v>
      </c>
      <c r="G854" s="144" t="str">
        <f t="shared" si="50"/>
        <v>项</v>
      </c>
    </row>
    <row r="855" ht="36" customHeight="1" spans="1:7">
      <c r="A855" s="389" t="s">
        <v>1546</v>
      </c>
      <c r="B855" s="307" t="s">
        <v>1547</v>
      </c>
      <c r="C855" s="390">
        <v>3000</v>
      </c>
      <c r="D855" s="275">
        <v>1200</v>
      </c>
      <c r="E855" s="257" t="str">
        <f t="shared" si="51"/>
        <v/>
      </c>
      <c r="F855" s="223" t="str">
        <f t="shared" si="49"/>
        <v>是</v>
      </c>
      <c r="G855" s="144" t="str">
        <f t="shared" si="50"/>
        <v>项</v>
      </c>
    </row>
    <row r="856" ht="36" customHeight="1" spans="1:7">
      <c r="A856" s="389" t="s">
        <v>1548</v>
      </c>
      <c r="B856" s="307" t="s">
        <v>1549</v>
      </c>
      <c r="C856" s="390">
        <v>0</v>
      </c>
      <c r="D856" s="275">
        <v>0</v>
      </c>
      <c r="E856" s="257" t="str">
        <f t="shared" si="51"/>
        <v/>
      </c>
      <c r="F856" s="223" t="str">
        <f t="shared" si="49"/>
        <v>否</v>
      </c>
      <c r="G856" s="144" t="str">
        <f t="shared" si="50"/>
        <v>项</v>
      </c>
    </row>
    <row r="857" ht="36" customHeight="1" spans="1:7">
      <c r="A857" s="389" t="s">
        <v>1550</v>
      </c>
      <c r="B857" s="307" t="s">
        <v>1551</v>
      </c>
      <c r="C857" s="390">
        <v>0</v>
      </c>
      <c r="D857" s="275">
        <v>0</v>
      </c>
      <c r="E857" s="257" t="str">
        <f t="shared" si="51"/>
        <v/>
      </c>
      <c r="F857" s="223" t="str">
        <f t="shared" si="49"/>
        <v>否</v>
      </c>
      <c r="G857" s="144" t="str">
        <f t="shared" si="50"/>
        <v>项</v>
      </c>
    </row>
    <row r="858" ht="36" customHeight="1" spans="1:7">
      <c r="A858" s="389" t="s">
        <v>1552</v>
      </c>
      <c r="B858" s="307" t="s">
        <v>1553</v>
      </c>
      <c r="C858" s="390">
        <v>460</v>
      </c>
      <c r="D858" s="275">
        <v>9500</v>
      </c>
      <c r="E858" s="257" t="str">
        <f t="shared" si="51"/>
        <v/>
      </c>
      <c r="F858" s="223" t="str">
        <f t="shared" si="49"/>
        <v>是</v>
      </c>
      <c r="G858" s="144" t="str">
        <f t="shared" si="50"/>
        <v>项</v>
      </c>
    </row>
    <row r="859" ht="36" customHeight="1" spans="1:7">
      <c r="A859" s="389" t="s">
        <v>1554</v>
      </c>
      <c r="B859" s="307" t="s">
        <v>1555</v>
      </c>
      <c r="C859" s="390">
        <v>490</v>
      </c>
      <c r="D859" s="275">
        <v>1000</v>
      </c>
      <c r="E859" s="257">
        <f t="shared" si="51"/>
        <v>1.041</v>
      </c>
      <c r="F859" s="223" t="str">
        <f t="shared" si="49"/>
        <v>是</v>
      </c>
      <c r="G859" s="144" t="str">
        <f t="shared" si="50"/>
        <v>项</v>
      </c>
    </row>
    <row r="860" ht="36" customHeight="1" spans="1:7">
      <c r="A860" s="388" t="s">
        <v>1556</v>
      </c>
      <c r="B860" s="303" t="s">
        <v>1557</v>
      </c>
      <c r="C860" s="393">
        <f>SUM(C861:C884)</f>
        <v>5619</v>
      </c>
      <c r="D860" s="393">
        <f>SUM(D861:D884)</f>
        <v>6028</v>
      </c>
      <c r="E860" s="257">
        <f t="shared" si="51"/>
        <v>0.073</v>
      </c>
      <c r="F860" s="223" t="str">
        <f t="shared" si="49"/>
        <v>是</v>
      </c>
      <c r="G860" s="144" t="str">
        <f t="shared" si="50"/>
        <v>款</v>
      </c>
    </row>
    <row r="861" ht="36" customHeight="1" spans="1:7">
      <c r="A861" s="389" t="s">
        <v>1558</v>
      </c>
      <c r="B861" s="307" t="s">
        <v>82</v>
      </c>
      <c r="C861" s="390">
        <v>410</v>
      </c>
      <c r="D861" s="275">
        <v>410</v>
      </c>
      <c r="E861" s="257">
        <f t="shared" si="51"/>
        <v>0</v>
      </c>
      <c r="F861" s="223" t="str">
        <f t="shared" si="49"/>
        <v>是</v>
      </c>
      <c r="G861" s="144" t="str">
        <f t="shared" si="50"/>
        <v>项</v>
      </c>
    </row>
    <row r="862" ht="36" customHeight="1" spans="1:7">
      <c r="A862" s="389" t="s">
        <v>1559</v>
      </c>
      <c r="B862" s="307" t="s">
        <v>84</v>
      </c>
      <c r="C862" s="390">
        <v>1</v>
      </c>
      <c r="D862" s="275">
        <v>1</v>
      </c>
      <c r="E862" s="257">
        <f t="shared" si="51"/>
        <v>0</v>
      </c>
      <c r="F862" s="223" t="str">
        <f t="shared" si="49"/>
        <v>是</v>
      </c>
      <c r="G862" s="144" t="str">
        <f t="shared" si="50"/>
        <v>项</v>
      </c>
    </row>
    <row r="863" ht="36" customHeight="1" spans="1:7">
      <c r="A863" s="389" t="s">
        <v>1560</v>
      </c>
      <c r="B863" s="307" t="s">
        <v>86</v>
      </c>
      <c r="C863" s="390">
        <v>0</v>
      </c>
      <c r="D863" s="275">
        <v>0</v>
      </c>
      <c r="E863" s="257" t="str">
        <f t="shared" si="51"/>
        <v/>
      </c>
      <c r="F863" s="223" t="str">
        <f t="shared" si="49"/>
        <v>否</v>
      </c>
      <c r="G863" s="144" t="str">
        <f t="shared" si="50"/>
        <v>项</v>
      </c>
    </row>
    <row r="864" ht="36" customHeight="1" spans="1:7">
      <c r="A864" s="389" t="s">
        <v>1561</v>
      </c>
      <c r="B864" s="307" t="s">
        <v>1562</v>
      </c>
      <c r="C864" s="390">
        <v>1500</v>
      </c>
      <c r="D864" s="275">
        <v>1400</v>
      </c>
      <c r="E864" s="257">
        <f t="shared" si="51"/>
        <v>-0.067</v>
      </c>
      <c r="F864" s="223" t="str">
        <f t="shared" si="49"/>
        <v>是</v>
      </c>
      <c r="G864" s="144" t="str">
        <f t="shared" si="50"/>
        <v>项</v>
      </c>
    </row>
    <row r="865" ht="36" customHeight="1" spans="1:7">
      <c r="A865" s="389" t="s">
        <v>1563</v>
      </c>
      <c r="B865" s="307" t="s">
        <v>1564</v>
      </c>
      <c r="C865" s="390">
        <v>30</v>
      </c>
      <c r="D865" s="275">
        <v>30</v>
      </c>
      <c r="E865" s="257">
        <f t="shared" si="51"/>
        <v>0</v>
      </c>
      <c r="F865" s="223" t="str">
        <f t="shared" si="49"/>
        <v>是</v>
      </c>
      <c r="G865" s="144" t="str">
        <f t="shared" si="50"/>
        <v>项</v>
      </c>
    </row>
    <row r="866" ht="36" customHeight="1" spans="1:7">
      <c r="A866" s="389" t="s">
        <v>1565</v>
      </c>
      <c r="B866" s="307" t="s">
        <v>1566</v>
      </c>
      <c r="C866" s="390">
        <v>0</v>
      </c>
      <c r="D866" s="275">
        <v>15</v>
      </c>
      <c r="E866" s="257" t="str">
        <f t="shared" si="51"/>
        <v/>
      </c>
      <c r="F866" s="223" t="str">
        <f t="shared" si="49"/>
        <v>是</v>
      </c>
      <c r="G866" s="144" t="str">
        <f t="shared" si="50"/>
        <v>项</v>
      </c>
    </row>
    <row r="867" ht="36" customHeight="1" spans="1:7">
      <c r="A867" s="389" t="s">
        <v>1567</v>
      </c>
      <c r="B867" s="307" t="s">
        <v>1568</v>
      </c>
      <c r="C867" s="390">
        <v>0</v>
      </c>
      <c r="D867" s="275">
        <v>12</v>
      </c>
      <c r="E867" s="257" t="str">
        <f t="shared" si="51"/>
        <v/>
      </c>
      <c r="F867" s="223" t="str">
        <f t="shared" si="49"/>
        <v>是</v>
      </c>
      <c r="G867" s="144" t="str">
        <f t="shared" si="50"/>
        <v>项</v>
      </c>
    </row>
    <row r="868" ht="36" customHeight="1" spans="1:7">
      <c r="A868" s="389" t="s">
        <v>1569</v>
      </c>
      <c r="B868" s="307" t="s">
        <v>1570</v>
      </c>
      <c r="C868" s="390">
        <v>878</v>
      </c>
      <c r="D868" s="275">
        <v>880</v>
      </c>
      <c r="E868" s="257">
        <f t="shared" si="51"/>
        <v>0.002</v>
      </c>
      <c r="F868" s="223" t="str">
        <f t="shared" si="49"/>
        <v>是</v>
      </c>
      <c r="G868" s="144" t="str">
        <f t="shared" si="50"/>
        <v>项</v>
      </c>
    </row>
    <row r="869" ht="36" customHeight="1" spans="1:7">
      <c r="A869" s="389" t="s">
        <v>1571</v>
      </c>
      <c r="B869" s="307" t="s">
        <v>1572</v>
      </c>
      <c r="C869" s="390">
        <v>0</v>
      </c>
      <c r="D869" s="394">
        <v>0</v>
      </c>
      <c r="E869" s="257" t="str">
        <f t="shared" si="51"/>
        <v/>
      </c>
      <c r="F869" s="223" t="str">
        <f t="shared" si="49"/>
        <v>否</v>
      </c>
      <c r="G869" s="144" t="str">
        <f t="shared" si="50"/>
        <v>项</v>
      </c>
    </row>
    <row r="870" ht="36" customHeight="1" spans="1:7">
      <c r="A870" s="389" t="s">
        <v>1573</v>
      </c>
      <c r="B870" s="307" t="s">
        <v>1574</v>
      </c>
      <c r="C870" s="390">
        <v>400</v>
      </c>
      <c r="D870" s="275">
        <v>10</v>
      </c>
      <c r="E870" s="257" t="str">
        <f t="shared" si="51"/>
        <v/>
      </c>
      <c r="F870" s="223" t="str">
        <f t="shared" si="49"/>
        <v>是</v>
      </c>
      <c r="G870" s="144" t="str">
        <f t="shared" si="50"/>
        <v>项</v>
      </c>
    </row>
    <row r="871" ht="36" customHeight="1" spans="1:7">
      <c r="A871" s="389" t="s">
        <v>1575</v>
      </c>
      <c r="B871" s="307" t="s">
        <v>1576</v>
      </c>
      <c r="C871" s="390">
        <v>0</v>
      </c>
      <c r="D871" s="275">
        <v>0</v>
      </c>
      <c r="E871" s="257" t="str">
        <f t="shared" si="51"/>
        <v/>
      </c>
      <c r="F871" s="223" t="str">
        <f t="shared" si="49"/>
        <v>否</v>
      </c>
      <c r="G871" s="144" t="str">
        <f t="shared" si="50"/>
        <v>项</v>
      </c>
    </row>
    <row r="872" ht="36" customHeight="1" spans="1:7">
      <c r="A872" s="389" t="s">
        <v>1577</v>
      </c>
      <c r="B872" s="307" t="s">
        <v>1578</v>
      </c>
      <c r="C872" s="390">
        <v>1200</v>
      </c>
      <c r="D872" s="275">
        <v>900</v>
      </c>
      <c r="E872" s="257">
        <f t="shared" si="51"/>
        <v>-0.25</v>
      </c>
      <c r="F872" s="223" t="str">
        <f t="shared" si="49"/>
        <v>是</v>
      </c>
      <c r="G872" s="144" t="str">
        <f t="shared" si="50"/>
        <v>项</v>
      </c>
    </row>
    <row r="873" ht="36" customHeight="1" spans="1:7">
      <c r="A873" s="389" t="s">
        <v>1579</v>
      </c>
      <c r="B873" s="307" t="s">
        <v>1580</v>
      </c>
      <c r="C873" s="390">
        <v>0</v>
      </c>
      <c r="D873" s="275">
        <v>0</v>
      </c>
      <c r="E873" s="257" t="str">
        <f t="shared" si="51"/>
        <v/>
      </c>
      <c r="F873" s="223" t="str">
        <f t="shared" si="49"/>
        <v>否</v>
      </c>
      <c r="G873" s="144" t="str">
        <f t="shared" si="50"/>
        <v>项</v>
      </c>
    </row>
    <row r="874" ht="36" customHeight="1" spans="1:7">
      <c r="A874" s="389" t="s">
        <v>1581</v>
      </c>
      <c r="B874" s="307" t="s">
        <v>1582</v>
      </c>
      <c r="C874" s="390">
        <v>0</v>
      </c>
      <c r="D874" s="275">
        <v>0</v>
      </c>
      <c r="E874" s="257" t="str">
        <f t="shared" si="51"/>
        <v/>
      </c>
      <c r="F874" s="223" t="str">
        <f t="shared" si="49"/>
        <v>否</v>
      </c>
      <c r="G874" s="144" t="str">
        <f t="shared" si="50"/>
        <v>项</v>
      </c>
    </row>
    <row r="875" ht="36" customHeight="1" spans="1:7">
      <c r="A875" s="389" t="s">
        <v>1583</v>
      </c>
      <c r="B875" s="307" t="s">
        <v>1584</v>
      </c>
      <c r="C875" s="390">
        <v>100</v>
      </c>
      <c r="D875" s="275">
        <v>60</v>
      </c>
      <c r="E875" s="257" t="str">
        <f t="shared" si="51"/>
        <v/>
      </c>
      <c r="F875" s="223" t="str">
        <f t="shared" si="49"/>
        <v>是</v>
      </c>
      <c r="G875" s="144" t="str">
        <f t="shared" si="50"/>
        <v>项</v>
      </c>
    </row>
    <row r="876" ht="36" customHeight="1" spans="1:7">
      <c r="A876" s="389" t="s">
        <v>1585</v>
      </c>
      <c r="B876" s="307" t="s">
        <v>1586</v>
      </c>
      <c r="C876" s="390">
        <v>0</v>
      </c>
      <c r="D876" s="275">
        <v>0</v>
      </c>
      <c r="E876" s="257" t="str">
        <f t="shared" si="51"/>
        <v/>
      </c>
      <c r="F876" s="223" t="str">
        <f t="shared" si="49"/>
        <v>否</v>
      </c>
      <c r="G876" s="144" t="str">
        <f t="shared" si="50"/>
        <v>项</v>
      </c>
    </row>
    <row r="877" ht="36" customHeight="1" spans="1:7">
      <c r="A877" s="389" t="s">
        <v>1587</v>
      </c>
      <c r="B877" s="307" t="s">
        <v>1588</v>
      </c>
      <c r="C877" s="390">
        <v>0</v>
      </c>
      <c r="D877" s="275">
        <v>0</v>
      </c>
      <c r="E877" s="257" t="str">
        <f t="shared" si="51"/>
        <v/>
      </c>
      <c r="F877" s="223" t="str">
        <f t="shared" si="49"/>
        <v>否</v>
      </c>
      <c r="G877" s="144" t="str">
        <f t="shared" si="50"/>
        <v>项</v>
      </c>
    </row>
    <row r="878" ht="36" customHeight="1" spans="1:7">
      <c r="A878" s="389" t="s">
        <v>1589</v>
      </c>
      <c r="B878" s="307" t="s">
        <v>1590</v>
      </c>
      <c r="C878" s="390">
        <v>40</v>
      </c>
      <c r="D878" s="275">
        <v>10</v>
      </c>
      <c r="E878" s="257" t="str">
        <f t="shared" si="51"/>
        <v/>
      </c>
      <c r="F878" s="223" t="str">
        <f t="shared" si="49"/>
        <v>是</v>
      </c>
      <c r="G878" s="144" t="str">
        <f t="shared" si="50"/>
        <v>项</v>
      </c>
    </row>
    <row r="879" ht="36" customHeight="1" spans="1:7">
      <c r="A879" s="389" t="s">
        <v>1591</v>
      </c>
      <c r="B879" s="307" t="s">
        <v>1592</v>
      </c>
      <c r="C879" s="390">
        <v>0</v>
      </c>
      <c r="D879" s="394">
        <v>0</v>
      </c>
      <c r="E879" s="257" t="str">
        <f t="shared" si="51"/>
        <v/>
      </c>
      <c r="F879" s="223" t="str">
        <f t="shared" si="49"/>
        <v>否</v>
      </c>
      <c r="G879" s="144" t="str">
        <f t="shared" si="50"/>
        <v>项</v>
      </c>
    </row>
    <row r="880" ht="36" customHeight="1" spans="1:7">
      <c r="A880" s="389" t="s">
        <v>1593</v>
      </c>
      <c r="B880" s="307" t="s">
        <v>1594</v>
      </c>
      <c r="C880" s="390">
        <v>60</v>
      </c>
      <c r="D880" s="275">
        <v>100</v>
      </c>
      <c r="E880" s="257">
        <f t="shared" si="51"/>
        <v>0.667</v>
      </c>
      <c r="F880" s="223" t="str">
        <f t="shared" si="49"/>
        <v>是</v>
      </c>
      <c r="G880" s="144" t="str">
        <f t="shared" si="50"/>
        <v>项</v>
      </c>
    </row>
    <row r="881" ht="36" customHeight="1" spans="1:7">
      <c r="A881" s="389" t="s">
        <v>1595</v>
      </c>
      <c r="B881" s="307" t="s">
        <v>1596</v>
      </c>
      <c r="C881" s="390">
        <v>0</v>
      </c>
      <c r="D881" s="394">
        <v>0</v>
      </c>
      <c r="E881" s="257" t="str">
        <f t="shared" si="51"/>
        <v/>
      </c>
      <c r="F881" s="223" t="str">
        <f t="shared" si="49"/>
        <v>否</v>
      </c>
      <c r="G881" s="144" t="str">
        <f t="shared" si="50"/>
        <v>项</v>
      </c>
    </row>
    <row r="882" ht="36" customHeight="1" spans="1:7">
      <c r="A882" s="389" t="s">
        <v>1597</v>
      </c>
      <c r="B882" s="307" t="s">
        <v>1598</v>
      </c>
      <c r="C882" s="390">
        <v>0</v>
      </c>
      <c r="D882" s="275">
        <v>0</v>
      </c>
      <c r="E882" s="257" t="str">
        <f t="shared" si="51"/>
        <v/>
      </c>
      <c r="F882" s="223" t="str">
        <f t="shared" si="49"/>
        <v>否</v>
      </c>
      <c r="G882" s="144" t="str">
        <f t="shared" si="50"/>
        <v>项</v>
      </c>
    </row>
    <row r="883" ht="36" customHeight="1" spans="1:7">
      <c r="A883" s="389" t="s">
        <v>1599</v>
      </c>
      <c r="B883" s="307" t="s">
        <v>1527</v>
      </c>
      <c r="C883" s="390">
        <v>0</v>
      </c>
      <c r="D883" s="275">
        <v>0</v>
      </c>
      <c r="E883" s="257" t="str">
        <f t="shared" si="51"/>
        <v/>
      </c>
      <c r="F883" s="223" t="str">
        <f t="shared" si="49"/>
        <v>否</v>
      </c>
      <c r="G883" s="144" t="str">
        <f t="shared" si="50"/>
        <v>项</v>
      </c>
    </row>
    <row r="884" ht="36" customHeight="1" spans="1:7">
      <c r="A884" s="389" t="s">
        <v>1600</v>
      </c>
      <c r="B884" s="307" t="s">
        <v>1601</v>
      </c>
      <c r="C884" s="390">
        <v>1000</v>
      </c>
      <c r="D884" s="275">
        <v>2200</v>
      </c>
      <c r="E884" s="257">
        <f t="shared" si="51"/>
        <v>1.2</v>
      </c>
      <c r="F884" s="223" t="str">
        <f t="shared" si="49"/>
        <v>是</v>
      </c>
      <c r="G884" s="144" t="str">
        <f t="shared" si="50"/>
        <v>项</v>
      </c>
    </row>
    <row r="885" ht="36" customHeight="1" spans="1:7">
      <c r="A885" s="388" t="s">
        <v>1602</v>
      </c>
      <c r="B885" s="303" t="s">
        <v>1603</v>
      </c>
      <c r="C885" s="393">
        <f>SUM(C886:C912)</f>
        <v>8420</v>
      </c>
      <c r="D885" s="393">
        <f>SUM(D886:D912)</f>
        <v>7534</v>
      </c>
      <c r="E885" s="257">
        <f t="shared" si="51"/>
        <v>-0.105</v>
      </c>
      <c r="F885" s="223" t="str">
        <f t="shared" si="49"/>
        <v>是</v>
      </c>
      <c r="G885" s="144" t="str">
        <f t="shared" si="50"/>
        <v>款</v>
      </c>
    </row>
    <row r="886" ht="36" customHeight="1" spans="1:7">
      <c r="A886" s="389" t="s">
        <v>1604</v>
      </c>
      <c r="B886" s="307" t="s">
        <v>82</v>
      </c>
      <c r="C886" s="390">
        <v>190</v>
      </c>
      <c r="D886" s="275">
        <v>200</v>
      </c>
      <c r="E886" s="257">
        <f t="shared" si="51"/>
        <v>0.053</v>
      </c>
      <c r="F886" s="223" t="str">
        <f t="shared" ref="F886:F949" si="52">IF(LEN(A886)=3,"是",IF(B886&lt;&gt;"",IF(SUM(C886:D886)&lt;&gt;0,"是","否"),"是"))</f>
        <v>是</v>
      </c>
      <c r="G886" s="144" t="str">
        <f t="shared" ref="G886:G949" si="53">IF(LEN(A886)=3,"类",IF(LEN(A886)=5,"款","项"))</f>
        <v>项</v>
      </c>
    </row>
    <row r="887" ht="36" customHeight="1" spans="1:7">
      <c r="A887" s="389" t="s">
        <v>1605</v>
      </c>
      <c r="B887" s="307" t="s">
        <v>84</v>
      </c>
      <c r="C887" s="390">
        <v>220</v>
      </c>
      <c r="D887" s="275">
        <v>70</v>
      </c>
      <c r="E887" s="257" t="str">
        <f t="shared" si="51"/>
        <v/>
      </c>
      <c r="F887" s="223" t="str">
        <f t="shared" si="52"/>
        <v>是</v>
      </c>
      <c r="G887" s="144" t="str">
        <f t="shared" si="53"/>
        <v>项</v>
      </c>
    </row>
    <row r="888" ht="36" customHeight="1" spans="1:7">
      <c r="A888" s="389" t="s">
        <v>1606</v>
      </c>
      <c r="B888" s="307" t="s">
        <v>86</v>
      </c>
      <c r="C888" s="390">
        <v>0</v>
      </c>
      <c r="D888" s="275">
        <v>0</v>
      </c>
      <c r="E888" s="257" t="str">
        <f t="shared" si="51"/>
        <v/>
      </c>
      <c r="F888" s="223" t="str">
        <f t="shared" si="52"/>
        <v>否</v>
      </c>
      <c r="G888" s="144" t="str">
        <f t="shared" si="53"/>
        <v>项</v>
      </c>
    </row>
    <row r="889" ht="36" customHeight="1" spans="1:7">
      <c r="A889" s="389" t="s">
        <v>1607</v>
      </c>
      <c r="B889" s="307" t="s">
        <v>1608</v>
      </c>
      <c r="C889" s="390">
        <v>0</v>
      </c>
      <c r="D889" s="275">
        <v>0</v>
      </c>
      <c r="E889" s="257" t="str">
        <f t="shared" si="51"/>
        <v/>
      </c>
      <c r="F889" s="223" t="str">
        <f t="shared" si="52"/>
        <v>否</v>
      </c>
      <c r="G889" s="144" t="str">
        <f t="shared" si="53"/>
        <v>项</v>
      </c>
    </row>
    <row r="890" ht="36" customHeight="1" spans="1:7">
      <c r="A890" s="389" t="s">
        <v>1609</v>
      </c>
      <c r="B890" s="307" t="s">
        <v>1610</v>
      </c>
      <c r="C890" s="390">
        <v>120</v>
      </c>
      <c r="D890" s="275">
        <v>3196</v>
      </c>
      <c r="E890" s="257" t="str">
        <f t="shared" si="51"/>
        <v/>
      </c>
      <c r="F890" s="223" t="str">
        <f t="shared" si="52"/>
        <v>是</v>
      </c>
      <c r="G890" s="144" t="str">
        <f t="shared" si="53"/>
        <v>项</v>
      </c>
    </row>
    <row r="891" ht="36" customHeight="1" spans="1:7">
      <c r="A891" s="389" t="s">
        <v>1611</v>
      </c>
      <c r="B891" s="307" t="s">
        <v>1612</v>
      </c>
      <c r="C891" s="390">
        <v>0</v>
      </c>
      <c r="D891" s="275">
        <v>0</v>
      </c>
      <c r="E891" s="257" t="str">
        <f t="shared" si="51"/>
        <v/>
      </c>
      <c r="F891" s="223" t="str">
        <f t="shared" si="52"/>
        <v>否</v>
      </c>
      <c r="G891" s="144" t="str">
        <f t="shared" si="53"/>
        <v>项</v>
      </c>
    </row>
    <row r="892" ht="36" customHeight="1" spans="1:7">
      <c r="A892" s="389" t="s">
        <v>1613</v>
      </c>
      <c r="B892" s="307" t="s">
        <v>1614</v>
      </c>
      <c r="C892" s="390">
        <v>0</v>
      </c>
      <c r="D892" s="275">
        <v>0</v>
      </c>
      <c r="E892" s="257" t="str">
        <f t="shared" si="51"/>
        <v/>
      </c>
      <c r="F892" s="223" t="str">
        <f t="shared" si="52"/>
        <v>否</v>
      </c>
      <c r="G892" s="144" t="str">
        <f t="shared" si="53"/>
        <v>项</v>
      </c>
    </row>
    <row r="893" ht="36" customHeight="1" spans="1:7">
      <c r="A893" s="389" t="s">
        <v>1615</v>
      </c>
      <c r="B893" s="307" t="s">
        <v>1616</v>
      </c>
      <c r="C893" s="390">
        <v>0</v>
      </c>
      <c r="D893" s="275">
        <v>0</v>
      </c>
      <c r="E893" s="257" t="str">
        <f t="shared" si="51"/>
        <v/>
      </c>
      <c r="F893" s="223" t="str">
        <f t="shared" si="52"/>
        <v>否</v>
      </c>
      <c r="G893" s="144" t="str">
        <f t="shared" si="53"/>
        <v>项</v>
      </c>
    </row>
    <row r="894" ht="36" customHeight="1" spans="1:7">
      <c r="A894" s="389" t="s">
        <v>1617</v>
      </c>
      <c r="B894" s="307" t="s">
        <v>1618</v>
      </c>
      <c r="C894" s="390">
        <v>0</v>
      </c>
      <c r="D894" s="275">
        <v>0</v>
      </c>
      <c r="E894" s="257" t="str">
        <f t="shared" si="51"/>
        <v/>
      </c>
      <c r="F894" s="223" t="str">
        <f t="shared" si="52"/>
        <v>否</v>
      </c>
      <c r="G894" s="144" t="str">
        <f t="shared" si="53"/>
        <v>项</v>
      </c>
    </row>
    <row r="895" ht="36" customHeight="1" spans="1:7">
      <c r="A895" s="389" t="s">
        <v>1619</v>
      </c>
      <c r="B895" s="307" t="s">
        <v>1620</v>
      </c>
      <c r="C895" s="390">
        <v>0</v>
      </c>
      <c r="D895" s="275">
        <v>400</v>
      </c>
      <c r="E895" s="257" t="str">
        <f t="shared" si="51"/>
        <v/>
      </c>
      <c r="F895" s="223" t="str">
        <f t="shared" si="52"/>
        <v>是</v>
      </c>
      <c r="G895" s="144" t="str">
        <f t="shared" si="53"/>
        <v>项</v>
      </c>
    </row>
    <row r="896" ht="36" customHeight="1" spans="1:7">
      <c r="A896" s="389" t="s">
        <v>1621</v>
      </c>
      <c r="B896" s="307" t="s">
        <v>1622</v>
      </c>
      <c r="C896" s="390">
        <v>0</v>
      </c>
      <c r="D896" s="275">
        <v>0</v>
      </c>
      <c r="E896" s="257" t="str">
        <f t="shared" si="51"/>
        <v/>
      </c>
      <c r="F896" s="223" t="str">
        <f t="shared" si="52"/>
        <v>否</v>
      </c>
      <c r="G896" s="144" t="str">
        <f t="shared" si="53"/>
        <v>项</v>
      </c>
    </row>
    <row r="897" ht="36" customHeight="1" spans="1:7">
      <c r="A897" s="389" t="s">
        <v>1623</v>
      </c>
      <c r="B897" s="307" t="s">
        <v>1624</v>
      </c>
      <c r="C897" s="390">
        <v>0</v>
      </c>
      <c r="D897" s="275">
        <v>0</v>
      </c>
      <c r="E897" s="257" t="str">
        <f t="shared" si="51"/>
        <v/>
      </c>
      <c r="F897" s="223" t="str">
        <f t="shared" si="52"/>
        <v>否</v>
      </c>
      <c r="G897" s="144" t="str">
        <f t="shared" si="53"/>
        <v>项</v>
      </c>
    </row>
    <row r="898" ht="36" customHeight="1" spans="1:7">
      <c r="A898" s="389" t="s">
        <v>1625</v>
      </c>
      <c r="B898" s="307" t="s">
        <v>1626</v>
      </c>
      <c r="C898" s="390">
        <v>0</v>
      </c>
      <c r="D898" s="275">
        <v>0</v>
      </c>
      <c r="E898" s="257" t="str">
        <f t="shared" si="51"/>
        <v/>
      </c>
      <c r="F898" s="223" t="str">
        <f t="shared" si="52"/>
        <v>否</v>
      </c>
      <c r="G898" s="144" t="str">
        <f t="shared" si="53"/>
        <v>项</v>
      </c>
    </row>
    <row r="899" ht="36" customHeight="1" spans="1:7">
      <c r="A899" s="389" t="s">
        <v>1627</v>
      </c>
      <c r="B899" s="307" t="s">
        <v>1628</v>
      </c>
      <c r="C899" s="390">
        <v>50</v>
      </c>
      <c r="D899" s="275">
        <v>200</v>
      </c>
      <c r="E899" s="257" t="str">
        <f t="shared" si="51"/>
        <v/>
      </c>
      <c r="F899" s="223" t="str">
        <f t="shared" si="52"/>
        <v>是</v>
      </c>
      <c r="G899" s="144" t="str">
        <f t="shared" si="53"/>
        <v>项</v>
      </c>
    </row>
    <row r="900" ht="36" customHeight="1" spans="1:7">
      <c r="A900" s="389" t="s">
        <v>1629</v>
      </c>
      <c r="B900" s="307" t="s">
        <v>1630</v>
      </c>
      <c r="C900" s="390">
        <v>10</v>
      </c>
      <c r="D900" s="275">
        <v>200</v>
      </c>
      <c r="E900" s="257" t="str">
        <f t="shared" si="51"/>
        <v/>
      </c>
      <c r="F900" s="223" t="str">
        <f t="shared" si="52"/>
        <v>是</v>
      </c>
      <c r="G900" s="144" t="str">
        <f t="shared" si="53"/>
        <v>项</v>
      </c>
    </row>
    <row r="901" ht="36" customHeight="1" spans="1:7">
      <c r="A901" s="389" t="s">
        <v>1631</v>
      </c>
      <c r="B901" s="307" t="s">
        <v>1632</v>
      </c>
      <c r="C901" s="390">
        <v>3700</v>
      </c>
      <c r="D901" s="275">
        <v>800</v>
      </c>
      <c r="E901" s="257" t="str">
        <f t="shared" ref="E901:E964" si="54">IF(C901&lt;&gt;0,IF((D901/C901-1)&lt;-30%,"",IF((D901/C901-1)&gt;150%,"",D901/C901-1)),"")</f>
        <v/>
      </c>
      <c r="F901" s="223" t="str">
        <f t="shared" si="52"/>
        <v>是</v>
      </c>
      <c r="G901" s="144" t="str">
        <f t="shared" si="53"/>
        <v>项</v>
      </c>
    </row>
    <row r="902" ht="36" customHeight="1" spans="1:7">
      <c r="A902" s="389" t="s">
        <v>1633</v>
      </c>
      <c r="B902" s="307" t="s">
        <v>1634</v>
      </c>
      <c r="C902" s="390">
        <v>1200</v>
      </c>
      <c r="D902" s="275">
        <v>1208</v>
      </c>
      <c r="E902" s="257">
        <f t="shared" si="54"/>
        <v>0.007</v>
      </c>
      <c r="F902" s="223" t="str">
        <f t="shared" si="52"/>
        <v>是</v>
      </c>
      <c r="G902" s="144" t="str">
        <f t="shared" si="53"/>
        <v>项</v>
      </c>
    </row>
    <row r="903" ht="36" customHeight="1" spans="1:7">
      <c r="A903" s="389" t="s">
        <v>1635</v>
      </c>
      <c r="B903" s="307" t="s">
        <v>1636</v>
      </c>
      <c r="C903" s="390">
        <v>0</v>
      </c>
      <c r="D903" s="275">
        <v>0</v>
      </c>
      <c r="E903" s="257" t="str">
        <f t="shared" si="54"/>
        <v/>
      </c>
      <c r="F903" s="223" t="str">
        <f t="shared" si="52"/>
        <v>否</v>
      </c>
      <c r="G903" s="144" t="str">
        <f t="shared" si="53"/>
        <v>项</v>
      </c>
    </row>
    <row r="904" ht="36" customHeight="1" spans="1:7">
      <c r="A904" s="389" t="s">
        <v>1637</v>
      </c>
      <c r="B904" s="307" t="s">
        <v>1638</v>
      </c>
      <c r="C904" s="390">
        <v>2000</v>
      </c>
      <c r="D904" s="275">
        <v>150</v>
      </c>
      <c r="E904" s="257" t="str">
        <f t="shared" si="54"/>
        <v/>
      </c>
      <c r="F904" s="223" t="str">
        <f t="shared" si="52"/>
        <v>是</v>
      </c>
      <c r="G904" s="144" t="str">
        <f t="shared" si="53"/>
        <v>项</v>
      </c>
    </row>
    <row r="905" ht="36" customHeight="1" spans="1:7">
      <c r="A905" s="389" t="s">
        <v>1639</v>
      </c>
      <c r="B905" s="307" t="s">
        <v>1640</v>
      </c>
      <c r="C905" s="390">
        <v>10</v>
      </c>
      <c r="D905" s="275">
        <v>10</v>
      </c>
      <c r="E905" s="257">
        <f t="shared" si="54"/>
        <v>0</v>
      </c>
      <c r="F905" s="223" t="str">
        <f t="shared" si="52"/>
        <v>是</v>
      </c>
      <c r="G905" s="144" t="str">
        <f t="shared" si="53"/>
        <v>项</v>
      </c>
    </row>
    <row r="906" ht="36" customHeight="1" spans="1:7">
      <c r="A906" s="389" t="s">
        <v>1641</v>
      </c>
      <c r="B906" s="307" t="s">
        <v>1642</v>
      </c>
      <c r="C906" s="390">
        <v>0</v>
      </c>
      <c r="D906" s="275">
        <v>0</v>
      </c>
      <c r="E906" s="257" t="str">
        <f t="shared" si="54"/>
        <v/>
      </c>
      <c r="F906" s="223" t="str">
        <f t="shared" si="52"/>
        <v>否</v>
      </c>
      <c r="G906" s="144" t="str">
        <f t="shared" si="53"/>
        <v>项</v>
      </c>
    </row>
    <row r="907" ht="36" customHeight="1" spans="1:7">
      <c r="A907" s="389" t="s">
        <v>1643</v>
      </c>
      <c r="B907" s="307" t="s">
        <v>1586</v>
      </c>
      <c r="C907" s="390">
        <v>0</v>
      </c>
      <c r="D907" s="275">
        <v>0</v>
      </c>
      <c r="E907" s="257" t="str">
        <f t="shared" si="54"/>
        <v/>
      </c>
      <c r="F907" s="223" t="str">
        <f t="shared" si="52"/>
        <v>否</v>
      </c>
      <c r="G907" s="144" t="str">
        <f t="shared" si="53"/>
        <v>项</v>
      </c>
    </row>
    <row r="908" ht="36" customHeight="1" spans="1:7">
      <c r="A908" s="389" t="s">
        <v>1644</v>
      </c>
      <c r="B908" s="307" t="s">
        <v>1645</v>
      </c>
      <c r="C908" s="390">
        <v>0</v>
      </c>
      <c r="D908" s="275">
        <v>0</v>
      </c>
      <c r="E908" s="257" t="str">
        <f t="shared" si="54"/>
        <v/>
      </c>
      <c r="F908" s="223" t="str">
        <f t="shared" si="52"/>
        <v>否</v>
      </c>
      <c r="G908" s="144" t="str">
        <f t="shared" si="53"/>
        <v>项</v>
      </c>
    </row>
    <row r="909" ht="36" customHeight="1" spans="1:7">
      <c r="A909" s="389" t="s">
        <v>1646</v>
      </c>
      <c r="B909" s="307" t="s">
        <v>1647</v>
      </c>
      <c r="C909" s="390">
        <v>20</v>
      </c>
      <c r="D909" s="275">
        <v>200</v>
      </c>
      <c r="E909" s="257" t="str">
        <f t="shared" si="54"/>
        <v/>
      </c>
      <c r="F909" s="223" t="str">
        <f t="shared" si="52"/>
        <v>是</v>
      </c>
      <c r="G909" s="144" t="str">
        <f t="shared" si="53"/>
        <v>项</v>
      </c>
    </row>
    <row r="910" ht="36" customHeight="1" spans="1:7">
      <c r="A910" s="389" t="s">
        <v>1648</v>
      </c>
      <c r="B910" s="307" t="s">
        <v>1649</v>
      </c>
      <c r="C910" s="390">
        <v>0</v>
      </c>
      <c r="D910" s="275">
        <v>0</v>
      </c>
      <c r="E910" s="257" t="str">
        <f t="shared" si="54"/>
        <v/>
      </c>
      <c r="F910" s="223" t="str">
        <f t="shared" si="52"/>
        <v>否</v>
      </c>
      <c r="G910" s="144" t="str">
        <f t="shared" si="53"/>
        <v>项</v>
      </c>
    </row>
    <row r="911" ht="36" customHeight="1" spans="1:7">
      <c r="A911" s="389" t="s">
        <v>1650</v>
      </c>
      <c r="B911" s="307" t="s">
        <v>1651</v>
      </c>
      <c r="C911" s="390">
        <v>0</v>
      </c>
      <c r="D911" s="275">
        <v>0</v>
      </c>
      <c r="E911" s="257" t="str">
        <f t="shared" si="54"/>
        <v/>
      </c>
      <c r="F911" s="223" t="str">
        <f t="shared" si="52"/>
        <v>否</v>
      </c>
      <c r="G911" s="144" t="str">
        <f t="shared" si="53"/>
        <v>项</v>
      </c>
    </row>
    <row r="912" ht="36" customHeight="1" spans="1:7">
      <c r="A912" s="389" t="s">
        <v>1652</v>
      </c>
      <c r="B912" s="307" t="s">
        <v>1653</v>
      </c>
      <c r="C912" s="390">
        <v>900</v>
      </c>
      <c r="D912" s="275">
        <v>900</v>
      </c>
      <c r="E912" s="257">
        <f t="shared" si="54"/>
        <v>0</v>
      </c>
      <c r="F912" s="223" t="str">
        <f t="shared" si="52"/>
        <v>是</v>
      </c>
      <c r="G912" s="144" t="str">
        <f t="shared" si="53"/>
        <v>项</v>
      </c>
    </row>
    <row r="913" ht="36" customHeight="1" spans="1:7">
      <c r="A913" s="388" t="s">
        <v>1654</v>
      </c>
      <c r="B913" s="303" t="s">
        <v>1655</v>
      </c>
      <c r="C913" s="393">
        <f>SUM(C914:C923)</f>
        <v>12153</v>
      </c>
      <c r="D913" s="393">
        <f>SUM(D914:D923)</f>
        <v>20554</v>
      </c>
      <c r="E913" s="257">
        <f t="shared" si="54"/>
        <v>0.691</v>
      </c>
      <c r="F913" s="223" t="str">
        <f t="shared" si="52"/>
        <v>是</v>
      </c>
      <c r="G913" s="144" t="str">
        <f t="shared" si="53"/>
        <v>款</v>
      </c>
    </row>
    <row r="914" ht="36" customHeight="1" spans="1:7">
      <c r="A914" s="389" t="s">
        <v>1656</v>
      </c>
      <c r="B914" s="307" t="s">
        <v>82</v>
      </c>
      <c r="C914" s="390">
        <v>200</v>
      </c>
      <c r="D914" s="275">
        <v>205</v>
      </c>
      <c r="E914" s="257">
        <f t="shared" si="54"/>
        <v>0.025</v>
      </c>
      <c r="F914" s="223" t="str">
        <f t="shared" si="52"/>
        <v>是</v>
      </c>
      <c r="G914" s="144" t="str">
        <f t="shared" si="53"/>
        <v>项</v>
      </c>
    </row>
    <row r="915" ht="36" customHeight="1" spans="1:7">
      <c r="A915" s="389" t="s">
        <v>1657</v>
      </c>
      <c r="B915" s="307" t="s">
        <v>84</v>
      </c>
      <c r="C915" s="390">
        <v>110</v>
      </c>
      <c r="D915" s="275">
        <v>113</v>
      </c>
      <c r="E915" s="257">
        <f t="shared" si="54"/>
        <v>0.027</v>
      </c>
      <c r="F915" s="223" t="str">
        <f t="shared" si="52"/>
        <v>是</v>
      </c>
      <c r="G915" s="144" t="str">
        <f t="shared" si="53"/>
        <v>项</v>
      </c>
    </row>
    <row r="916" ht="36" customHeight="1" spans="1:7">
      <c r="A916" s="389" t="s">
        <v>1658</v>
      </c>
      <c r="B916" s="307" t="s">
        <v>86</v>
      </c>
      <c r="C916" s="390">
        <v>0</v>
      </c>
      <c r="D916" s="275">
        <v>0</v>
      </c>
      <c r="E916" s="257" t="str">
        <f t="shared" si="54"/>
        <v/>
      </c>
      <c r="F916" s="223" t="str">
        <f t="shared" si="52"/>
        <v>否</v>
      </c>
      <c r="G916" s="144" t="str">
        <f t="shared" si="53"/>
        <v>项</v>
      </c>
    </row>
    <row r="917" ht="36" customHeight="1" spans="1:7">
      <c r="A917" s="389" t="s">
        <v>1659</v>
      </c>
      <c r="B917" s="307" t="s">
        <v>1660</v>
      </c>
      <c r="C917" s="390">
        <v>4000</v>
      </c>
      <c r="D917" s="275">
        <v>8296</v>
      </c>
      <c r="E917" s="257">
        <f t="shared" si="54"/>
        <v>1.074</v>
      </c>
      <c r="F917" s="223" t="str">
        <f t="shared" si="52"/>
        <v>是</v>
      </c>
      <c r="G917" s="144" t="str">
        <f t="shared" si="53"/>
        <v>项</v>
      </c>
    </row>
    <row r="918" ht="36" customHeight="1" spans="1:7">
      <c r="A918" s="389" t="s">
        <v>1661</v>
      </c>
      <c r="B918" s="307" t="s">
        <v>1662</v>
      </c>
      <c r="C918" s="390">
        <v>5000</v>
      </c>
      <c r="D918" s="275">
        <v>6000</v>
      </c>
      <c r="E918" s="257">
        <f t="shared" si="54"/>
        <v>0.2</v>
      </c>
      <c r="F918" s="223" t="str">
        <f t="shared" si="52"/>
        <v>是</v>
      </c>
      <c r="G918" s="144" t="str">
        <f t="shared" si="53"/>
        <v>项</v>
      </c>
    </row>
    <row r="919" ht="36" customHeight="1" spans="1:7">
      <c r="A919" s="389" t="s">
        <v>1663</v>
      </c>
      <c r="B919" s="307" t="s">
        <v>1664</v>
      </c>
      <c r="C919" s="390">
        <v>1000</v>
      </c>
      <c r="D919" s="275">
        <v>1000</v>
      </c>
      <c r="E919" s="257">
        <f t="shared" si="54"/>
        <v>0</v>
      </c>
      <c r="F919" s="223" t="str">
        <f t="shared" si="52"/>
        <v>是</v>
      </c>
      <c r="G919" s="144" t="str">
        <f t="shared" si="53"/>
        <v>项</v>
      </c>
    </row>
    <row r="920" ht="36" customHeight="1" spans="1:7">
      <c r="A920" s="389" t="s">
        <v>1665</v>
      </c>
      <c r="B920" s="307" t="s">
        <v>1666</v>
      </c>
      <c r="C920" s="390">
        <v>170</v>
      </c>
      <c r="D920" s="275">
        <v>400</v>
      </c>
      <c r="E920" s="257">
        <f t="shared" si="54"/>
        <v>1.353</v>
      </c>
      <c r="F920" s="223" t="str">
        <f t="shared" si="52"/>
        <v>是</v>
      </c>
      <c r="G920" s="144" t="str">
        <f t="shared" si="53"/>
        <v>项</v>
      </c>
    </row>
    <row r="921" ht="36" customHeight="1" spans="1:7">
      <c r="A921" s="389" t="s">
        <v>1667</v>
      </c>
      <c r="B921" s="307" t="s">
        <v>1668</v>
      </c>
      <c r="C921" s="390">
        <v>0</v>
      </c>
      <c r="D921" s="275">
        <v>0</v>
      </c>
      <c r="E921" s="257" t="str">
        <f t="shared" si="54"/>
        <v/>
      </c>
      <c r="F921" s="223" t="str">
        <f t="shared" si="52"/>
        <v>否</v>
      </c>
      <c r="G921" s="144" t="str">
        <f t="shared" si="53"/>
        <v>项</v>
      </c>
    </row>
    <row r="922" ht="36" customHeight="1" spans="1:7">
      <c r="A922" s="389" t="s">
        <v>1669</v>
      </c>
      <c r="B922" s="307" t="s">
        <v>1670</v>
      </c>
      <c r="C922" s="390">
        <v>0</v>
      </c>
      <c r="D922" s="275">
        <v>0</v>
      </c>
      <c r="E922" s="257" t="str">
        <f t="shared" si="54"/>
        <v/>
      </c>
      <c r="F922" s="223" t="str">
        <f t="shared" si="52"/>
        <v>否</v>
      </c>
      <c r="G922" s="144" t="str">
        <f t="shared" si="53"/>
        <v>项</v>
      </c>
    </row>
    <row r="923" ht="36" customHeight="1" spans="1:7">
      <c r="A923" s="389" t="s">
        <v>1671</v>
      </c>
      <c r="B923" s="307" t="s">
        <v>1672</v>
      </c>
      <c r="C923" s="390">
        <v>1673</v>
      </c>
      <c r="D923" s="275">
        <v>4540</v>
      </c>
      <c r="E923" s="257" t="str">
        <f t="shared" si="54"/>
        <v/>
      </c>
      <c r="F923" s="223" t="str">
        <f t="shared" si="52"/>
        <v>是</v>
      </c>
      <c r="G923" s="144" t="str">
        <f t="shared" si="53"/>
        <v>项</v>
      </c>
    </row>
    <row r="924" ht="36" customHeight="1" spans="1:7">
      <c r="A924" s="388" t="s">
        <v>1673</v>
      </c>
      <c r="B924" s="303" t="s">
        <v>1674</v>
      </c>
      <c r="C924" s="393">
        <f>SUM(C925:C930)</f>
        <v>900</v>
      </c>
      <c r="D924" s="393">
        <f>SUM(D925:D930)</f>
        <v>500</v>
      </c>
      <c r="E924" s="257" t="str">
        <f t="shared" si="54"/>
        <v/>
      </c>
      <c r="F924" s="223" t="str">
        <f t="shared" si="52"/>
        <v>是</v>
      </c>
      <c r="G924" s="144" t="str">
        <f t="shared" si="53"/>
        <v>款</v>
      </c>
    </row>
    <row r="925" ht="36" customHeight="1" spans="1:7">
      <c r="A925" s="389" t="s">
        <v>1675</v>
      </c>
      <c r="B925" s="307" t="s">
        <v>1676</v>
      </c>
      <c r="C925" s="390">
        <v>900</v>
      </c>
      <c r="D925" s="275">
        <v>500</v>
      </c>
      <c r="E925" s="257" t="str">
        <f t="shared" si="54"/>
        <v/>
      </c>
      <c r="F925" s="223" t="str">
        <f t="shared" si="52"/>
        <v>是</v>
      </c>
      <c r="G925" s="144" t="str">
        <f t="shared" si="53"/>
        <v>项</v>
      </c>
    </row>
    <row r="926" ht="36" customHeight="1" spans="1:7">
      <c r="A926" s="389" t="s">
        <v>1677</v>
      </c>
      <c r="B926" s="307" t="s">
        <v>1678</v>
      </c>
      <c r="C926" s="390">
        <v>0</v>
      </c>
      <c r="D926" s="275">
        <v>0</v>
      </c>
      <c r="E926" s="257" t="str">
        <f t="shared" si="54"/>
        <v/>
      </c>
      <c r="F926" s="223" t="str">
        <f t="shared" si="52"/>
        <v>否</v>
      </c>
      <c r="G926" s="144" t="str">
        <f t="shared" si="53"/>
        <v>项</v>
      </c>
    </row>
    <row r="927" ht="36" customHeight="1" spans="1:7">
      <c r="A927" s="389" t="s">
        <v>1679</v>
      </c>
      <c r="B927" s="307" t="s">
        <v>1680</v>
      </c>
      <c r="C927" s="390">
        <v>0</v>
      </c>
      <c r="D927" s="275">
        <v>0</v>
      </c>
      <c r="E927" s="257" t="str">
        <f t="shared" si="54"/>
        <v/>
      </c>
      <c r="F927" s="223" t="str">
        <f t="shared" si="52"/>
        <v>否</v>
      </c>
      <c r="G927" s="144" t="str">
        <f t="shared" si="53"/>
        <v>项</v>
      </c>
    </row>
    <row r="928" ht="36" customHeight="1" spans="1:7">
      <c r="A928" s="389" t="s">
        <v>1681</v>
      </c>
      <c r="B928" s="307" t="s">
        <v>1682</v>
      </c>
      <c r="C928" s="390">
        <v>0</v>
      </c>
      <c r="D928" s="275">
        <v>0</v>
      </c>
      <c r="E928" s="257" t="str">
        <f t="shared" si="54"/>
        <v/>
      </c>
      <c r="F928" s="223" t="str">
        <f t="shared" si="52"/>
        <v>否</v>
      </c>
      <c r="G928" s="144" t="str">
        <f t="shared" si="53"/>
        <v>项</v>
      </c>
    </row>
    <row r="929" ht="36" customHeight="1" spans="1:7">
      <c r="A929" s="389" t="s">
        <v>1683</v>
      </c>
      <c r="B929" s="307" t="s">
        <v>1684</v>
      </c>
      <c r="C929" s="390">
        <v>0</v>
      </c>
      <c r="D929" s="275">
        <v>0</v>
      </c>
      <c r="E929" s="257" t="str">
        <f t="shared" si="54"/>
        <v/>
      </c>
      <c r="F929" s="223" t="str">
        <f t="shared" si="52"/>
        <v>否</v>
      </c>
      <c r="G929" s="144" t="str">
        <f t="shared" si="53"/>
        <v>项</v>
      </c>
    </row>
    <row r="930" ht="36" customHeight="1" spans="1:7">
      <c r="A930" s="389" t="s">
        <v>1685</v>
      </c>
      <c r="B930" s="307" t="s">
        <v>1686</v>
      </c>
      <c r="C930" s="390">
        <v>0</v>
      </c>
      <c r="D930" s="275">
        <v>0</v>
      </c>
      <c r="E930" s="257" t="str">
        <f t="shared" si="54"/>
        <v/>
      </c>
      <c r="F930" s="223" t="str">
        <f t="shared" si="52"/>
        <v>否</v>
      </c>
      <c r="G930" s="144" t="str">
        <f t="shared" si="53"/>
        <v>项</v>
      </c>
    </row>
    <row r="931" ht="36" customHeight="1" spans="1:7">
      <c r="A931" s="388" t="s">
        <v>1687</v>
      </c>
      <c r="B931" s="303" t="s">
        <v>1688</v>
      </c>
      <c r="C931" s="393">
        <f>SUM(C932:C937)</f>
        <v>3000</v>
      </c>
      <c r="D931" s="393">
        <f>SUM(D932:D937)</f>
        <v>3750</v>
      </c>
      <c r="E931" s="257">
        <f t="shared" si="54"/>
        <v>0.25</v>
      </c>
      <c r="F931" s="223" t="str">
        <f t="shared" si="52"/>
        <v>是</v>
      </c>
      <c r="G931" s="144" t="str">
        <f t="shared" si="53"/>
        <v>款</v>
      </c>
    </row>
    <row r="932" ht="36" customHeight="1" spans="1:7">
      <c r="A932" s="389" t="s">
        <v>1689</v>
      </c>
      <c r="B932" s="307" t="s">
        <v>1690</v>
      </c>
      <c r="C932" s="390">
        <v>0</v>
      </c>
      <c r="D932" s="275">
        <v>150</v>
      </c>
      <c r="E932" s="257" t="str">
        <f t="shared" si="54"/>
        <v/>
      </c>
      <c r="F932" s="223" t="str">
        <f t="shared" si="52"/>
        <v>是</v>
      </c>
      <c r="G932" s="144" t="str">
        <f t="shared" si="53"/>
        <v>项</v>
      </c>
    </row>
    <row r="933" ht="36" customHeight="1" spans="1:7">
      <c r="A933" s="389" t="s">
        <v>1691</v>
      </c>
      <c r="B933" s="307" t="s">
        <v>1692</v>
      </c>
      <c r="C933" s="390">
        <v>0</v>
      </c>
      <c r="D933" s="394">
        <v>0</v>
      </c>
      <c r="E933" s="257" t="str">
        <f t="shared" si="54"/>
        <v/>
      </c>
      <c r="F933" s="223" t="str">
        <f t="shared" si="52"/>
        <v>否</v>
      </c>
      <c r="G933" s="144" t="str">
        <f t="shared" si="53"/>
        <v>项</v>
      </c>
    </row>
    <row r="934" ht="36" customHeight="1" spans="1:7">
      <c r="A934" s="389" t="s">
        <v>1693</v>
      </c>
      <c r="B934" s="307" t="s">
        <v>1694</v>
      </c>
      <c r="C934" s="390">
        <v>1800</v>
      </c>
      <c r="D934" s="275">
        <v>2000</v>
      </c>
      <c r="E934" s="257">
        <f t="shared" si="54"/>
        <v>0.111</v>
      </c>
      <c r="F934" s="223" t="str">
        <f t="shared" si="52"/>
        <v>是</v>
      </c>
      <c r="G934" s="144" t="str">
        <f t="shared" si="53"/>
        <v>项</v>
      </c>
    </row>
    <row r="935" ht="36" customHeight="1" spans="1:7">
      <c r="A935" s="389" t="s">
        <v>1695</v>
      </c>
      <c r="B935" s="307" t="s">
        <v>1696</v>
      </c>
      <c r="C935" s="390">
        <v>1200</v>
      </c>
      <c r="D935" s="275">
        <v>1600</v>
      </c>
      <c r="E935" s="257">
        <f t="shared" si="54"/>
        <v>0.333</v>
      </c>
      <c r="F935" s="223" t="str">
        <f t="shared" si="52"/>
        <v>是</v>
      </c>
      <c r="G935" s="144" t="str">
        <f t="shared" si="53"/>
        <v>项</v>
      </c>
    </row>
    <row r="936" ht="36" customHeight="1" spans="1:7">
      <c r="A936" s="389" t="s">
        <v>1697</v>
      </c>
      <c r="B936" s="307" t="s">
        <v>1698</v>
      </c>
      <c r="C936" s="390">
        <v>0</v>
      </c>
      <c r="D936" s="275">
        <v>0</v>
      </c>
      <c r="E936" s="257" t="str">
        <f t="shared" si="54"/>
        <v/>
      </c>
      <c r="F936" s="223" t="str">
        <f t="shared" si="52"/>
        <v>否</v>
      </c>
      <c r="G936" s="144" t="str">
        <f t="shared" si="53"/>
        <v>项</v>
      </c>
    </row>
    <row r="937" ht="36" customHeight="1" spans="1:7">
      <c r="A937" s="389" t="s">
        <v>1699</v>
      </c>
      <c r="B937" s="307" t="s">
        <v>1700</v>
      </c>
      <c r="C937" s="390">
        <v>0</v>
      </c>
      <c r="D937" s="275">
        <v>0</v>
      </c>
      <c r="E937" s="257" t="str">
        <f t="shared" si="54"/>
        <v/>
      </c>
      <c r="F937" s="223" t="str">
        <f t="shared" si="52"/>
        <v>否</v>
      </c>
      <c r="G937" s="144" t="str">
        <f t="shared" si="53"/>
        <v>项</v>
      </c>
    </row>
    <row r="938" ht="36" customHeight="1" spans="1:7">
      <c r="A938" s="388" t="s">
        <v>1701</v>
      </c>
      <c r="B938" s="303" t="s">
        <v>1702</v>
      </c>
      <c r="C938" s="304">
        <f>SUM(C939:C940)</f>
        <v>0</v>
      </c>
      <c r="D938" s="304">
        <f>SUM(D939:D940)</f>
        <v>0</v>
      </c>
      <c r="E938" s="257" t="str">
        <f t="shared" si="54"/>
        <v/>
      </c>
      <c r="F938" s="223" t="str">
        <f t="shared" si="52"/>
        <v>否</v>
      </c>
      <c r="G938" s="144" t="str">
        <f t="shared" si="53"/>
        <v>款</v>
      </c>
    </row>
    <row r="939" ht="36" customHeight="1" spans="1:7">
      <c r="A939" s="389" t="s">
        <v>1703</v>
      </c>
      <c r="B939" s="307" t="s">
        <v>1704</v>
      </c>
      <c r="C939" s="308">
        <v>0</v>
      </c>
      <c r="D939" s="308">
        <v>0</v>
      </c>
      <c r="E939" s="257" t="str">
        <f t="shared" si="54"/>
        <v/>
      </c>
      <c r="F939" s="223" t="str">
        <f t="shared" si="52"/>
        <v>否</v>
      </c>
      <c r="G939" s="144" t="str">
        <f t="shared" si="53"/>
        <v>项</v>
      </c>
    </row>
    <row r="940" ht="36" customHeight="1" spans="1:7">
      <c r="A940" s="389" t="s">
        <v>1705</v>
      </c>
      <c r="B940" s="307" t="s">
        <v>1706</v>
      </c>
      <c r="C940" s="308">
        <v>0</v>
      </c>
      <c r="D940" s="308">
        <v>0</v>
      </c>
      <c r="E940" s="257" t="str">
        <f t="shared" si="54"/>
        <v/>
      </c>
      <c r="F940" s="223" t="str">
        <f t="shared" si="52"/>
        <v>否</v>
      </c>
      <c r="G940" s="144" t="str">
        <f t="shared" si="53"/>
        <v>项</v>
      </c>
    </row>
    <row r="941" ht="36" customHeight="1" spans="1:7">
      <c r="A941" s="388" t="s">
        <v>1707</v>
      </c>
      <c r="B941" s="303" t="s">
        <v>1708</v>
      </c>
      <c r="C941" s="393">
        <f>SUM(C942:C943)</f>
        <v>100</v>
      </c>
      <c r="D941" s="393">
        <f>SUM(D942:D943)</f>
        <v>160</v>
      </c>
      <c r="E941" s="257">
        <f t="shared" si="54"/>
        <v>0.6</v>
      </c>
      <c r="F941" s="223" t="str">
        <f t="shared" si="52"/>
        <v>是</v>
      </c>
      <c r="G941" s="144" t="str">
        <f t="shared" si="53"/>
        <v>款</v>
      </c>
    </row>
    <row r="942" ht="36" customHeight="1" spans="1:7">
      <c r="A942" s="389" t="s">
        <v>1709</v>
      </c>
      <c r="B942" s="307" t="s">
        <v>1710</v>
      </c>
      <c r="C942" s="390">
        <v>0</v>
      </c>
      <c r="D942" s="275">
        <v>0</v>
      </c>
      <c r="E942" s="257" t="str">
        <f t="shared" si="54"/>
        <v/>
      </c>
      <c r="F942" s="223" t="str">
        <f t="shared" si="52"/>
        <v>否</v>
      </c>
      <c r="G942" s="144" t="str">
        <f t="shared" si="53"/>
        <v>项</v>
      </c>
    </row>
    <row r="943" ht="36" customHeight="1" spans="1:7">
      <c r="A943" s="389" t="s">
        <v>1711</v>
      </c>
      <c r="B943" s="307" t="s">
        <v>1712</v>
      </c>
      <c r="C943" s="390">
        <v>100</v>
      </c>
      <c r="D943" s="275">
        <v>160</v>
      </c>
      <c r="E943" s="257">
        <f t="shared" si="54"/>
        <v>0.6</v>
      </c>
      <c r="F943" s="223" t="str">
        <f t="shared" si="52"/>
        <v>是</v>
      </c>
      <c r="G943" s="144" t="str">
        <f t="shared" si="53"/>
        <v>项</v>
      </c>
    </row>
    <row r="944" ht="36" customHeight="1" spans="1:7">
      <c r="A944" s="388" t="s">
        <v>1713</v>
      </c>
      <c r="B944" s="303" t="s">
        <v>1714</v>
      </c>
      <c r="C944" s="393">
        <f>SUM(C945,C968,C978,C988,C993,C1000,C1005)</f>
        <v>24000</v>
      </c>
      <c r="D944" s="393">
        <f>SUM(D945,D968,D978,D988,D993,D1000,D1005)</f>
        <v>16000</v>
      </c>
      <c r="E944" s="257" t="str">
        <f t="shared" si="54"/>
        <v/>
      </c>
      <c r="F944" s="223" t="str">
        <f t="shared" si="52"/>
        <v>是</v>
      </c>
      <c r="G944" s="144" t="str">
        <f t="shared" si="53"/>
        <v>类</v>
      </c>
    </row>
    <row r="945" ht="36" customHeight="1" spans="1:7">
      <c r="A945" s="388" t="s">
        <v>1715</v>
      </c>
      <c r="B945" s="303" t="s">
        <v>1716</v>
      </c>
      <c r="C945" s="393">
        <f>SUM(C946:C967)</f>
        <v>9150</v>
      </c>
      <c r="D945" s="393">
        <f>SUM(D946:D967)</f>
        <v>8800</v>
      </c>
      <c r="E945" s="257">
        <f t="shared" si="54"/>
        <v>-0.038</v>
      </c>
      <c r="F945" s="223" t="str">
        <f t="shared" si="52"/>
        <v>是</v>
      </c>
      <c r="G945" s="144" t="str">
        <f t="shared" si="53"/>
        <v>款</v>
      </c>
    </row>
    <row r="946" ht="36" customHeight="1" spans="1:7">
      <c r="A946" s="389" t="s">
        <v>1717</v>
      </c>
      <c r="B946" s="307" t="s">
        <v>82</v>
      </c>
      <c r="C946" s="390">
        <v>240</v>
      </c>
      <c r="D946" s="275">
        <v>235</v>
      </c>
      <c r="E946" s="257">
        <f t="shared" si="54"/>
        <v>-0.021</v>
      </c>
      <c r="F946" s="223" t="str">
        <f t="shared" si="52"/>
        <v>是</v>
      </c>
      <c r="G946" s="144" t="str">
        <f t="shared" si="53"/>
        <v>项</v>
      </c>
    </row>
    <row r="947" ht="36" customHeight="1" spans="1:7">
      <c r="A947" s="389" t="s">
        <v>1718</v>
      </c>
      <c r="B947" s="307" t="s">
        <v>84</v>
      </c>
      <c r="C947" s="390">
        <v>30</v>
      </c>
      <c r="D947" s="275">
        <v>20</v>
      </c>
      <c r="E947" s="257" t="str">
        <f t="shared" si="54"/>
        <v/>
      </c>
      <c r="F947" s="223" t="str">
        <f t="shared" si="52"/>
        <v>是</v>
      </c>
      <c r="G947" s="144" t="str">
        <f t="shared" si="53"/>
        <v>项</v>
      </c>
    </row>
    <row r="948" ht="36" customHeight="1" spans="1:7">
      <c r="A948" s="389" t="s">
        <v>1719</v>
      </c>
      <c r="B948" s="307" t="s">
        <v>86</v>
      </c>
      <c r="C948" s="390">
        <v>270</v>
      </c>
      <c r="D948" s="275">
        <v>175</v>
      </c>
      <c r="E948" s="257" t="str">
        <f t="shared" si="54"/>
        <v/>
      </c>
      <c r="F948" s="223" t="str">
        <f t="shared" ref="F948:F1011" si="55">IF(LEN(A948)=3,"是",IF(B948&lt;&gt;"",IF(SUM(C948:D948)&lt;&gt;0,"是","否"),"是"))</f>
        <v>是</v>
      </c>
      <c r="G948" s="144" t="str">
        <f t="shared" ref="G948:G1011" si="56">IF(LEN(A948)=3,"类",IF(LEN(A948)=5,"款","项"))</f>
        <v>项</v>
      </c>
    </row>
    <row r="949" ht="36" customHeight="1" spans="1:7">
      <c r="A949" s="389" t="s">
        <v>1720</v>
      </c>
      <c r="B949" s="307" t="s">
        <v>1721</v>
      </c>
      <c r="C949" s="390">
        <v>6220</v>
      </c>
      <c r="D949" s="275">
        <v>6300</v>
      </c>
      <c r="E949" s="257">
        <f t="shared" si="54"/>
        <v>0.013</v>
      </c>
      <c r="F949" s="223" t="str">
        <f t="shared" si="55"/>
        <v>是</v>
      </c>
      <c r="G949" s="144" t="str">
        <f t="shared" si="56"/>
        <v>项</v>
      </c>
    </row>
    <row r="950" ht="36" customHeight="1" spans="1:7">
      <c r="A950" s="389" t="s">
        <v>1722</v>
      </c>
      <c r="B950" s="307" t="s">
        <v>1723</v>
      </c>
      <c r="C950" s="390">
        <v>2300</v>
      </c>
      <c r="D950" s="275">
        <v>2000</v>
      </c>
      <c r="E950" s="257">
        <f t="shared" si="54"/>
        <v>-0.13</v>
      </c>
      <c r="F950" s="223" t="str">
        <f t="shared" si="55"/>
        <v>是</v>
      </c>
      <c r="G950" s="144" t="str">
        <f t="shared" si="56"/>
        <v>项</v>
      </c>
    </row>
    <row r="951" ht="36" customHeight="1" spans="1:7">
      <c r="A951" s="389" t="s">
        <v>1724</v>
      </c>
      <c r="B951" s="307" t="s">
        <v>1725</v>
      </c>
      <c r="C951" s="390">
        <v>0</v>
      </c>
      <c r="D951" s="275">
        <v>0</v>
      </c>
      <c r="E951" s="257" t="str">
        <f t="shared" si="54"/>
        <v/>
      </c>
      <c r="F951" s="223" t="str">
        <f t="shared" si="55"/>
        <v>否</v>
      </c>
      <c r="G951" s="144" t="str">
        <f t="shared" si="56"/>
        <v>项</v>
      </c>
    </row>
    <row r="952" ht="36" customHeight="1" spans="1:7">
      <c r="A952" s="389" t="s">
        <v>1726</v>
      </c>
      <c r="B952" s="307" t="s">
        <v>1727</v>
      </c>
      <c r="C952" s="390">
        <v>0</v>
      </c>
      <c r="D952" s="275">
        <v>0</v>
      </c>
      <c r="E952" s="257" t="str">
        <f t="shared" si="54"/>
        <v/>
      </c>
      <c r="F952" s="223" t="str">
        <f t="shared" si="55"/>
        <v>否</v>
      </c>
      <c r="G952" s="144" t="str">
        <f t="shared" si="56"/>
        <v>项</v>
      </c>
    </row>
    <row r="953" ht="36" customHeight="1" spans="1:7">
      <c r="A953" s="389" t="s">
        <v>1728</v>
      </c>
      <c r="B953" s="307" t="s">
        <v>1729</v>
      </c>
      <c r="C953" s="390">
        <v>0</v>
      </c>
      <c r="D953" s="275">
        <v>0</v>
      </c>
      <c r="E953" s="257" t="str">
        <f t="shared" si="54"/>
        <v/>
      </c>
      <c r="F953" s="223" t="str">
        <f t="shared" si="55"/>
        <v>否</v>
      </c>
      <c r="G953" s="144" t="str">
        <f t="shared" si="56"/>
        <v>项</v>
      </c>
    </row>
    <row r="954" ht="36" customHeight="1" spans="1:7">
      <c r="A954" s="389" t="s">
        <v>1730</v>
      </c>
      <c r="B954" s="307" t="s">
        <v>1731</v>
      </c>
      <c r="C954" s="390">
        <v>0</v>
      </c>
      <c r="D954" s="275">
        <v>0</v>
      </c>
      <c r="E954" s="257" t="str">
        <f t="shared" si="54"/>
        <v/>
      </c>
      <c r="F954" s="223" t="str">
        <f t="shared" si="55"/>
        <v>否</v>
      </c>
      <c r="G954" s="144" t="str">
        <f t="shared" si="56"/>
        <v>项</v>
      </c>
    </row>
    <row r="955" ht="36" customHeight="1" spans="1:7">
      <c r="A955" s="389" t="s">
        <v>1732</v>
      </c>
      <c r="B955" s="307" t="s">
        <v>1733</v>
      </c>
      <c r="C955" s="390">
        <v>0</v>
      </c>
      <c r="D955" s="275">
        <v>0</v>
      </c>
      <c r="E955" s="257" t="str">
        <f t="shared" si="54"/>
        <v/>
      </c>
      <c r="F955" s="223" t="str">
        <f t="shared" si="55"/>
        <v>否</v>
      </c>
      <c r="G955" s="144" t="str">
        <f t="shared" si="56"/>
        <v>项</v>
      </c>
    </row>
    <row r="956" ht="36" customHeight="1" spans="1:7">
      <c r="A956" s="389" t="s">
        <v>1734</v>
      </c>
      <c r="B956" s="307" t="s">
        <v>1735</v>
      </c>
      <c r="C956" s="390">
        <v>0</v>
      </c>
      <c r="D956" s="275">
        <v>0</v>
      </c>
      <c r="E956" s="257" t="str">
        <f t="shared" si="54"/>
        <v/>
      </c>
      <c r="F956" s="223" t="str">
        <f t="shared" si="55"/>
        <v>否</v>
      </c>
      <c r="G956" s="144" t="str">
        <f t="shared" si="56"/>
        <v>项</v>
      </c>
    </row>
    <row r="957" ht="36" customHeight="1" spans="1:7">
      <c r="A957" s="389" t="s">
        <v>1736</v>
      </c>
      <c r="B957" s="307" t="s">
        <v>1737</v>
      </c>
      <c r="C957" s="390">
        <v>0</v>
      </c>
      <c r="D957" s="275">
        <v>0</v>
      </c>
      <c r="E957" s="257" t="str">
        <f t="shared" si="54"/>
        <v/>
      </c>
      <c r="F957" s="223" t="str">
        <f t="shared" si="55"/>
        <v>否</v>
      </c>
      <c r="G957" s="144" t="str">
        <f t="shared" si="56"/>
        <v>项</v>
      </c>
    </row>
    <row r="958" ht="36" customHeight="1" spans="1:7">
      <c r="A958" s="389" t="s">
        <v>1738</v>
      </c>
      <c r="B958" s="307" t="s">
        <v>1739</v>
      </c>
      <c r="C958" s="390">
        <v>0</v>
      </c>
      <c r="D958" s="275">
        <v>0</v>
      </c>
      <c r="E958" s="257" t="str">
        <f t="shared" si="54"/>
        <v/>
      </c>
      <c r="F958" s="223" t="str">
        <f t="shared" si="55"/>
        <v>否</v>
      </c>
      <c r="G958" s="144" t="str">
        <f t="shared" si="56"/>
        <v>项</v>
      </c>
    </row>
    <row r="959" ht="36" customHeight="1" spans="1:7">
      <c r="A959" s="389" t="s">
        <v>1740</v>
      </c>
      <c r="B959" s="307" t="s">
        <v>1741</v>
      </c>
      <c r="C959" s="390">
        <v>0</v>
      </c>
      <c r="D959" s="275">
        <v>0</v>
      </c>
      <c r="E959" s="257" t="str">
        <f t="shared" si="54"/>
        <v/>
      </c>
      <c r="F959" s="223" t="str">
        <f t="shared" si="55"/>
        <v>否</v>
      </c>
      <c r="G959" s="144" t="str">
        <f t="shared" si="56"/>
        <v>项</v>
      </c>
    </row>
    <row r="960" ht="36" customHeight="1" spans="1:7">
      <c r="A960" s="389" t="s">
        <v>1742</v>
      </c>
      <c r="B960" s="307" t="s">
        <v>1743</v>
      </c>
      <c r="C960" s="390">
        <v>0</v>
      </c>
      <c r="D960" s="275">
        <v>0</v>
      </c>
      <c r="E960" s="257" t="str">
        <f t="shared" si="54"/>
        <v/>
      </c>
      <c r="F960" s="223" t="str">
        <f t="shared" si="55"/>
        <v>否</v>
      </c>
      <c r="G960" s="144" t="str">
        <f t="shared" si="56"/>
        <v>项</v>
      </c>
    </row>
    <row r="961" ht="36" customHeight="1" spans="1:7">
      <c r="A961" s="389" t="s">
        <v>1744</v>
      </c>
      <c r="B961" s="307" t="s">
        <v>1745</v>
      </c>
      <c r="C961" s="390">
        <v>0</v>
      </c>
      <c r="D961" s="275">
        <v>0</v>
      </c>
      <c r="E961" s="257" t="str">
        <f t="shared" si="54"/>
        <v/>
      </c>
      <c r="F961" s="223" t="str">
        <f t="shared" si="55"/>
        <v>否</v>
      </c>
      <c r="G961" s="144" t="str">
        <f t="shared" si="56"/>
        <v>项</v>
      </c>
    </row>
    <row r="962" ht="36" customHeight="1" spans="1:7">
      <c r="A962" s="389" t="s">
        <v>1746</v>
      </c>
      <c r="B962" s="307" t="s">
        <v>1747</v>
      </c>
      <c r="C962" s="390">
        <v>0</v>
      </c>
      <c r="D962" s="275">
        <v>0</v>
      </c>
      <c r="E962" s="257" t="str">
        <f t="shared" si="54"/>
        <v/>
      </c>
      <c r="F962" s="223" t="str">
        <f t="shared" si="55"/>
        <v>否</v>
      </c>
      <c r="G962" s="144" t="str">
        <f t="shared" si="56"/>
        <v>项</v>
      </c>
    </row>
    <row r="963" ht="36" customHeight="1" spans="1:7">
      <c r="A963" s="389" t="s">
        <v>1748</v>
      </c>
      <c r="B963" s="307" t="s">
        <v>1749</v>
      </c>
      <c r="C963" s="390">
        <v>0</v>
      </c>
      <c r="D963" s="275">
        <v>0</v>
      </c>
      <c r="E963" s="257" t="str">
        <f t="shared" si="54"/>
        <v/>
      </c>
      <c r="F963" s="223" t="str">
        <f t="shared" si="55"/>
        <v>否</v>
      </c>
      <c r="G963" s="144" t="str">
        <f t="shared" si="56"/>
        <v>项</v>
      </c>
    </row>
    <row r="964" ht="36" customHeight="1" spans="1:7">
      <c r="A964" s="389" t="s">
        <v>1750</v>
      </c>
      <c r="B964" s="307" t="s">
        <v>1751</v>
      </c>
      <c r="C964" s="390">
        <v>0</v>
      </c>
      <c r="D964" s="275">
        <v>0</v>
      </c>
      <c r="E964" s="257" t="str">
        <f t="shared" si="54"/>
        <v/>
      </c>
      <c r="F964" s="223" t="str">
        <f t="shared" si="55"/>
        <v>否</v>
      </c>
      <c r="G964" s="144" t="str">
        <f t="shared" si="56"/>
        <v>项</v>
      </c>
    </row>
    <row r="965" ht="36" customHeight="1" spans="1:7">
      <c r="A965" s="389" t="s">
        <v>1752</v>
      </c>
      <c r="B965" s="307" t="s">
        <v>1753</v>
      </c>
      <c r="C965" s="390">
        <v>60</v>
      </c>
      <c r="D965" s="275">
        <v>50</v>
      </c>
      <c r="E965" s="257">
        <f t="shared" ref="E965:E1028" si="57">IF(C965&lt;&gt;0,IF((D965/C965-1)&lt;-30%,"",IF((D965/C965-1)&gt;150%,"",D965/C965-1)),"")</f>
        <v>-0.167</v>
      </c>
      <c r="F965" s="223" t="str">
        <f t="shared" si="55"/>
        <v>是</v>
      </c>
      <c r="G965" s="144" t="str">
        <f t="shared" si="56"/>
        <v>项</v>
      </c>
    </row>
    <row r="966" ht="36" customHeight="1" spans="1:7">
      <c r="A966" s="389" t="s">
        <v>1754</v>
      </c>
      <c r="B966" s="307" t="s">
        <v>1755</v>
      </c>
      <c r="C966" s="390">
        <v>0</v>
      </c>
      <c r="D966" s="394">
        <v>0</v>
      </c>
      <c r="E966" s="257" t="str">
        <f t="shared" si="57"/>
        <v/>
      </c>
      <c r="F966" s="223" t="str">
        <f t="shared" si="55"/>
        <v>否</v>
      </c>
      <c r="G966" s="144" t="str">
        <f t="shared" si="56"/>
        <v>项</v>
      </c>
    </row>
    <row r="967" ht="36" customHeight="1" spans="1:7">
      <c r="A967" s="389" t="s">
        <v>1756</v>
      </c>
      <c r="B967" s="307" t="s">
        <v>1757</v>
      </c>
      <c r="C967" s="390">
        <v>30</v>
      </c>
      <c r="D967" s="275">
        <v>20</v>
      </c>
      <c r="E967" s="257" t="str">
        <f t="shared" si="57"/>
        <v/>
      </c>
      <c r="F967" s="223" t="str">
        <f t="shared" si="55"/>
        <v>是</v>
      </c>
      <c r="G967" s="144" t="str">
        <f t="shared" si="56"/>
        <v>项</v>
      </c>
    </row>
    <row r="968" ht="36" customHeight="1" spans="1:7">
      <c r="A968" s="388" t="s">
        <v>1758</v>
      </c>
      <c r="B968" s="303" t="s">
        <v>1759</v>
      </c>
      <c r="C968" s="304"/>
      <c r="D968" s="304"/>
      <c r="E968" s="257" t="str">
        <f t="shared" si="57"/>
        <v/>
      </c>
      <c r="F968" s="223" t="str">
        <f t="shared" si="55"/>
        <v>否</v>
      </c>
      <c r="G968" s="144" t="str">
        <f t="shared" si="56"/>
        <v>款</v>
      </c>
    </row>
    <row r="969" ht="36" customHeight="1" spans="1:7">
      <c r="A969" s="389" t="s">
        <v>1760</v>
      </c>
      <c r="B969" s="307" t="s">
        <v>82</v>
      </c>
      <c r="C969" s="308">
        <v>0</v>
      </c>
      <c r="D969" s="308">
        <v>0</v>
      </c>
      <c r="E969" s="257" t="str">
        <f t="shared" si="57"/>
        <v/>
      </c>
      <c r="F969" s="223" t="str">
        <f t="shared" si="55"/>
        <v>否</v>
      </c>
      <c r="G969" s="144" t="str">
        <f t="shared" si="56"/>
        <v>项</v>
      </c>
    </row>
    <row r="970" ht="36" customHeight="1" spans="1:7">
      <c r="A970" s="389" t="s">
        <v>1761</v>
      </c>
      <c r="B970" s="307" t="s">
        <v>84</v>
      </c>
      <c r="C970" s="308">
        <v>0</v>
      </c>
      <c r="D970" s="308">
        <v>0</v>
      </c>
      <c r="E970" s="257" t="str">
        <f t="shared" si="57"/>
        <v/>
      </c>
      <c r="F970" s="223" t="str">
        <f t="shared" si="55"/>
        <v>否</v>
      </c>
      <c r="G970" s="144" t="str">
        <f t="shared" si="56"/>
        <v>项</v>
      </c>
    </row>
    <row r="971" ht="36" customHeight="1" spans="1:7">
      <c r="A971" s="389" t="s">
        <v>1762</v>
      </c>
      <c r="B971" s="307" t="s">
        <v>86</v>
      </c>
      <c r="C971" s="308">
        <v>0</v>
      </c>
      <c r="D971" s="308">
        <v>0</v>
      </c>
      <c r="E971" s="257" t="str">
        <f t="shared" si="57"/>
        <v/>
      </c>
      <c r="F971" s="223" t="str">
        <f t="shared" si="55"/>
        <v>否</v>
      </c>
      <c r="G971" s="144" t="str">
        <f t="shared" si="56"/>
        <v>项</v>
      </c>
    </row>
    <row r="972" ht="36" customHeight="1" spans="1:7">
      <c r="A972" s="389" t="s">
        <v>1763</v>
      </c>
      <c r="B972" s="307" t="s">
        <v>1764</v>
      </c>
      <c r="C972" s="308"/>
      <c r="D972" s="308"/>
      <c r="E972" s="257" t="str">
        <f t="shared" si="57"/>
        <v/>
      </c>
      <c r="F972" s="223" t="str">
        <f t="shared" si="55"/>
        <v>否</v>
      </c>
      <c r="G972" s="144" t="str">
        <f t="shared" si="56"/>
        <v>项</v>
      </c>
    </row>
    <row r="973" ht="36" customHeight="1" spans="1:7">
      <c r="A973" s="389" t="s">
        <v>1765</v>
      </c>
      <c r="B973" s="307" t="s">
        <v>1766</v>
      </c>
      <c r="C973" s="308">
        <v>0</v>
      </c>
      <c r="D973" s="308">
        <v>0</v>
      </c>
      <c r="E973" s="257" t="str">
        <f t="shared" si="57"/>
        <v/>
      </c>
      <c r="F973" s="223" t="str">
        <f t="shared" si="55"/>
        <v>否</v>
      </c>
      <c r="G973" s="144" t="str">
        <f t="shared" si="56"/>
        <v>项</v>
      </c>
    </row>
    <row r="974" ht="36" customHeight="1" spans="1:7">
      <c r="A974" s="389" t="s">
        <v>1767</v>
      </c>
      <c r="B974" s="307" t="s">
        <v>1768</v>
      </c>
      <c r="C974" s="308"/>
      <c r="D974" s="308"/>
      <c r="E974" s="257" t="str">
        <f t="shared" si="57"/>
        <v/>
      </c>
      <c r="F974" s="223" t="str">
        <f t="shared" si="55"/>
        <v>否</v>
      </c>
      <c r="G974" s="144" t="str">
        <f t="shared" si="56"/>
        <v>项</v>
      </c>
    </row>
    <row r="975" ht="36" customHeight="1" spans="1:7">
      <c r="A975" s="389" t="s">
        <v>1769</v>
      </c>
      <c r="B975" s="307" t="s">
        <v>1770</v>
      </c>
      <c r="C975" s="308"/>
      <c r="D975" s="308"/>
      <c r="E975" s="257" t="str">
        <f t="shared" si="57"/>
        <v/>
      </c>
      <c r="F975" s="223" t="str">
        <f t="shared" si="55"/>
        <v>否</v>
      </c>
      <c r="G975" s="144" t="str">
        <f t="shared" si="56"/>
        <v>项</v>
      </c>
    </row>
    <row r="976" ht="36" customHeight="1" spans="1:7">
      <c r="A976" s="389" t="s">
        <v>1771</v>
      </c>
      <c r="B976" s="307" t="s">
        <v>1772</v>
      </c>
      <c r="C976" s="308">
        <v>0</v>
      </c>
      <c r="D976" s="308">
        <v>0</v>
      </c>
      <c r="E976" s="257" t="str">
        <f t="shared" si="57"/>
        <v/>
      </c>
      <c r="F976" s="223" t="str">
        <f t="shared" si="55"/>
        <v>否</v>
      </c>
      <c r="G976" s="144" t="str">
        <f t="shared" si="56"/>
        <v>项</v>
      </c>
    </row>
    <row r="977" ht="36" customHeight="1" spans="1:7">
      <c r="A977" s="389" t="s">
        <v>1773</v>
      </c>
      <c r="B977" s="307" t="s">
        <v>1774</v>
      </c>
      <c r="C977" s="308"/>
      <c r="D977" s="308"/>
      <c r="E977" s="257" t="str">
        <f t="shared" si="57"/>
        <v/>
      </c>
      <c r="F977" s="223" t="str">
        <f t="shared" si="55"/>
        <v>否</v>
      </c>
      <c r="G977" s="144" t="str">
        <f t="shared" si="56"/>
        <v>项</v>
      </c>
    </row>
    <row r="978" ht="36" customHeight="1" spans="1:7">
      <c r="A978" s="388" t="s">
        <v>1775</v>
      </c>
      <c r="B978" s="303" t="s">
        <v>1776</v>
      </c>
      <c r="C978" s="304"/>
      <c r="D978" s="304"/>
      <c r="E978" s="257" t="str">
        <f t="shared" si="57"/>
        <v/>
      </c>
      <c r="F978" s="223" t="str">
        <f t="shared" si="55"/>
        <v>否</v>
      </c>
      <c r="G978" s="144" t="str">
        <f t="shared" si="56"/>
        <v>款</v>
      </c>
    </row>
    <row r="979" ht="36" customHeight="1" spans="1:7">
      <c r="A979" s="389" t="s">
        <v>1777</v>
      </c>
      <c r="B979" s="307" t="s">
        <v>82</v>
      </c>
      <c r="C979" s="308">
        <v>0</v>
      </c>
      <c r="D979" s="308">
        <v>0</v>
      </c>
      <c r="E979" s="257" t="str">
        <f t="shared" si="57"/>
        <v/>
      </c>
      <c r="F979" s="223" t="str">
        <f t="shared" si="55"/>
        <v>否</v>
      </c>
      <c r="G979" s="144" t="str">
        <f t="shared" si="56"/>
        <v>项</v>
      </c>
    </row>
    <row r="980" ht="36" customHeight="1" spans="1:7">
      <c r="A980" s="389" t="s">
        <v>1778</v>
      </c>
      <c r="B980" s="307" t="s">
        <v>84</v>
      </c>
      <c r="C980" s="308">
        <v>0</v>
      </c>
      <c r="D980" s="308">
        <v>0</v>
      </c>
      <c r="E980" s="257" t="str">
        <f t="shared" si="57"/>
        <v/>
      </c>
      <c r="F980" s="223" t="str">
        <f t="shared" si="55"/>
        <v>否</v>
      </c>
      <c r="G980" s="144" t="str">
        <f t="shared" si="56"/>
        <v>项</v>
      </c>
    </row>
    <row r="981" ht="36" customHeight="1" spans="1:7">
      <c r="A981" s="389" t="s">
        <v>1779</v>
      </c>
      <c r="B981" s="307" t="s">
        <v>86</v>
      </c>
      <c r="C981" s="308">
        <v>0</v>
      </c>
      <c r="D981" s="308">
        <v>0</v>
      </c>
      <c r="E981" s="257" t="str">
        <f t="shared" si="57"/>
        <v/>
      </c>
      <c r="F981" s="223" t="str">
        <f t="shared" si="55"/>
        <v>否</v>
      </c>
      <c r="G981" s="144" t="str">
        <f t="shared" si="56"/>
        <v>项</v>
      </c>
    </row>
    <row r="982" ht="36" customHeight="1" spans="1:7">
      <c r="A982" s="389" t="s">
        <v>1780</v>
      </c>
      <c r="B982" s="307" t="s">
        <v>1781</v>
      </c>
      <c r="C982" s="308">
        <v>0</v>
      </c>
      <c r="D982" s="308">
        <v>0</v>
      </c>
      <c r="E982" s="257" t="str">
        <f t="shared" si="57"/>
        <v/>
      </c>
      <c r="F982" s="223" t="str">
        <f t="shared" si="55"/>
        <v>否</v>
      </c>
      <c r="G982" s="144" t="str">
        <f t="shared" si="56"/>
        <v>项</v>
      </c>
    </row>
    <row r="983" ht="36" customHeight="1" spans="1:7">
      <c r="A983" s="389" t="s">
        <v>1782</v>
      </c>
      <c r="B983" s="307" t="s">
        <v>1783</v>
      </c>
      <c r="C983" s="308">
        <v>0</v>
      </c>
      <c r="D983" s="308">
        <v>0</v>
      </c>
      <c r="E983" s="257" t="str">
        <f t="shared" si="57"/>
        <v/>
      </c>
      <c r="F983" s="223" t="str">
        <f t="shared" si="55"/>
        <v>否</v>
      </c>
      <c r="G983" s="144" t="str">
        <f t="shared" si="56"/>
        <v>项</v>
      </c>
    </row>
    <row r="984" ht="36" customHeight="1" spans="1:7">
      <c r="A984" s="389" t="s">
        <v>1784</v>
      </c>
      <c r="B984" s="307" t="s">
        <v>1785</v>
      </c>
      <c r="C984" s="308">
        <v>0</v>
      </c>
      <c r="D984" s="308">
        <v>0</v>
      </c>
      <c r="E984" s="257" t="str">
        <f t="shared" si="57"/>
        <v/>
      </c>
      <c r="F984" s="223" t="str">
        <f t="shared" si="55"/>
        <v>否</v>
      </c>
      <c r="G984" s="144" t="str">
        <f t="shared" si="56"/>
        <v>项</v>
      </c>
    </row>
    <row r="985" ht="36" customHeight="1" spans="1:7">
      <c r="A985" s="389" t="s">
        <v>1786</v>
      </c>
      <c r="B985" s="307" t="s">
        <v>1787</v>
      </c>
      <c r="C985" s="308"/>
      <c r="D985" s="308"/>
      <c r="E985" s="257" t="str">
        <f t="shared" si="57"/>
        <v/>
      </c>
      <c r="F985" s="223" t="str">
        <f t="shared" si="55"/>
        <v>否</v>
      </c>
      <c r="G985" s="144" t="str">
        <f t="shared" si="56"/>
        <v>项</v>
      </c>
    </row>
    <row r="986" ht="36" customHeight="1" spans="1:7">
      <c r="A986" s="389" t="s">
        <v>1788</v>
      </c>
      <c r="B986" s="307" t="s">
        <v>1789</v>
      </c>
      <c r="C986" s="308"/>
      <c r="D986" s="308"/>
      <c r="E986" s="257" t="str">
        <f t="shared" si="57"/>
        <v/>
      </c>
      <c r="F986" s="223" t="str">
        <f t="shared" si="55"/>
        <v>否</v>
      </c>
      <c r="G986" s="144" t="str">
        <f t="shared" si="56"/>
        <v>项</v>
      </c>
    </row>
    <row r="987" ht="36" customHeight="1" spans="1:7">
      <c r="A987" s="389" t="s">
        <v>1790</v>
      </c>
      <c r="B987" s="307" t="s">
        <v>1791</v>
      </c>
      <c r="C987" s="308"/>
      <c r="D987" s="308"/>
      <c r="E987" s="257" t="str">
        <f t="shared" si="57"/>
        <v/>
      </c>
      <c r="F987" s="223" t="str">
        <f t="shared" si="55"/>
        <v>否</v>
      </c>
      <c r="G987" s="144" t="str">
        <f t="shared" si="56"/>
        <v>项</v>
      </c>
    </row>
    <row r="988" ht="36" customHeight="1" spans="1:7">
      <c r="A988" s="388" t="s">
        <v>1792</v>
      </c>
      <c r="B988" s="303" t="s">
        <v>1793</v>
      </c>
      <c r="C988" s="393">
        <f>SUM(C989:C992)</f>
        <v>850</v>
      </c>
      <c r="D988" s="393">
        <f>SUM(D989:D992)</f>
        <v>0</v>
      </c>
      <c r="E988" s="257" t="str">
        <f t="shared" si="57"/>
        <v/>
      </c>
      <c r="F988" s="223" t="str">
        <f t="shared" si="55"/>
        <v>是</v>
      </c>
      <c r="G988" s="144" t="str">
        <f t="shared" si="56"/>
        <v>款</v>
      </c>
    </row>
    <row r="989" ht="36" customHeight="1" spans="1:7">
      <c r="A989" s="389" t="s">
        <v>1794</v>
      </c>
      <c r="B989" s="307" t="s">
        <v>1795</v>
      </c>
      <c r="C989" s="390">
        <v>200</v>
      </c>
      <c r="D989" s="394">
        <v>0</v>
      </c>
      <c r="E989" s="257" t="str">
        <f t="shared" si="57"/>
        <v/>
      </c>
      <c r="F989" s="223" t="str">
        <f t="shared" si="55"/>
        <v>是</v>
      </c>
      <c r="G989" s="144" t="str">
        <f t="shared" si="56"/>
        <v>项</v>
      </c>
    </row>
    <row r="990" ht="36" customHeight="1" spans="1:7">
      <c r="A990" s="389" t="s">
        <v>1796</v>
      </c>
      <c r="B990" s="307" t="s">
        <v>1797</v>
      </c>
      <c r="C990" s="390">
        <v>210</v>
      </c>
      <c r="D990" s="394">
        <v>0</v>
      </c>
      <c r="E990" s="257" t="str">
        <f t="shared" si="57"/>
        <v/>
      </c>
      <c r="F990" s="223" t="str">
        <f t="shared" si="55"/>
        <v>是</v>
      </c>
      <c r="G990" s="144" t="str">
        <f t="shared" si="56"/>
        <v>项</v>
      </c>
    </row>
    <row r="991" ht="36" customHeight="1" spans="1:7">
      <c r="A991" s="389" t="s">
        <v>1798</v>
      </c>
      <c r="B991" s="307" t="s">
        <v>1799</v>
      </c>
      <c r="C991" s="390">
        <v>440</v>
      </c>
      <c r="D991" s="394">
        <v>0</v>
      </c>
      <c r="E991" s="257" t="str">
        <f t="shared" si="57"/>
        <v/>
      </c>
      <c r="F991" s="223" t="str">
        <f t="shared" si="55"/>
        <v>是</v>
      </c>
      <c r="G991" s="144" t="str">
        <f t="shared" si="56"/>
        <v>项</v>
      </c>
    </row>
    <row r="992" ht="36" customHeight="1" spans="1:7">
      <c r="A992" s="389" t="s">
        <v>1800</v>
      </c>
      <c r="B992" s="307" t="s">
        <v>1801</v>
      </c>
      <c r="C992" s="390">
        <v>0</v>
      </c>
      <c r="D992" s="394">
        <v>0</v>
      </c>
      <c r="E992" s="257" t="str">
        <f t="shared" si="57"/>
        <v/>
      </c>
      <c r="F992" s="223" t="str">
        <f t="shared" si="55"/>
        <v>否</v>
      </c>
      <c r="G992" s="144" t="str">
        <f t="shared" si="56"/>
        <v>项</v>
      </c>
    </row>
    <row r="993" ht="36" customHeight="1" spans="1:7">
      <c r="A993" s="388" t="s">
        <v>1802</v>
      </c>
      <c r="B993" s="303" t="s">
        <v>1803</v>
      </c>
      <c r="C993" s="304">
        <f>SUM(C994:C999)</f>
        <v>0</v>
      </c>
      <c r="D993" s="304">
        <f>SUM(D994:D999)</f>
        <v>0</v>
      </c>
      <c r="E993" s="257" t="str">
        <f t="shared" si="57"/>
        <v/>
      </c>
      <c r="F993" s="223" t="s">
        <v>72</v>
      </c>
      <c r="G993" s="144" t="str">
        <f t="shared" si="56"/>
        <v>款</v>
      </c>
    </row>
    <row r="994" ht="36" customHeight="1" spans="1:7">
      <c r="A994" s="389" t="s">
        <v>1804</v>
      </c>
      <c r="B994" s="307" t="s">
        <v>82</v>
      </c>
      <c r="C994" s="308">
        <v>0</v>
      </c>
      <c r="D994" s="308">
        <v>0</v>
      </c>
      <c r="E994" s="257" t="str">
        <f t="shared" si="57"/>
        <v/>
      </c>
      <c r="F994" s="223" t="str">
        <f t="shared" si="55"/>
        <v>否</v>
      </c>
      <c r="G994" s="144" t="str">
        <f t="shared" si="56"/>
        <v>项</v>
      </c>
    </row>
    <row r="995" ht="36" customHeight="1" spans="1:7">
      <c r="A995" s="389" t="s">
        <v>1805</v>
      </c>
      <c r="B995" s="307" t="s">
        <v>84</v>
      </c>
      <c r="C995" s="308">
        <v>0</v>
      </c>
      <c r="D995" s="308">
        <v>0</v>
      </c>
      <c r="E995" s="257" t="str">
        <f t="shared" si="57"/>
        <v/>
      </c>
      <c r="F995" s="223" t="str">
        <f t="shared" si="55"/>
        <v>否</v>
      </c>
      <c r="G995" s="144" t="str">
        <f t="shared" si="56"/>
        <v>项</v>
      </c>
    </row>
    <row r="996" ht="36" customHeight="1" spans="1:7">
      <c r="A996" s="389" t="s">
        <v>1806</v>
      </c>
      <c r="B996" s="307" t="s">
        <v>86</v>
      </c>
      <c r="C996" s="308">
        <v>0</v>
      </c>
      <c r="D996" s="308">
        <v>0</v>
      </c>
      <c r="E996" s="257" t="str">
        <f t="shared" si="57"/>
        <v/>
      </c>
      <c r="F996" s="223" t="str">
        <f t="shared" si="55"/>
        <v>否</v>
      </c>
      <c r="G996" s="144" t="str">
        <f t="shared" si="56"/>
        <v>项</v>
      </c>
    </row>
    <row r="997" ht="36" customHeight="1" spans="1:7">
      <c r="A997" s="389" t="s">
        <v>1807</v>
      </c>
      <c r="B997" s="307" t="s">
        <v>1772</v>
      </c>
      <c r="C997" s="308">
        <v>0</v>
      </c>
      <c r="D997" s="308">
        <v>0</v>
      </c>
      <c r="E997" s="257" t="str">
        <f t="shared" si="57"/>
        <v/>
      </c>
      <c r="F997" s="223" t="str">
        <f t="shared" si="55"/>
        <v>否</v>
      </c>
      <c r="G997" s="144" t="str">
        <f t="shared" si="56"/>
        <v>项</v>
      </c>
    </row>
    <row r="998" ht="36" customHeight="1" spans="1:7">
      <c r="A998" s="389" t="s">
        <v>1808</v>
      </c>
      <c r="B998" s="307" t="s">
        <v>1809</v>
      </c>
      <c r="C998" s="308">
        <v>0</v>
      </c>
      <c r="D998" s="308">
        <v>0</v>
      </c>
      <c r="E998" s="257" t="str">
        <f t="shared" si="57"/>
        <v/>
      </c>
      <c r="F998" s="223" t="str">
        <f t="shared" si="55"/>
        <v>否</v>
      </c>
      <c r="G998" s="144" t="str">
        <f t="shared" si="56"/>
        <v>项</v>
      </c>
    </row>
    <row r="999" ht="36" customHeight="1" spans="1:7">
      <c r="A999" s="389" t="s">
        <v>1810</v>
      </c>
      <c r="B999" s="307" t="s">
        <v>1811</v>
      </c>
      <c r="C999" s="308">
        <v>0</v>
      </c>
      <c r="D999" s="308">
        <v>0</v>
      </c>
      <c r="E999" s="257" t="str">
        <f t="shared" si="57"/>
        <v/>
      </c>
      <c r="F999" s="223" t="str">
        <f t="shared" si="55"/>
        <v>否</v>
      </c>
      <c r="G999" s="144" t="str">
        <f t="shared" si="56"/>
        <v>项</v>
      </c>
    </row>
    <row r="1000" ht="36" customHeight="1" spans="1:7">
      <c r="A1000" s="388" t="s">
        <v>1812</v>
      </c>
      <c r="B1000" s="303" t="s">
        <v>1813</v>
      </c>
      <c r="C1000" s="393">
        <f>SUM(C1001:C1004)</f>
        <v>14000</v>
      </c>
      <c r="D1000" s="393">
        <f>SUM(D1001:D1004)</f>
        <v>7200</v>
      </c>
      <c r="E1000" s="257" t="str">
        <f t="shared" si="57"/>
        <v/>
      </c>
      <c r="F1000" s="223" t="str">
        <f t="shared" si="55"/>
        <v>是</v>
      </c>
      <c r="G1000" s="144" t="str">
        <f t="shared" si="56"/>
        <v>款</v>
      </c>
    </row>
    <row r="1001" ht="36" customHeight="1" spans="1:7">
      <c r="A1001" s="389" t="s">
        <v>1814</v>
      </c>
      <c r="B1001" s="307" t="s">
        <v>1815</v>
      </c>
      <c r="C1001" s="390">
        <v>5000</v>
      </c>
      <c r="D1001" s="275">
        <v>5000</v>
      </c>
      <c r="E1001" s="257">
        <f t="shared" si="57"/>
        <v>0</v>
      </c>
      <c r="F1001" s="223" t="str">
        <f t="shared" si="55"/>
        <v>是</v>
      </c>
      <c r="G1001" s="144" t="str">
        <f t="shared" si="56"/>
        <v>项</v>
      </c>
    </row>
    <row r="1002" ht="36" customHeight="1" spans="1:7">
      <c r="A1002" s="389" t="s">
        <v>1816</v>
      </c>
      <c r="B1002" s="307" t="s">
        <v>1817</v>
      </c>
      <c r="C1002" s="390">
        <v>9000</v>
      </c>
      <c r="D1002" s="275">
        <v>2200</v>
      </c>
      <c r="E1002" s="257" t="str">
        <f t="shared" si="57"/>
        <v/>
      </c>
      <c r="F1002" s="223" t="str">
        <f t="shared" si="55"/>
        <v>是</v>
      </c>
      <c r="G1002" s="144" t="str">
        <f t="shared" si="56"/>
        <v>项</v>
      </c>
    </row>
    <row r="1003" ht="36" customHeight="1" spans="1:7">
      <c r="A1003" s="389" t="s">
        <v>1818</v>
      </c>
      <c r="B1003" s="307" t="s">
        <v>1819</v>
      </c>
      <c r="C1003" s="390">
        <v>0</v>
      </c>
      <c r="D1003" s="275">
        <v>0</v>
      </c>
      <c r="E1003" s="257" t="str">
        <f t="shared" si="57"/>
        <v/>
      </c>
      <c r="F1003" s="223" t="str">
        <f t="shared" si="55"/>
        <v>否</v>
      </c>
      <c r="G1003" s="144" t="str">
        <f t="shared" si="56"/>
        <v>项</v>
      </c>
    </row>
    <row r="1004" ht="36" customHeight="1" spans="1:7">
      <c r="A1004" s="389" t="s">
        <v>1820</v>
      </c>
      <c r="B1004" s="307" t="s">
        <v>1821</v>
      </c>
      <c r="C1004" s="390">
        <v>0</v>
      </c>
      <c r="D1004" s="275">
        <v>0</v>
      </c>
      <c r="E1004" s="257" t="str">
        <f t="shared" si="57"/>
        <v/>
      </c>
      <c r="F1004" s="223" t="str">
        <f t="shared" si="55"/>
        <v>否</v>
      </c>
      <c r="G1004" s="144" t="str">
        <f t="shared" si="56"/>
        <v>项</v>
      </c>
    </row>
    <row r="1005" ht="36" customHeight="1" spans="1:7">
      <c r="A1005" s="388" t="s">
        <v>1822</v>
      </c>
      <c r="B1005" s="303" t="s">
        <v>1823</v>
      </c>
      <c r="C1005" s="304"/>
      <c r="D1005" s="304"/>
      <c r="E1005" s="257" t="str">
        <f t="shared" si="57"/>
        <v/>
      </c>
      <c r="F1005" s="223" t="str">
        <f t="shared" si="55"/>
        <v>否</v>
      </c>
      <c r="G1005" s="144" t="str">
        <f t="shared" si="56"/>
        <v>款</v>
      </c>
    </row>
    <row r="1006" ht="36" customHeight="1" spans="1:7">
      <c r="A1006" s="389" t="s">
        <v>1824</v>
      </c>
      <c r="B1006" s="307" t="s">
        <v>1825</v>
      </c>
      <c r="C1006" s="308">
        <v>0</v>
      </c>
      <c r="D1006" s="308">
        <v>0</v>
      </c>
      <c r="E1006" s="257" t="str">
        <f t="shared" si="57"/>
        <v/>
      </c>
      <c r="F1006" s="223" t="str">
        <f t="shared" si="55"/>
        <v>否</v>
      </c>
      <c r="G1006" s="144" t="str">
        <f t="shared" si="56"/>
        <v>项</v>
      </c>
    </row>
    <row r="1007" ht="36" customHeight="1" spans="1:7">
      <c r="A1007" s="389" t="s">
        <v>1826</v>
      </c>
      <c r="B1007" s="307" t="s">
        <v>1827</v>
      </c>
      <c r="C1007" s="308"/>
      <c r="D1007" s="308"/>
      <c r="E1007" s="257" t="str">
        <f t="shared" si="57"/>
        <v/>
      </c>
      <c r="F1007" s="223" t="str">
        <f t="shared" si="55"/>
        <v>否</v>
      </c>
      <c r="G1007" s="144" t="str">
        <f t="shared" si="56"/>
        <v>项</v>
      </c>
    </row>
    <row r="1008" ht="36" customHeight="1" spans="1:7">
      <c r="A1008" s="388" t="s">
        <v>1828</v>
      </c>
      <c r="B1008" s="303" t="s">
        <v>1829</v>
      </c>
      <c r="C1008" s="393">
        <f>SUM(C1009,C1019,C1035,C1040,C1051,C1058,C1066)</f>
        <v>1500</v>
      </c>
      <c r="D1008" s="393">
        <f>SUM(D1009,D1019,D1035,D1040,D1051,D1058,D1066)</f>
        <v>700</v>
      </c>
      <c r="E1008" s="257" t="str">
        <f t="shared" si="57"/>
        <v/>
      </c>
      <c r="F1008" s="223" t="str">
        <f t="shared" si="55"/>
        <v>是</v>
      </c>
      <c r="G1008" s="144" t="str">
        <f t="shared" si="56"/>
        <v>类</v>
      </c>
    </row>
    <row r="1009" ht="36" customHeight="1" spans="1:7">
      <c r="A1009" s="388" t="s">
        <v>1830</v>
      </c>
      <c r="B1009" s="303" t="s">
        <v>1831</v>
      </c>
      <c r="C1009" s="393">
        <f>SUM(C1010:C1018)</f>
        <v>0</v>
      </c>
      <c r="D1009" s="393">
        <f>SUM(D1010:D1018)</f>
        <v>0</v>
      </c>
      <c r="E1009" s="257" t="str">
        <f t="shared" si="57"/>
        <v/>
      </c>
      <c r="F1009" s="223" t="str">
        <f t="shared" si="55"/>
        <v>否</v>
      </c>
      <c r="G1009" s="144" t="str">
        <f t="shared" si="56"/>
        <v>款</v>
      </c>
    </row>
    <row r="1010" ht="36" customHeight="1" spans="1:7">
      <c r="A1010" s="389" t="s">
        <v>1832</v>
      </c>
      <c r="B1010" s="307" t="s">
        <v>82</v>
      </c>
      <c r="C1010" s="308"/>
      <c r="D1010" s="308"/>
      <c r="E1010" s="257" t="str">
        <f t="shared" si="57"/>
        <v/>
      </c>
      <c r="F1010" s="223" t="str">
        <f t="shared" si="55"/>
        <v>否</v>
      </c>
      <c r="G1010" s="144" t="str">
        <f t="shared" si="56"/>
        <v>项</v>
      </c>
    </row>
    <row r="1011" ht="36" customHeight="1" spans="1:7">
      <c r="A1011" s="389" t="s">
        <v>1833</v>
      </c>
      <c r="B1011" s="307" t="s">
        <v>84</v>
      </c>
      <c r="C1011" s="308">
        <v>0</v>
      </c>
      <c r="D1011" s="308">
        <v>0</v>
      </c>
      <c r="E1011" s="257" t="str">
        <f t="shared" si="57"/>
        <v/>
      </c>
      <c r="F1011" s="223" t="str">
        <f t="shared" ref="F1011:F1074" si="58">IF(LEN(A1011)=3,"是",IF(B1011&lt;&gt;"",IF(SUM(C1011:D1011)&lt;&gt;0,"是","否"),"是"))</f>
        <v>否</v>
      </c>
      <c r="G1011" s="144" t="str">
        <f t="shared" ref="G1011:G1074" si="59">IF(LEN(A1011)=3,"类",IF(LEN(A1011)=5,"款","项"))</f>
        <v>项</v>
      </c>
    </row>
    <row r="1012" ht="36" customHeight="1" spans="1:7">
      <c r="A1012" s="389" t="s">
        <v>1834</v>
      </c>
      <c r="B1012" s="307" t="s">
        <v>86</v>
      </c>
      <c r="C1012" s="308">
        <v>0</v>
      </c>
      <c r="D1012" s="308">
        <v>0</v>
      </c>
      <c r="E1012" s="257" t="str">
        <f t="shared" si="57"/>
        <v/>
      </c>
      <c r="F1012" s="223" t="str">
        <f t="shared" si="58"/>
        <v>否</v>
      </c>
      <c r="G1012" s="144" t="str">
        <f t="shared" si="59"/>
        <v>项</v>
      </c>
    </row>
    <row r="1013" ht="36" customHeight="1" spans="1:7">
      <c r="A1013" s="389" t="s">
        <v>1835</v>
      </c>
      <c r="B1013" s="307" t="s">
        <v>1836</v>
      </c>
      <c r="C1013" s="308"/>
      <c r="D1013" s="308"/>
      <c r="E1013" s="257" t="str">
        <f t="shared" si="57"/>
        <v/>
      </c>
      <c r="F1013" s="223" t="str">
        <f t="shared" si="58"/>
        <v>否</v>
      </c>
      <c r="G1013" s="144" t="str">
        <f t="shared" si="59"/>
        <v>项</v>
      </c>
    </row>
    <row r="1014" ht="36" customHeight="1" spans="1:7">
      <c r="A1014" s="389" t="s">
        <v>1837</v>
      </c>
      <c r="B1014" s="307" t="s">
        <v>1838</v>
      </c>
      <c r="C1014" s="308">
        <v>0</v>
      </c>
      <c r="D1014" s="308">
        <v>0</v>
      </c>
      <c r="E1014" s="257" t="str">
        <f t="shared" si="57"/>
        <v/>
      </c>
      <c r="F1014" s="223" t="str">
        <f t="shared" si="58"/>
        <v>否</v>
      </c>
      <c r="G1014" s="144" t="str">
        <f t="shared" si="59"/>
        <v>项</v>
      </c>
    </row>
    <row r="1015" ht="36" customHeight="1" spans="1:7">
      <c r="A1015" s="389" t="s">
        <v>1839</v>
      </c>
      <c r="B1015" s="307" t="s">
        <v>1840</v>
      </c>
      <c r="C1015" s="308">
        <v>0</v>
      </c>
      <c r="D1015" s="308">
        <v>0</v>
      </c>
      <c r="E1015" s="257" t="str">
        <f t="shared" si="57"/>
        <v/>
      </c>
      <c r="F1015" s="223" t="str">
        <f t="shared" si="58"/>
        <v>否</v>
      </c>
      <c r="G1015" s="144" t="str">
        <f t="shared" si="59"/>
        <v>项</v>
      </c>
    </row>
    <row r="1016" ht="36" customHeight="1" spans="1:7">
      <c r="A1016" s="389" t="s">
        <v>1841</v>
      </c>
      <c r="B1016" s="307" t="s">
        <v>1842</v>
      </c>
      <c r="C1016" s="308"/>
      <c r="D1016" s="308"/>
      <c r="E1016" s="257" t="str">
        <f t="shared" si="57"/>
        <v/>
      </c>
      <c r="F1016" s="223" t="str">
        <f t="shared" si="58"/>
        <v>否</v>
      </c>
      <c r="G1016" s="144" t="str">
        <f t="shared" si="59"/>
        <v>项</v>
      </c>
    </row>
    <row r="1017" ht="36" customHeight="1" spans="1:7">
      <c r="A1017" s="389" t="s">
        <v>1843</v>
      </c>
      <c r="B1017" s="307" t="s">
        <v>1844</v>
      </c>
      <c r="C1017" s="308">
        <v>0</v>
      </c>
      <c r="D1017" s="308">
        <v>0</v>
      </c>
      <c r="E1017" s="257" t="str">
        <f t="shared" si="57"/>
        <v/>
      </c>
      <c r="F1017" s="223" t="str">
        <f t="shared" si="58"/>
        <v>否</v>
      </c>
      <c r="G1017" s="144" t="str">
        <f t="shared" si="59"/>
        <v>项</v>
      </c>
    </row>
    <row r="1018" ht="36" customHeight="1" spans="1:7">
      <c r="A1018" s="389" t="s">
        <v>1845</v>
      </c>
      <c r="B1018" s="307" t="s">
        <v>1846</v>
      </c>
      <c r="C1018" s="308"/>
      <c r="D1018" s="308"/>
      <c r="E1018" s="257" t="str">
        <f t="shared" si="57"/>
        <v/>
      </c>
      <c r="F1018" s="223" t="str">
        <f t="shared" si="58"/>
        <v>否</v>
      </c>
      <c r="G1018" s="144" t="str">
        <f t="shared" si="59"/>
        <v>项</v>
      </c>
    </row>
    <row r="1019" ht="36" customHeight="1" spans="1:7">
      <c r="A1019" s="388" t="s">
        <v>1847</v>
      </c>
      <c r="B1019" s="303" t="s">
        <v>1848</v>
      </c>
      <c r="C1019" s="304"/>
      <c r="D1019" s="304"/>
      <c r="E1019" s="257" t="str">
        <f t="shared" si="57"/>
        <v/>
      </c>
      <c r="F1019" s="223" t="str">
        <f t="shared" si="58"/>
        <v>否</v>
      </c>
      <c r="G1019" s="144" t="str">
        <f t="shared" si="59"/>
        <v>款</v>
      </c>
    </row>
    <row r="1020" ht="36" customHeight="1" spans="1:7">
      <c r="A1020" s="389" t="s">
        <v>1849</v>
      </c>
      <c r="B1020" s="307" t="s">
        <v>82</v>
      </c>
      <c r="C1020" s="308"/>
      <c r="D1020" s="308"/>
      <c r="E1020" s="257" t="str">
        <f t="shared" si="57"/>
        <v/>
      </c>
      <c r="F1020" s="223" t="str">
        <f t="shared" si="58"/>
        <v>否</v>
      </c>
      <c r="G1020" s="144" t="str">
        <f t="shared" si="59"/>
        <v>项</v>
      </c>
    </row>
    <row r="1021" ht="36" customHeight="1" spans="1:7">
      <c r="A1021" s="389" t="s">
        <v>1850</v>
      </c>
      <c r="B1021" s="307" t="s">
        <v>84</v>
      </c>
      <c r="C1021" s="308">
        <v>0</v>
      </c>
      <c r="D1021" s="308">
        <v>0</v>
      </c>
      <c r="E1021" s="257" t="str">
        <f t="shared" si="57"/>
        <v/>
      </c>
      <c r="F1021" s="223" t="str">
        <f t="shared" si="58"/>
        <v>否</v>
      </c>
      <c r="G1021" s="144" t="str">
        <f t="shared" si="59"/>
        <v>项</v>
      </c>
    </row>
    <row r="1022" ht="36" customHeight="1" spans="1:7">
      <c r="A1022" s="389" t="s">
        <v>1851</v>
      </c>
      <c r="B1022" s="307" t="s">
        <v>86</v>
      </c>
      <c r="C1022" s="308"/>
      <c r="D1022" s="308"/>
      <c r="E1022" s="257" t="str">
        <f t="shared" si="57"/>
        <v/>
      </c>
      <c r="F1022" s="223" t="str">
        <f t="shared" si="58"/>
        <v>否</v>
      </c>
      <c r="G1022" s="144" t="str">
        <f t="shared" si="59"/>
        <v>项</v>
      </c>
    </row>
    <row r="1023" ht="36" customHeight="1" spans="1:7">
      <c r="A1023" s="389" t="s">
        <v>1852</v>
      </c>
      <c r="B1023" s="307" t="s">
        <v>1853</v>
      </c>
      <c r="C1023" s="308"/>
      <c r="D1023" s="308"/>
      <c r="E1023" s="257" t="str">
        <f t="shared" si="57"/>
        <v/>
      </c>
      <c r="F1023" s="223" t="str">
        <f t="shared" si="58"/>
        <v>否</v>
      </c>
      <c r="G1023" s="144" t="str">
        <f t="shared" si="59"/>
        <v>项</v>
      </c>
    </row>
    <row r="1024" ht="36" customHeight="1" spans="1:7">
      <c r="A1024" s="389" t="s">
        <v>1854</v>
      </c>
      <c r="B1024" s="307" t="s">
        <v>1855</v>
      </c>
      <c r="C1024" s="308"/>
      <c r="D1024" s="308"/>
      <c r="E1024" s="257" t="str">
        <f t="shared" si="57"/>
        <v/>
      </c>
      <c r="F1024" s="223" t="str">
        <f t="shared" si="58"/>
        <v>否</v>
      </c>
      <c r="G1024" s="144" t="str">
        <f t="shared" si="59"/>
        <v>项</v>
      </c>
    </row>
    <row r="1025" ht="36" customHeight="1" spans="1:7">
      <c r="A1025" s="389" t="s">
        <v>1856</v>
      </c>
      <c r="B1025" s="307" t="s">
        <v>1857</v>
      </c>
      <c r="C1025" s="308">
        <v>0</v>
      </c>
      <c r="D1025" s="308">
        <v>0</v>
      </c>
      <c r="E1025" s="257" t="str">
        <f t="shared" si="57"/>
        <v/>
      </c>
      <c r="F1025" s="223" t="str">
        <f t="shared" si="58"/>
        <v>否</v>
      </c>
      <c r="G1025" s="144" t="str">
        <f t="shared" si="59"/>
        <v>项</v>
      </c>
    </row>
    <row r="1026" ht="36" customHeight="1" spans="1:7">
      <c r="A1026" s="389" t="s">
        <v>1858</v>
      </c>
      <c r="B1026" s="307" t="s">
        <v>1859</v>
      </c>
      <c r="C1026" s="308"/>
      <c r="D1026" s="308"/>
      <c r="E1026" s="257" t="str">
        <f t="shared" si="57"/>
        <v/>
      </c>
      <c r="F1026" s="223" t="str">
        <f t="shared" si="58"/>
        <v>否</v>
      </c>
      <c r="G1026" s="144" t="str">
        <f t="shared" si="59"/>
        <v>项</v>
      </c>
    </row>
    <row r="1027" ht="36" customHeight="1" spans="1:7">
      <c r="A1027" s="389" t="s">
        <v>1860</v>
      </c>
      <c r="B1027" s="307" t="s">
        <v>1861</v>
      </c>
      <c r="C1027" s="308">
        <v>0</v>
      </c>
      <c r="D1027" s="308">
        <v>0</v>
      </c>
      <c r="E1027" s="257" t="str">
        <f t="shared" si="57"/>
        <v/>
      </c>
      <c r="F1027" s="223" t="str">
        <f t="shared" si="58"/>
        <v>否</v>
      </c>
      <c r="G1027" s="144" t="str">
        <f t="shared" si="59"/>
        <v>项</v>
      </c>
    </row>
    <row r="1028" ht="36" customHeight="1" spans="1:7">
      <c r="A1028" s="389" t="s">
        <v>1862</v>
      </c>
      <c r="B1028" s="307" t="s">
        <v>1863</v>
      </c>
      <c r="C1028" s="308">
        <v>0</v>
      </c>
      <c r="D1028" s="308">
        <v>0</v>
      </c>
      <c r="E1028" s="257" t="str">
        <f t="shared" si="57"/>
        <v/>
      </c>
      <c r="F1028" s="223" t="str">
        <f t="shared" si="58"/>
        <v>否</v>
      </c>
      <c r="G1028" s="144" t="str">
        <f t="shared" si="59"/>
        <v>项</v>
      </c>
    </row>
    <row r="1029" ht="36" customHeight="1" spans="1:7">
      <c r="A1029" s="389" t="s">
        <v>1864</v>
      </c>
      <c r="B1029" s="307" t="s">
        <v>1865</v>
      </c>
      <c r="C1029" s="308">
        <v>0</v>
      </c>
      <c r="D1029" s="308">
        <v>0</v>
      </c>
      <c r="E1029" s="257" t="str">
        <f t="shared" ref="E1029:E1092" si="60">IF(C1029&lt;&gt;0,IF((D1029/C1029-1)&lt;-30%,"",IF((D1029/C1029-1)&gt;150%,"",D1029/C1029-1)),"")</f>
        <v/>
      </c>
      <c r="F1029" s="223" t="str">
        <f t="shared" si="58"/>
        <v>否</v>
      </c>
      <c r="G1029" s="144" t="str">
        <f t="shared" si="59"/>
        <v>项</v>
      </c>
    </row>
    <row r="1030" ht="36" customHeight="1" spans="1:7">
      <c r="A1030" s="389" t="s">
        <v>1866</v>
      </c>
      <c r="B1030" s="307" t="s">
        <v>1867</v>
      </c>
      <c r="C1030" s="308">
        <v>0</v>
      </c>
      <c r="D1030" s="308">
        <v>0</v>
      </c>
      <c r="E1030" s="257" t="str">
        <f t="shared" si="60"/>
        <v/>
      </c>
      <c r="F1030" s="223" t="str">
        <f t="shared" si="58"/>
        <v>否</v>
      </c>
      <c r="G1030" s="144" t="str">
        <f t="shared" si="59"/>
        <v>项</v>
      </c>
    </row>
    <row r="1031" ht="36" customHeight="1" spans="1:7">
      <c r="A1031" s="389" t="s">
        <v>1868</v>
      </c>
      <c r="B1031" s="307" t="s">
        <v>1869</v>
      </c>
      <c r="C1031" s="308">
        <v>0</v>
      </c>
      <c r="D1031" s="308">
        <v>0</v>
      </c>
      <c r="E1031" s="257" t="str">
        <f t="shared" si="60"/>
        <v/>
      </c>
      <c r="F1031" s="223" t="str">
        <f t="shared" si="58"/>
        <v>否</v>
      </c>
      <c r="G1031" s="144" t="str">
        <f t="shared" si="59"/>
        <v>项</v>
      </c>
    </row>
    <row r="1032" ht="36" customHeight="1" spans="1:7">
      <c r="A1032" s="389" t="s">
        <v>1870</v>
      </c>
      <c r="B1032" s="307" t="s">
        <v>1871</v>
      </c>
      <c r="C1032" s="308">
        <v>0</v>
      </c>
      <c r="D1032" s="308">
        <v>0</v>
      </c>
      <c r="E1032" s="257" t="str">
        <f t="shared" si="60"/>
        <v/>
      </c>
      <c r="F1032" s="223" t="str">
        <f t="shared" si="58"/>
        <v>否</v>
      </c>
      <c r="G1032" s="144" t="str">
        <f t="shared" si="59"/>
        <v>项</v>
      </c>
    </row>
    <row r="1033" ht="36" customHeight="1" spans="1:7">
      <c r="A1033" s="389" t="s">
        <v>1872</v>
      </c>
      <c r="B1033" s="307" t="s">
        <v>1873</v>
      </c>
      <c r="C1033" s="308">
        <v>0</v>
      </c>
      <c r="D1033" s="308">
        <v>0</v>
      </c>
      <c r="E1033" s="257" t="str">
        <f t="shared" si="60"/>
        <v/>
      </c>
      <c r="F1033" s="223" t="str">
        <f t="shared" si="58"/>
        <v>否</v>
      </c>
      <c r="G1033" s="144" t="str">
        <f t="shared" si="59"/>
        <v>项</v>
      </c>
    </row>
    <row r="1034" ht="36" customHeight="1" spans="1:7">
      <c r="A1034" s="389" t="s">
        <v>1874</v>
      </c>
      <c r="B1034" s="307" t="s">
        <v>1875</v>
      </c>
      <c r="C1034" s="308"/>
      <c r="D1034" s="308"/>
      <c r="E1034" s="257" t="str">
        <f t="shared" si="60"/>
        <v/>
      </c>
      <c r="F1034" s="223" t="str">
        <f t="shared" si="58"/>
        <v>否</v>
      </c>
      <c r="G1034" s="144" t="str">
        <f t="shared" si="59"/>
        <v>项</v>
      </c>
    </row>
    <row r="1035" ht="36" customHeight="1" spans="1:7">
      <c r="A1035" s="388" t="s">
        <v>1876</v>
      </c>
      <c r="B1035" s="303" t="s">
        <v>1877</v>
      </c>
      <c r="C1035" s="304"/>
      <c r="D1035" s="304"/>
      <c r="E1035" s="257" t="str">
        <f t="shared" si="60"/>
        <v/>
      </c>
      <c r="F1035" s="223" t="str">
        <f t="shared" si="58"/>
        <v>否</v>
      </c>
      <c r="G1035" s="144" t="str">
        <f t="shared" si="59"/>
        <v>款</v>
      </c>
    </row>
    <row r="1036" ht="36" customHeight="1" spans="1:7">
      <c r="A1036" s="389" t="s">
        <v>1878</v>
      </c>
      <c r="B1036" s="307" t="s">
        <v>82</v>
      </c>
      <c r="C1036" s="308"/>
      <c r="D1036" s="308"/>
      <c r="E1036" s="257" t="str">
        <f t="shared" si="60"/>
        <v/>
      </c>
      <c r="F1036" s="223" t="str">
        <f t="shared" si="58"/>
        <v>否</v>
      </c>
      <c r="G1036" s="144" t="str">
        <f t="shared" si="59"/>
        <v>项</v>
      </c>
    </row>
    <row r="1037" ht="36" customHeight="1" spans="1:7">
      <c r="A1037" s="389" t="s">
        <v>1879</v>
      </c>
      <c r="B1037" s="307" t="s">
        <v>84</v>
      </c>
      <c r="C1037" s="308">
        <v>0</v>
      </c>
      <c r="D1037" s="308">
        <v>0</v>
      </c>
      <c r="E1037" s="257" t="str">
        <f t="shared" si="60"/>
        <v/>
      </c>
      <c r="F1037" s="223" t="str">
        <f t="shared" si="58"/>
        <v>否</v>
      </c>
      <c r="G1037" s="144" t="str">
        <f t="shared" si="59"/>
        <v>项</v>
      </c>
    </row>
    <row r="1038" ht="36" customHeight="1" spans="1:7">
      <c r="A1038" s="389" t="s">
        <v>1880</v>
      </c>
      <c r="B1038" s="307" t="s">
        <v>86</v>
      </c>
      <c r="C1038" s="308">
        <v>0</v>
      </c>
      <c r="D1038" s="308">
        <v>0</v>
      </c>
      <c r="E1038" s="257" t="str">
        <f t="shared" si="60"/>
        <v/>
      </c>
      <c r="F1038" s="223" t="str">
        <f t="shared" si="58"/>
        <v>否</v>
      </c>
      <c r="G1038" s="144" t="str">
        <f t="shared" si="59"/>
        <v>项</v>
      </c>
    </row>
    <row r="1039" ht="36" customHeight="1" spans="1:7">
      <c r="A1039" s="389" t="s">
        <v>1881</v>
      </c>
      <c r="B1039" s="307" t="s">
        <v>1882</v>
      </c>
      <c r="C1039" s="308">
        <v>0</v>
      </c>
      <c r="D1039" s="308">
        <v>0</v>
      </c>
      <c r="E1039" s="257" t="str">
        <f t="shared" si="60"/>
        <v/>
      </c>
      <c r="F1039" s="223" t="str">
        <f t="shared" si="58"/>
        <v>否</v>
      </c>
      <c r="G1039" s="144" t="str">
        <f t="shared" si="59"/>
        <v>项</v>
      </c>
    </row>
    <row r="1040" ht="36" customHeight="1" spans="1:7">
      <c r="A1040" s="388" t="s">
        <v>1883</v>
      </c>
      <c r="B1040" s="303" t="s">
        <v>1884</v>
      </c>
      <c r="C1040" s="393">
        <f>SUM(C1041:C1056)</f>
        <v>1500</v>
      </c>
      <c r="D1040" s="393">
        <f>SUM(D1041:D1056)</f>
        <v>700</v>
      </c>
      <c r="E1040" s="257" t="str">
        <f t="shared" si="60"/>
        <v/>
      </c>
      <c r="F1040" s="223" t="str">
        <f t="shared" si="58"/>
        <v>是</v>
      </c>
      <c r="G1040" s="144" t="str">
        <f t="shared" si="59"/>
        <v>款</v>
      </c>
    </row>
    <row r="1041" ht="36" customHeight="1" spans="1:7">
      <c r="A1041" s="389" t="s">
        <v>1885</v>
      </c>
      <c r="B1041" s="307" t="s">
        <v>82</v>
      </c>
      <c r="C1041" s="390">
        <v>0</v>
      </c>
      <c r="D1041" s="275">
        <v>0</v>
      </c>
      <c r="E1041" s="257" t="str">
        <f t="shared" si="60"/>
        <v/>
      </c>
      <c r="F1041" s="223" t="str">
        <f t="shared" si="58"/>
        <v>否</v>
      </c>
      <c r="G1041" s="144" t="str">
        <f t="shared" si="59"/>
        <v>项</v>
      </c>
    </row>
    <row r="1042" ht="36" customHeight="1" spans="1:7">
      <c r="A1042" s="389" t="s">
        <v>1886</v>
      </c>
      <c r="B1042" s="307" t="s">
        <v>84</v>
      </c>
      <c r="C1042" s="390">
        <v>0</v>
      </c>
      <c r="D1042" s="275">
        <v>0</v>
      </c>
      <c r="E1042" s="257" t="str">
        <f t="shared" si="60"/>
        <v/>
      </c>
      <c r="F1042" s="223" t="str">
        <f t="shared" si="58"/>
        <v>否</v>
      </c>
      <c r="G1042" s="144" t="str">
        <f t="shared" si="59"/>
        <v>项</v>
      </c>
    </row>
    <row r="1043" ht="36" customHeight="1" spans="1:7">
      <c r="A1043" s="389" t="s">
        <v>1887</v>
      </c>
      <c r="B1043" s="307" t="s">
        <v>86</v>
      </c>
      <c r="C1043" s="390">
        <v>0</v>
      </c>
      <c r="D1043" s="275">
        <v>0</v>
      </c>
      <c r="E1043" s="257" t="str">
        <f t="shared" si="60"/>
        <v/>
      </c>
      <c r="F1043" s="223" t="str">
        <f t="shared" si="58"/>
        <v>否</v>
      </c>
      <c r="G1043" s="144" t="str">
        <f t="shared" si="59"/>
        <v>项</v>
      </c>
    </row>
    <row r="1044" ht="36" customHeight="1" spans="1:7">
      <c r="A1044" s="389" t="s">
        <v>1888</v>
      </c>
      <c r="B1044" s="307" t="s">
        <v>1889</v>
      </c>
      <c r="C1044" s="390">
        <v>0</v>
      </c>
      <c r="D1044" s="275">
        <v>0</v>
      </c>
      <c r="E1044" s="257" t="str">
        <f t="shared" si="60"/>
        <v/>
      </c>
      <c r="F1044" s="223" t="str">
        <f t="shared" si="58"/>
        <v>否</v>
      </c>
      <c r="G1044" s="144" t="str">
        <f t="shared" si="59"/>
        <v>项</v>
      </c>
    </row>
    <row r="1045" ht="36" customHeight="1" spans="1:7">
      <c r="A1045" s="389" t="s">
        <v>1890</v>
      </c>
      <c r="B1045" s="307" t="s">
        <v>1891</v>
      </c>
      <c r="C1045" s="390">
        <v>0</v>
      </c>
      <c r="D1045" s="275">
        <v>0</v>
      </c>
      <c r="E1045" s="257" t="str">
        <f t="shared" si="60"/>
        <v/>
      </c>
      <c r="F1045" s="223" t="str">
        <f t="shared" si="58"/>
        <v>否</v>
      </c>
      <c r="G1045" s="144" t="str">
        <f t="shared" si="59"/>
        <v>项</v>
      </c>
    </row>
    <row r="1046" ht="36" customHeight="1" spans="1:7">
      <c r="A1046" s="389" t="s">
        <v>1892</v>
      </c>
      <c r="B1046" s="307" t="s">
        <v>1893</v>
      </c>
      <c r="C1046" s="390">
        <v>0</v>
      </c>
      <c r="D1046" s="275">
        <v>0</v>
      </c>
      <c r="E1046" s="257" t="str">
        <f t="shared" si="60"/>
        <v/>
      </c>
      <c r="F1046" s="223" t="str">
        <f t="shared" si="58"/>
        <v>否</v>
      </c>
      <c r="G1046" s="144" t="str">
        <f t="shared" si="59"/>
        <v>项</v>
      </c>
    </row>
    <row r="1047" ht="36" customHeight="1" spans="1:7">
      <c r="A1047" s="389" t="s">
        <v>1894</v>
      </c>
      <c r="B1047" s="307" t="s">
        <v>1895</v>
      </c>
      <c r="C1047" s="390">
        <v>0</v>
      </c>
      <c r="D1047" s="275">
        <v>0</v>
      </c>
      <c r="E1047" s="257" t="str">
        <f t="shared" si="60"/>
        <v/>
      </c>
      <c r="F1047" s="223" t="str">
        <f t="shared" si="58"/>
        <v>否</v>
      </c>
      <c r="G1047" s="144" t="str">
        <f t="shared" si="59"/>
        <v>项</v>
      </c>
    </row>
    <row r="1048" ht="36" customHeight="1" spans="1:7">
      <c r="A1048" s="389" t="s">
        <v>1896</v>
      </c>
      <c r="B1048" s="307" t="s">
        <v>1897</v>
      </c>
      <c r="C1048" s="390">
        <v>0</v>
      </c>
      <c r="D1048" s="275">
        <v>0</v>
      </c>
      <c r="E1048" s="257" t="str">
        <f t="shared" si="60"/>
        <v/>
      </c>
      <c r="F1048" s="223" t="str">
        <f t="shared" si="58"/>
        <v>否</v>
      </c>
      <c r="G1048" s="144" t="str">
        <f t="shared" si="59"/>
        <v>项</v>
      </c>
    </row>
    <row r="1049" ht="36" customHeight="1" spans="1:7">
      <c r="A1049" s="389" t="s">
        <v>1898</v>
      </c>
      <c r="B1049" s="307" t="s">
        <v>1899</v>
      </c>
      <c r="C1049" s="390">
        <v>0</v>
      </c>
      <c r="D1049" s="275">
        <v>0</v>
      </c>
      <c r="E1049" s="257" t="str">
        <f t="shared" si="60"/>
        <v/>
      </c>
      <c r="F1049" s="223" t="str">
        <f t="shared" si="58"/>
        <v>否</v>
      </c>
      <c r="G1049" s="144" t="str">
        <f t="shared" si="59"/>
        <v>项</v>
      </c>
    </row>
    <row r="1050" ht="36" customHeight="1" spans="1:7">
      <c r="A1050" s="389" t="s">
        <v>1900</v>
      </c>
      <c r="B1050" s="307" t="s">
        <v>1901</v>
      </c>
      <c r="C1050" s="390"/>
      <c r="D1050" s="275"/>
      <c r="E1050" s="257" t="str">
        <f t="shared" si="60"/>
        <v/>
      </c>
      <c r="F1050" s="223" t="str">
        <f t="shared" si="58"/>
        <v>否</v>
      </c>
      <c r="G1050" s="144" t="str">
        <f t="shared" si="59"/>
        <v>项</v>
      </c>
    </row>
    <row r="1051" ht="36" customHeight="1" spans="1:7">
      <c r="A1051" s="389" t="s">
        <v>1902</v>
      </c>
      <c r="B1051" s="307" t="s">
        <v>1772</v>
      </c>
      <c r="C1051" s="308">
        <v>0</v>
      </c>
      <c r="D1051" s="308">
        <v>0</v>
      </c>
      <c r="E1051" s="257" t="str">
        <f t="shared" si="60"/>
        <v/>
      </c>
      <c r="F1051" s="223" t="str">
        <f t="shared" si="58"/>
        <v>否</v>
      </c>
      <c r="G1051" s="144" t="str">
        <f t="shared" si="59"/>
        <v>项</v>
      </c>
    </row>
    <row r="1052" ht="36" customHeight="1" spans="1:7">
      <c r="A1052" s="389" t="s">
        <v>1903</v>
      </c>
      <c r="B1052" s="307" t="s">
        <v>1904</v>
      </c>
      <c r="C1052" s="308">
        <v>0</v>
      </c>
      <c r="D1052" s="308">
        <v>0</v>
      </c>
      <c r="E1052" s="257" t="str">
        <f t="shared" si="60"/>
        <v/>
      </c>
      <c r="F1052" s="223" t="str">
        <f t="shared" si="58"/>
        <v>否</v>
      </c>
      <c r="G1052" s="144" t="str">
        <f t="shared" si="59"/>
        <v>项</v>
      </c>
    </row>
    <row r="1053" ht="36" customHeight="1" spans="1:7">
      <c r="A1053" s="392">
        <v>2150516</v>
      </c>
      <c r="B1053" s="400" t="s">
        <v>1905</v>
      </c>
      <c r="C1053" s="308">
        <v>0</v>
      </c>
      <c r="D1053" s="308">
        <v>0</v>
      </c>
      <c r="E1053" s="257" t="str">
        <f t="shared" si="60"/>
        <v/>
      </c>
      <c r="F1053" s="223" t="str">
        <f t="shared" si="58"/>
        <v>否</v>
      </c>
      <c r="G1053" s="144" t="str">
        <f t="shared" si="59"/>
        <v>项</v>
      </c>
    </row>
    <row r="1054" ht="36" customHeight="1" spans="1:7">
      <c r="A1054" s="392">
        <v>2150517</v>
      </c>
      <c r="B1054" s="400" t="s">
        <v>1906</v>
      </c>
      <c r="C1054" s="308"/>
      <c r="D1054" s="308"/>
      <c r="E1054" s="257" t="str">
        <f t="shared" si="60"/>
        <v/>
      </c>
      <c r="F1054" s="223" t="str">
        <f t="shared" si="58"/>
        <v>否</v>
      </c>
      <c r="G1054" s="144" t="str">
        <f t="shared" si="59"/>
        <v>项</v>
      </c>
    </row>
    <row r="1055" ht="36" customHeight="1" spans="1:7">
      <c r="A1055" s="392">
        <v>2150550</v>
      </c>
      <c r="B1055" s="400" t="s">
        <v>100</v>
      </c>
      <c r="C1055" s="308">
        <v>0</v>
      </c>
      <c r="D1055" s="308">
        <v>0</v>
      </c>
      <c r="E1055" s="257" t="str">
        <f t="shared" si="60"/>
        <v/>
      </c>
      <c r="F1055" s="223" t="str">
        <f t="shared" si="58"/>
        <v>否</v>
      </c>
      <c r="G1055" s="144" t="str">
        <f t="shared" si="59"/>
        <v>项</v>
      </c>
    </row>
    <row r="1056" ht="36" customHeight="1" spans="1:7">
      <c r="A1056" s="389" t="s">
        <v>1907</v>
      </c>
      <c r="B1056" s="307" t="s">
        <v>1908</v>
      </c>
      <c r="C1056" s="390">
        <v>1500</v>
      </c>
      <c r="D1056" s="275">
        <v>700</v>
      </c>
      <c r="E1056" s="257" t="str">
        <f t="shared" si="60"/>
        <v/>
      </c>
      <c r="F1056" s="223" t="str">
        <f t="shared" si="58"/>
        <v>是</v>
      </c>
      <c r="G1056" s="144" t="str">
        <f t="shared" si="59"/>
        <v>项</v>
      </c>
    </row>
    <row r="1057" ht="36" customHeight="1" spans="1:7">
      <c r="A1057" s="388" t="s">
        <v>1909</v>
      </c>
      <c r="B1057" s="303" t="s">
        <v>1910</v>
      </c>
      <c r="C1057" s="304"/>
      <c r="D1057" s="304"/>
      <c r="E1057" s="257" t="str">
        <f t="shared" si="60"/>
        <v/>
      </c>
      <c r="F1057" s="223" t="str">
        <f t="shared" si="58"/>
        <v>否</v>
      </c>
      <c r="G1057" s="144" t="str">
        <f t="shared" si="59"/>
        <v>款</v>
      </c>
    </row>
    <row r="1058" ht="36" customHeight="1" spans="1:7">
      <c r="A1058" s="389" t="s">
        <v>1911</v>
      </c>
      <c r="B1058" s="307" t="s">
        <v>82</v>
      </c>
      <c r="C1058" s="308"/>
      <c r="D1058" s="308"/>
      <c r="E1058" s="257" t="str">
        <f t="shared" si="60"/>
        <v/>
      </c>
      <c r="F1058" s="223" t="str">
        <f t="shared" si="58"/>
        <v>否</v>
      </c>
      <c r="G1058" s="144" t="str">
        <f t="shared" si="59"/>
        <v>项</v>
      </c>
    </row>
    <row r="1059" ht="36" customHeight="1" spans="1:7">
      <c r="A1059" s="389" t="s">
        <v>1912</v>
      </c>
      <c r="B1059" s="307" t="s">
        <v>84</v>
      </c>
      <c r="C1059" s="308">
        <v>0</v>
      </c>
      <c r="D1059" s="308">
        <v>0</v>
      </c>
      <c r="E1059" s="257" t="str">
        <f t="shared" si="60"/>
        <v/>
      </c>
      <c r="F1059" s="223" t="str">
        <f t="shared" si="58"/>
        <v>否</v>
      </c>
      <c r="G1059" s="144" t="str">
        <f t="shared" si="59"/>
        <v>项</v>
      </c>
    </row>
    <row r="1060" ht="36" customHeight="1" spans="1:7">
      <c r="A1060" s="389" t="s">
        <v>1913</v>
      </c>
      <c r="B1060" s="307" t="s">
        <v>86</v>
      </c>
      <c r="C1060" s="308">
        <v>0</v>
      </c>
      <c r="D1060" s="308">
        <v>0</v>
      </c>
      <c r="E1060" s="257" t="str">
        <f t="shared" si="60"/>
        <v/>
      </c>
      <c r="F1060" s="223" t="str">
        <f t="shared" si="58"/>
        <v>否</v>
      </c>
      <c r="G1060" s="144" t="str">
        <f t="shared" si="59"/>
        <v>项</v>
      </c>
    </row>
    <row r="1061" ht="36" customHeight="1" spans="1:7">
      <c r="A1061" s="389" t="s">
        <v>1914</v>
      </c>
      <c r="B1061" s="307" t="s">
        <v>1915</v>
      </c>
      <c r="C1061" s="308">
        <v>0</v>
      </c>
      <c r="D1061" s="308">
        <v>0</v>
      </c>
      <c r="E1061" s="257" t="str">
        <f t="shared" si="60"/>
        <v/>
      </c>
      <c r="F1061" s="223" t="str">
        <f t="shared" si="58"/>
        <v>否</v>
      </c>
      <c r="G1061" s="144" t="str">
        <f t="shared" si="59"/>
        <v>项</v>
      </c>
    </row>
    <row r="1062" ht="36" customHeight="1" spans="1:7">
      <c r="A1062" s="389" t="s">
        <v>1916</v>
      </c>
      <c r="B1062" s="307" t="s">
        <v>1917</v>
      </c>
      <c r="C1062" s="308">
        <v>0</v>
      </c>
      <c r="D1062" s="308">
        <v>0</v>
      </c>
      <c r="E1062" s="257" t="str">
        <f t="shared" si="60"/>
        <v/>
      </c>
      <c r="F1062" s="223" t="str">
        <f t="shared" si="58"/>
        <v>否</v>
      </c>
      <c r="G1062" s="144" t="str">
        <f t="shared" si="59"/>
        <v>项</v>
      </c>
    </row>
    <row r="1063" ht="36" customHeight="1" spans="1:7">
      <c r="A1063" s="389" t="s">
        <v>1918</v>
      </c>
      <c r="B1063" s="307" t="s">
        <v>1919</v>
      </c>
      <c r="C1063" s="308"/>
      <c r="D1063" s="308"/>
      <c r="E1063" s="257" t="str">
        <f t="shared" si="60"/>
        <v/>
      </c>
      <c r="F1063" s="223" t="str">
        <f t="shared" si="58"/>
        <v>否</v>
      </c>
      <c r="G1063" s="144" t="str">
        <f t="shared" si="59"/>
        <v>项</v>
      </c>
    </row>
    <row r="1064" ht="36" customHeight="1" spans="1:7">
      <c r="A1064" s="388" t="s">
        <v>1920</v>
      </c>
      <c r="B1064" s="303" t="s">
        <v>1921</v>
      </c>
      <c r="C1064" s="304"/>
      <c r="D1064" s="304"/>
      <c r="E1064" s="257" t="str">
        <f t="shared" si="60"/>
        <v/>
      </c>
      <c r="F1064" s="223" t="str">
        <f t="shared" si="58"/>
        <v>否</v>
      </c>
      <c r="G1064" s="144" t="str">
        <f t="shared" si="59"/>
        <v>款</v>
      </c>
    </row>
    <row r="1065" ht="36" customHeight="1" spans="1:7">
      <c r="A1065" s="389" t="s">
        <v>1922</v>
      </c>
      <c r="B1065" s="307" t="s">
        <v>82</v>
      </c>
      <c r="C1065" s="308">
        <v>0</v>
      </c>
      <c r="D1065" s="308">
        <v>0</v>
      </c>
      <c r="E1065" s="257" t="str">
        <f t="shared" si="60"/>
        <v/>
      </c>
      <c r="F1065" s="223" t="str">
        <f t="shared" si="58"/>
        <v>否</v>
      </c>
      <c r="G1065" s="144" t="str">
        <f t="shared" si="59"/>
        <v>项</v>
      </c>
    </row>
    <row r="1066" ht="36" customHeight="1" spans="1:7">
      <c r="A1066" s="389" t="s">
        <v>1923</v>
      </c>
      <c r="B1066" s="307" t="s">
        <v>84</v>
      </c>
      <c r="C1066" s="308">
        <v>0</v>
      </c>
      <c r="D1066" s="308">
        <v>0</v>
      </c>
      <c r="E1066" s="257" t="str">
        <f t="shared" si="60"/>
        <v/>
      </c>
      <c r="F1066" s="223" t="str">
        <f t="shared" si="58"/>
        <v>否</v>
      </c>
      <c r="G1066" s="144" t="str">
        <f t="shared" si="59"/>
        <v>项</v>
      </c>
    </row>
    <row r="1067" ht="36" customHeight="1" spans="1:7">
      <c r="A1067" s="389" t="s">
        <v>1924</v>
      </c>
      <c r="B1067" s="307" t="s">
        <v>86</v>
      </c>
      <c r="C1067" s="308">
        <v>0</v>
      </c>
      <c r="D1067" s="308">
        <v>0</v>
      </c>
      <c r="E1067" s="257" t="str">
        <f t="shared" si="60"/>
        <v/>
      </c>
      <c r="F1067" s="223" t="str">
        <f t="shared" si="58"/>
        <v>否</v>
      </c>
      <c r="G1067" s="144" t="str">
        <f t="shared" si="59"/>
        <v>项</v>
      </c>
    </row>
    <row r="1068" ht="36" customHeight="1" spans="1:7">
      <c r="A1068" s="389" t="s">
        <v>1925</v>
      </c>
      <c r="B1068" s="307" t="s">
        <v>1926</v>
      </c>
      <c r="C1068" s="308">
        <v>0</v>
      </c>
      <c r="D1068" s="308">
        <v>0</v>
      </c>
      <c r="E1068" s="257" t="str">
        <f t="shared" si="60"/>
        <v/>
      </c>
      <c r="F1068" s="223" t="str">
        <f t="shared" si="58"/>
        <v>否</v>
      </c>
      <c r="G1068" s="144" t="str">
        <f t="shared" si="59"/>
        <v>项</v>
      </c>
    </row>
    <row r="1069" ht="36" customHeight="1" spans="1:7">
      <c r="A1069" s="389" t="s">
        <v>1927</v>
      </c>
      <c r="B1069" s="307" t="s">
        <v>1928</v>
      </c>
      <c r="C1069" s="308"/>
      <c r="D1069" s="308"/>
      <c r="E1069" s="257" t="str">
        <f t="shared" si="60"/>
        <v/>
      </c>
      <c r="F1069" s="223" t="str">
        <f t="shared" si="58"/>
        <v>否</v>
      </c>
      <c r="G1069" s="144" t="str">
        <f t="shared" si="59"/>
        <v>项</v>
      </c>
    </row>
    <row r="1070" ht="36" customHeight="1" spans="1:7">
      <c r="A1070" s="392">
        <v>2150806</v>
      </c>
      <c r="B1070" s="397" t="s">
        <v>1929</v>
      </c>
      <c r="C1070" s="308">
        <v>0</v>
      </c>
      <c r="D1070" s="308">
        <v>0</v>
      </c>
      <c r="E1070" s="257" t="str">
        <f t="shared" si="60"/>
        <v/>
      </c>
      <c r="F1070" s="223" t="str">
        <f t="shared" si="58"/>
        <v>否</v>
      </c>
      <c r="G1070" s="144" t="str">
        <f t="shared" si="59"/>
        <v>项</v>
      </c>
    </row>
    <row r="1071" ht="36" customHeight="1" spans="1:7">
      <c r="A1071" s="389" t="s">
        <v>1930</v>
      </c>
      <c r="B1071" s="307" t="s">
        <v>1931</v>
      </c>
      <c r="C1071" s="308"/>
      <c r="D1071" s="308"/>
      <c r="E1071" s="257" t="str">
        <f t="shared" si="60"/>
        <v/>
      </c>
      <c r="F1071" s="223" t="str">
        <f t="shared" si="58"/>
        <v>否</v>
      </c>
      <c r="G1071" s="144" t="str">
        <f t="shared" si="59"/>
        <v>项</v>
      </c>
    </row>
    <row r="1072" ht="36" customHeight="1" spans="1:7">
      <c r="A1072" s="388" t="s">
        <v>1932</v>
      </c>
      <c r="B1072" s="303" t="s">
        <v>1933</v>
      </c>
      <c r="C1072" s="304"/>
      <c r="D1072" s="304"/>
      <c r="E1072" s="257" t="str">
        <f t="shared" si="60"/>
        <v/>
      </c>
      <c r="F1072" s="223" t="str">
        <f t="shared" si="58"/>
        <v>否</v>
      </c>
      <c r="G1072" s="144" t="str">
        <f t="shared" si="59"/>
        <v>款</v>
      </c>
    </row>
    <row r="1073" ht="36" customHeight="1" spans="1:7">
      <c r="A1073" s="389" t="s">
        <v>1934</v>
      </c>
      <c r="B1073" s="307" t="s">
        <v>1935</v>
      </c>
      <c r="C1073" s="308">
        <v>0</v>
      </c>
      <c r="D1073" s="308">
        <v>0</v>
      </c>
      <c r="E1073" s="257" t="str">
        <f t="shared" si="60"/>
        <v/>
      </c>
      <c r="F1073" s="223" t="str">
        <f t="shared" si="58"/>
        <v>否</v>
      </c>
      <c r="G1073" s="144" t="str">
        <f t="shared" si="59"/>
        <v>项</v>
      </c>
    </row>
    <row r="1074" ht="36" customHeight="1" spans="1:7">
      <c r="A1074" s="389" t="s">
        <v>1936</v>
      </c>
      <c r="B1074" s="307" t="s">
        <v>1937</v>
      </c>
      <c r="C1074" s="308">
        <v>0</v>
      </c>
      <c r="D1074" s="308">
        <v>0</v>
      </c>
      <c r="E1074" s="257" t="str">
        <f t="shared" si="60"/>
        <v/>
      </c>
      <c r="F1074" s="223" t="str">
        <f t="shared" si="58"/>
        <v>否</v>
      </c>
      <c r="G1074" s="144" t="str">
        <f t="shared" si="59"/>
        <v>项</v>
      </c>
    </row>
    <row r="1075" ht="36" customHeight="1" spans="1:7">
      <c r="A1075" s="389" t="s">
        <v>1938</v>
      </c>
      <c r="B1075" s="307" t="s">
        <v>1939</v>
      </c>
      <c r="C1075" s="308">
        <v>0</v>
      </c>
      <c r="D1075" s="308">
        <v>0</v>
      </c>
      <c r="E1075" s="257" t="str">
        <f t="shared" si="60"/>
        <v/>
      </c>
      <c r="F1075" s="223" t="str">
        <f>IF(LEN(A1075)=3,"是",IF(B1075&lt;&gt;"",IF(SUM(C1075:D1075)&lt;&gt;0,"是","否"),"是"))</f>
        <v>否</v>
      </c>
      <c r="G1075" s="144" t="str">
        <f>IF(LEN(A1075)=3,"类",IF(LEN(A1075)=5,"款","项"))</f>
        <v>项</v>
      </c>
    </row>
    <row r="1076" ht="36" customHeight="1" spans="1:7">
      <c r="A1076" s="389" t="s">
        <v>1940</v>
      </c>
      <c r="B1076" s="307" t="s">
        <v>1941</v>
      </c>
      <c r="C1076" s="308">
        <v>0</v>
      </c>
      <c r="D1076" s="308">
        <v>0</v>
      </c>
      <c r="E1076" s="257" t="str">
        <f t="shared" si="60"/>
        <v/>
      </c>
      <c r="F1076" s="223" t="str">
        <f>IF(LEN(A1076)=3,"是",IF(B1076&lt;&gt;"",IF(SUM(C1076:D1076)&lt;&gt;0,"是","否"),"是"))</f>
        <v>否</v>
      </c>
      <c r="G1076" s="144" t="str">
        <f>IF(LEN(A1076)=3,"类",IF(LEN(A1076)=5,"款","项"))</f>
        <v>项</v>
      </c>
    </row>
    <row r="1077" ht="36" customHeight="1" spans="1:7">
      <c r="A1077" s="389" t="s">
        <v>1942</v>
      </c>
      <c r="B1077" s="307" t="s">
        <v>1943</v>
      </c>
      <c r="C1077" s="308"/>
      <c r="D1077" s="308"/>
      <c r="E1077" s="257" t="str">
        <f t="shared" si="60"/>
        <v/>
      </c>
      <c r="F1077" s="223" t="str">
        <f>IF(LEN(A1077)=3,"是",IF(B1077&lt;&gt;"",IF(SUM(C1077:D1077)&lt;&gt;0,"是","否"),"是"))</f>
        <v>否</v>
      </c>
      <c r="G1077" s="144" t="str">
        <f>IF(LEN(A1077)=3,"类",IF(LEN(A1077)=5,"款","项"))</f>
        <v>项</v>
      </c>
    </row>
    <row r="1078" ht="36" customHeight="1" spans="1:7">
      <c r="A1078" s="388" t="s">
        <v>1944</v>
      </c>
      <c r="B1078" s="303" t="s">
        <v>1945</v>
      </c>
      <c r="C1078" s="393">
        <f>SUM(C1079,C1089,C1095)</f>
        <v>1800</v>
      </c>
      <c r="D1078" s="393">
        <f>SUM(D1079,D1089,D1095)</f>
        <v>1900</v>
      </c>
      <c r="E1078" s="257">
        <f t="shared" si="60"/>
        <v>0.056</v>
      </c>
      <c r="F1078" s="223" t="str">
        <f t="shared" ref="F1078:F1137" si="61">IF(LEN(A1078)=3,"是",IF(B1078&lt;&gt;"",IF(SUM(C1078:D1078)&lt;&gt;0,"是","否"),"是"))</f>
        <v>是</v>
      </c>
      <c r="G1078" s="144" t="str">
        <f t="shared" ref="G1078:G1137" si="62">IF(LEN(A1078)=3,"类",IF(LEN(A1078)=5,"款","项"))</f>
        <v>类</v>
      </c>
    </row>
    <row r="1079" ht="36" customHeight="1" spans="1:7">
      <c r="A1079" s="388" t="s">
        <v>1946</v>
      </c>
      <c r="B1079" s="303" t="s">
        <v>1947</v>
      </c>
      <c r="C1079" s="393">
        <f>SUM(C1080:C1088)</f>
        <v>949</v>
      </c>
      <c r="D1079" s="393">
        <f>SUM(D1080:D1088)</f>
        <v>991</v>
      </c>
      <c r="E1079" s="257">
        <f t="shared" si="60"/>
        <v>0.044</v>
      </c>
      <c r="F1079" s="223" t="str">
        <f t="shared" si="61"/>
        <v>是</v>
      </c>
      <c r="G1079" s="144" t="str">
        <f t="shared" si="62"/>
        <v>款</v>
      </c>
    </row>
    <row r="1080" ht="36" customHeight="1" spans="1:7">
      <c r="A1080" s="389" t="s">
        <v>1948</v>
      </c>
      <c r="B1080" s="307" t="s">
        <v>82</v>
      </c>
      <c r="C1080" s="390">
        <v>260</v>
      </c>
      <c r="D1080" s="275">
        <v>588</v>
      </c>
      <c r="E1080" s="257">
        <f t="shared" si="60"/>
        <v>1.262</v>
      </c>
      <c r="F1080" s="223" t="str">
        <f t="shared" si="61"/>
        <v>是</v>
      </c>
      <c r="G1080" s="144" t="str">
        <f t="shared" si="62"/>
        <v>项</v>
      </c>
    </row>
    <row r="1081" ht="36" customHeight="1" spans="1:7">
      <c r="A1081" s="389" t="s">
        <v>1949</v>
      </c>
      <c r="B1081" s="307" t="s">
        <v>84</v>
      </c>
      <c r="C1081" s="390">
        <v>0</v>
      </c>
      <c r="D1081" s="275">
        <v>0</v>
      </c>
      <c r="E1081" s="257" t="str">
        <f t="shared" si="60"/>
        <v/>
      </c>
      <c r="F1081" s="223" t="str">
        <f t="shared" si="61"/>
        <v>否</v>
      </c>
      <c r="G1081" s="144" t="str">
        <f t="shared" si="62"/>
        <v>项</v>
      </c>
    </row>
    <row r="1082" ht="36" customHeight="1" spans="1:7">
      <c r="A1082" s="389" t="s">
        <v>1950</v>
      </c>
      <c r="B1082" s="307" t="s">
        <v>86</v>
      </c>
      <c r="C1082" s="390">
        <v>0</v>
      </c>
      <c r="D1082" s="275">
        <v>0</v>
      </c>
      <c r="E1082" s="257" t="str">
        <f t="shared" si="60"/>
        <v/>
      </c>
      <c r="F1082" s="223" t="str">
        <f t="shared" si="61"/>
        <v>否</v>
      </c>
      <c r="G1082" s="144" t="str">
        <f t="shared" si="62"/>
        <v>项</v>
      </c>
    </row>
    <row r="1083" ht="36" customHeight="1" spans="1:7">
      <c r="A1083" s="389" t="s">
        <v>1951</v>
      </c>
      <c r="B1083" s="307" t="s">
        <v>1952</v>
      </c>
      <c r="C1083" s="390">
        <v>0</v>
      </c>
      <c r="D1083" s="275">
        <v>0</v>
      </c>
      <c r="E1083" s="257" t="str">
        <f t="shared" si="60"/>
        <v/>
      </c>
      <c r="F1083" s="223" t="str">
        <f t="shared" si="61"/>
        <v>否</v>
      </c>
      <c r="G1083" s="144" t="str">
        <f t="shared" si="62"/>
        <v>项</v>
      </c>
    </row>
    <row r="1084" ht="36" customHeight="1" spans="1:7">
      <c r="A1084" s="389" t="s">
        <v>1953</v>
      </c>
      <c r="B1084" s="307" t="s">
        <v>1954</v>
      </c>
      <c r="C1084" s="390">
        <v>0</v>
      </c>
      <c r="D1084" s="275">
        <v>0</v>
      </c>
      <c r="E1084" s="257" t="str">
        <f t="shared" si="60"/>
        <v/>
      </c>
      <c r="F1084" s="223" t="str">
        <f t="shared" si="61"/>
        <v>否</v>
      </c>
      <c r="G1084" s="144" t="str">
        <f t="shared" si="62"/>
        <v>项</v>
      </c>
    </row>
    <row r="1085" ht="36" customHeight="1" spans="1:7">
      <c r="A1085" s="389" t="s">
        <v>1955</v>
      </c>
      <c r="B1085" s="307" t="s">
        <v>1956</v>
      </c>
      <c r="C1085" s="390">
        <v>0</v>
      </c>
      <c r="D1085" s="275">
        <v>0</v>
      </c>
      <c r="E1085" s="257" t="str">
        <f t="shared" si="60"/>
        <v/>
      </c>
      <c r="F1085" s="223" t="str">
        <f t="shared" si="61"/>
        <v>否</v>
      </c>
      <c r="G1085" s="144" t="str">
        <f t="shared" si="62"/>
        <v>项</v>
      </c>
    </row>
    <row r="1086" ht="36" customHeight="1" spans="1:7">
      <c r="A1086" s="389" t="s">
        <v>1957</v>
      </c>
      <c r="B1086" s="307" t="s">
        <v>1958</v>
      </c>
      <c r="C1086" s="390">
        <v>0</v>
      </c>
      <c r="D1086" s="275">
        <v>0</v>
      </c>
      <c r="E1086" s="257" t="str">
        <f t="shared" si="60"/>
        <v/>
      </c>
      <c r="F1086" s="223" t="str">
        <f t="shared" si="61"/>
        <v>否</v>
      </c>
      <c r="G1086" s="144" t="str">
        <f t="shared" si="62"/>
        <v>项</v>
      </c>
    </row>
    <row r="1087" ht="36" customHeight="1" spans="1:7">
      <c r="A1087" s="389" t="s">
        <v>1959</v>
      </c>
      <c r="B1087" s="307" t="s">
        <v>100</v>
      </c>
      <c r="C1087" s="390">
        <v>0</v>
      </c>
      <c r="D1087" s="275">
        <v>0</v>
      </c>
      <c r="E1087" s="257" t="str">
        <f t="shared" si="60"/>
        <v/>
      </c>
      <c r="F1087" s="223" t="str">
        <f t="shared" si="61"/>
        <v>否</v>
      </c>
      <c r="G1087" s="144" t="str">
        <f t="shared" si="62"/>
        <v>项</v>
      </c>
    </row>
    <row r="1088" ht="36" customHeight="1" spans="1:7">
      <c r="A1088" s="389" t="s">
        <v>1960</v>
      </c>
      <c r="B1088" s="307" t="s">
        <v>1961</v>
      </c>
      <c r="C1088" s="390">
        <v>689</v>
      </c>
      <c r="D1088" s="275">
        <v>403</v>
      </c>
      <c r="E1088" s="257" t="str">
        <f t="shared" si="60"/>
        <v/>
      </c>
      <c r="F1088" s="223" t="str">
        <f t="shared" si="61"/>
        <v>是</v>
      </c>
      <c r="G1088" s="144" t="str">
        <f t="shared" si="62"/>
        <v>项</v>
      </c>
    </row>
    <row r="1089" ht="36" customHeight="1" spans="1:7">
      <c r="A1089" s="388" t="s">
        <v>1962</v>
      </c>
      <c r="B1089" s="303" t="s">
        <v>1963</v>
      </c>
      <c r="C1089" s="393">
        <f>SUM(C1090:C1094)</f>
        <v>201</v>
      </c>
      <c r="D1089" s="393">
        <f>SUM(D1090:D1094)</f>
        <v>209</v>
      </c>
      <c r="E1089" s="257">
        <f t="shared" si="60"/>
        <v>0.04</v>
      </c>
      <c r="F1089" s="223" t="str">
        <f t="shared" si="61"/>
        <v>是</v>
      </c>
      <c r="G1089" s="144" t="str">
        <f t="shared" si="62"/>
        <v>款</v>
      </c>
    </row>
    <row r="1090" ht="36" customHeight="1" spans="1:7">
      <c r="A1090" s="389" t="s">
        <v>1964</v>
      </c>
      <c r="B1090" s="307" t="s">
        <v>82</v>
      </c>
      <c r="C1090" s="390">
        <v>0</v>
      </c>
      <c r="D1090" s="275">
        <v>0</v>
      </c>
      <c r="E1090" s="257" t="str">
        <f t="shared" si="60"/>
        <v/>
      </c>
      <c r="F1090" s="223" t="str">
        <f t="shared" si="61"/>
        <v>否</v>
      </c>
      <c r="G1090" s="144" t="str">
        <f t="shared" si="62"/>
        <v>项</v>
      </c>
    </row>
    <row r="1091" ht="36" customHeight="1" spans="1:7">
      <c r="A1091" s="389" t="s">
        <v>1965</v>
      </c>
      <c r="B1091" s="307" t="s">
        <v>84</v>
      </c>
      <c r="C1091" s="390">
        <v>1</v>
      </c>
      <c r="D1091" s="275">
        <v>2</v>
      </c>
      <c r="E1091" s="257">
        <f t="shared" si="60"/>
        <v>1</v>
      </c>
      <c r="F1091" s="223" t="str">
        <f t="shared" si="61"/>
        <v>是</v>
      </c>
      <c r="G1091" s="144" t="str">
        <f t="shared" si="62"/>
        <v>项</v>
      </c>
    </row>
    <row r="1092" ht="36" customHeight="1" spans="1:7">
      <c r="A1092" s="389" t="s">
        <v>1966</v>
      </c>
      <c r="B1092" s="307" t="s">
        <v>86</v>
      </c>
      <c r="C1092" s="390">
        <v>0</v>
      </c>
      <c r="D1092" s="275">
        <v>0</v>
      </c>
      <c r="E1092" s="257" t="str">
        <f t="shared" si="60"/>
        <v/>
      </c>
      <c r="F1092" s="223" t="str">
        <f t="shared" si="61"/>
        <v>否</v>
      </c>
      <c r="G1092" s="144" t="str">
        <f t="shared" si="62"/>
        <v>项</v>
      </c>
    </row>
    <row r="1093" ht="36" customHeight="1" spans="1:7">
      <c r="A1093" s="389" t="s">
        <v>1967</v>
      </c>
      <c r="B1093" s="307" t="s">
        <v>1968</v>
      </c>
      <c r="C1093" s="390">
        <v>0</v>
      </c>
      <c r="D1093" s="275">
        <v>0</v>
      </c>
      <c r="E1093" s="257" t="str">
        <f t="shared" ref="E1093:E1156" si="63">IF(C1093&lt;&gt;0,IF((D1093/C1093-1)&lt;-30%,"",IF((D1093/C1093-1)&gt;150%,"",D1093/C1093-1)),"")</f>
        <v/>
      </c>
      <c r="F1093" s="223" t="str">
        <f t="shared" si="61"/>
        <v>否</v>
      </c>
      <c r="G1093" s="144" t="str">
        <f t="shared" si="62"/>
        <v>项</v>
      </c>
    </row>
    <row r="1094" ht="36" customHeight="1" spans="1:7">
      <c r="A1094" s="389" t="s">
        <v>1969</v>
      </c>
      <c r="B1094" s="307" t="s">
        <v>1970</v>
      </c>
      <c r="C1094" s="390">
        <v>200</v>
      </c>
      <c r="D1094" s="275">
        <v>207</v>
      </c>
      <c r="E1094" s="257">
        <f t="shared" si="63"/>
        <v>0.035</v>
      </c>
      <c r="F1094" s="223" t="str">
        <f t="shared" si="61"/>
        <v>是</v>
      </c>
      <c r="G1094" s="144" t="str">
        <f t="shared" si="62"/>
        <v>项</v>
      </c>
    </row>
    <row r="1095" ht="36" customHeight="1" spans="1:7">
      <c r="A1095" s="388" t="s">
        <v>1971</v>
      </c>
      <c r="B1095" s="303" t="s">
        <v>1972</v>
      </c>
      <c r="C1095" s="393">
        <f>SUM(C1096:C1097)</f>
        <v>650</v>
      </c>
      <c r="D1095" s="393">
        <f>SUM(D1096:D1097)</f>
        <v>700</v>
      </c>
      <c r="E1095" s="257">
        <f t="shared" si="63"/>
        <v>0.077</v>
      </c>
      <c r="F1095" s="223" t="str">
        <f t="shared" si="61"/>
        <v>是</v>
      </c>
      <c r="G1095" s="144" t="str">
        <f t="shared" si="62"/>
        <v>款</v>
      </c>
    </row>
    <row r="1096" ht="36" customHeight="1" spans="1:7">
      <c r="A1096" s="389" t="s">
        <v>1973</v>
      </c>
      <c r="B1096" s="307" t="s">
        <v>1974</v>
      </c>
      <c r="C1096" s="390">
        <v>0</v>
      </c>
      <c r="D1096" s="275">
        <v>0</v>
      </c>
      <c r="E1096" s="257" t="str">
        <f t="shared" si="63"/>
        <v/>
      </c>
      <c r="F1096" s="223" t="str">
        <f t="shared" si="61"/>
        <v>否</v>
      </c>
      <c r="G1096" s="144" t="str">
        <f t="shared" si="62"/>
        <v>项</v>
      </c>
    </row>
    <row r="1097" ht="36" customHeight="1" spans="1:7">
      <c r="A1097" s="389" t="s">
        <v>1975</v>
      </c>
      <c r="B1097" s="307" t="s">
        <v>1976</v>
      </c>
      <c r="C1097" s="390">
        <v>650</v>
      </c>
      <c r="D1097" s="275">
        <v>700</v>
      </c>
      <c r="E1097" s="257">
        <f t="shared" si="63"/>
        <v>0.077</v>
      </c>
      <c r="F1097" s="223" t="str">
        <f t="shared" si="61"/>
        <v>是</v>
      </c>
      <c r="G1097" s="144" t="str">
        <f t="shared" si="62"/>
        <v>项</v>
      </c>
    </row>
    <row r="1098" ht="36" customHeight="1" spans="1:7">
      <c r="A1098" s="401" t="s">
        <v>1977</v>
      </c>
      <c r="B1098" s="402" t="s">
        <v>1978</v>
      </c>
      <c r="C1098" s="403"/>
      <c r="D1098" s="403"/>
      <c r="E1098" s="257" t="str">
        <f t="shared" si="63"/>
        <v/>
      </c>
      <c r="F1098" s="223" t="str">
        <f t="shared" si="61"/>
        <v>否</v>
      </c>
      <c r="G1098" s="144" t="str">
        <f t="shared" si="62"/>
        <v>项</v>
      </c>
    </row>
    <row r="1099" ht="36" customHeight="1" spans="1:7">
      <c r="A1099" s="388" t="s">
        <v>1979</v>
      </c>
      <c r="B1099" s="303" t="s">
        <v>1980</v>
      </c>
      <c r="C1099" s="393">
        <f>SUM(C1100,C1107,C1117,C1123,C1126)</f>
        <v>2251</v>
      </c>
      <c r="D1099" s="393">
        <f>SUM(D1100,D1107,D1117,D1123,D1126)</f>
        <v>0</v>
      </c>
      <c r="E1099" s="257" t="str">
        <f t="shared" si="63"/>
        <v/>
      </c>
      <c r="F1099" s="223" t="str">
        <f t="shared" si="61"/>
        <v>是</v>
      </c>
      <c r="G1099" s="144" t="str">
        <f t="shared" si="62"/>
        <v>类</v>
      </c>
    </row>
    <row r="1100" ht="36" customHeight="1" spans="1:7">
      <c r="A1100" s="388" t="s">
        <v>1981</v>
      </c>
      <c r="B1100" s="303" t="s">
        <v>1982</v>
      </c>
      <c r="C1100" s="393">
        <f>SUM(C1101:C1106)</f>
        <v>0</v>
      </c>
      <c r="D1100" s="393">
        <f>SUM(D1101:D1106)</f>
        <v>0</v>
      </c>
      <c r="E1100" s="257" t="str">
        <f t="shared" si="63"/>
        <v/>
      </c>
      <c r="F1100" s="223" t="str">
        <f t="shared" si="61"/>
        <v>否</v>
      </c>
      <c r="G1100" s="144" t="str">
        <f t="shared" si="62"/>
        <v>款</v>
      </c>
    </row>
    <row r="1101" ht="36" customHeight="1" spans="1:7">
      <c r="A1101" s="389" t="s">
        <v>1983</v>
      </c>
      <c r="B1101" s="307" t="s">
        <v>82</v>
      </c>
      <c r="C1101" s="308">
        <v>0</v>
      </c>
      <c r="D1101" s="308">
        <v>0</v>
      </c>
      <c r="E1101" s="257" t="str">
        <f t="shared" si="63"/>
        <v/>
      </c>
      <c r="F1101" s="223" t="str">
        <f t="shared" si="61"/>
        <v>否</v>
      </c>
      <c r="G1101" s="144" t="str">
        <f t="shared" si="62"/>
        <v>项</v>
      </c>
    </row>
    <row r="1102" ht="36" customHeight="1" spans="1:7">
      <c r="A1102" s="389" t="s">
        <v>1984</v>
      </c>
      <c r="B1102" s="307" t="s">
        <v>84</v>
      </c>
      <c r="C1102" s="308">
        <v>0</v>
      </c>
      <c r="D1102" s="308">
        <v>0</v>
      </c>
      <c r="E1102" s="257" t="str">
        <f t="shared" si="63"/>
        <v/>
      </c>
      <c r="F1102" s="223" t="str">
        <f t="shared" si="61"/>
        <v>否</v>
      </c>
      <c r="G1102" s="144" t="str">
        <f t="shared" si="62"/>
        <v>项</v>
      </c>
    </row>
    <row r="1103" ht="36" customHeight="1" spans="1:7">
      <c r="A1103" s="389" t="s">
        <v>1985</v>
      </c>
      <c r="B1103" s="307" t="s">
        <v>86</v>
      </c>
      <c r="C1103" s="308">
        <v>0</v>
      </c>
      <c r="D1103" s="308">
        <v>0</v>
      </c>
      <c r="E1103" s="257" t="str">
        <f t="shared" si="63"/>
        <v/>
      </c>
      <c r="F1103" s="223" t="str">
        <f t="shared" si="61"/>
        <v>否</v>
      </c>
      <c r="G1103" s="144" t="str">
        <f t="shared" si="62"/>
        <v>项</v>
      </c>
    </row>
    <row r="1104" ht="36" customHeight="1" spans="1:7">
      <c r="A1104" s="389" t="s">
        <v>1986</v>
      </c>
      <c r="B1104" s="307" t="s">
        <v>1987</v>
      </c>
      <c r="C1104" s="308">
        <v>0</v>
      </c>
      <c r="D1104" s="308">
        <v>0</v>
      </c>
      <c r="E1104" s="257" t="str">
        <f t="shared" si="63"/>
        <v/>
      </c>
      <c r="F1104" s="223" t="str">
        <f t="shared" si="61"/>
        <v>否</v>
      </c>
      <c r="G1104" s="144" t="str">
        <f t="shared" si="62"/>
        <v>项</v>
      </c>
    </row>
    <row r="1105" ht="36" customHeight="1" spans="1:7">
      <c r="A1105" s="389" t="s">
        <v>1988</v>
      </c>
      <c r="B1105" s="307" t="s">
        <v>100</v>
      </c>
      <c r="C1105" s="308">
        <v>0</v>
      </c>
      <c r="D1105" s="308">
        <v>0</v>
      </c>
      <c r="E1105" s="257" t="str">
        <f t="shared" si="63"/>
        <v/>
      </c>
      <c r="F1105" s="223" t="str">
        <f t="shared" si="61"/>
        <v>否</v>
      </c>
      <c r="G1105" s="144" t="str">
        <f t="shared" si="62"/>
        <v>项</v>
      </c>
    </row>
    <row r="1106" ht="36" customHeight="1" spans="1:7">
      <c r="A1106" s="389" t="s">
        <v>1989</v>
      </c>
      <c r="B1106" s="307" t="s">
        <v>1990</v>
      </c>
      <c r="C1106" s="308">
        <v>0</v>
      </c>
      <c r="D1106" s="308">
        <v>0</v>
      </c>
      <c r="E1106" s="257" t="str">
        <f t="shared" si="63"/>
        <v/>
      </c>
      <c r="F1106" s="223" t="str">
        <f t="shared" si="61"/>
        <v>否</v>
      </c>
      <c r="G1106" s="144" t="str">
        <f t="shared" si="62"/>
        <v>项</v>
      </c>
    </row>
    <row r="1107" ht="36" customHeight="1" spans="1:7">
      <c r="A1107" s="303">
        <v>21702</v>
      </c>
      <c r="B1107" s="404" t="s">
        <v>1991</v>
      </c>
      <c r="C1107" s="393">
        <f>SUM(C1108:C1116)</f>
        <v>0</v>
      </c>
      <c r="D1107" s="393">
        <f>SUM(D1108:D1116)</f>
        <v>0</v>
      </c>
      <c r="E1107" s="257" t="str">
        <f t="shared" si="63"/>
        <v/>
      </c>
      <c r="F1107" s="223" t="str">
        <f t="shared" si="61"/>
        <v>否</v>
      </c>
      <c r="G1107" s="144" t="str">
        <f t="shared" si="62"/>
        <v>款</v>
      </c>
    </row>
    <row r="1108" ht="36" customHeight="1" spans="1:7">
      <c r="A1108" s="405">
        <v>2170201</v>
      </c>
      <c r="B1108" s="399" t="s">
        <v>1992</v>
      </c>
      <c r="C1108" s="308">
        <v>0</v>
      </c>
      <c r="D1108" s="308">
        <v>0</v>
      </c>
      <c r="E1108" s="257" t="str">
        <f t="shared" si="63"/>
        <v/>
      </c>
      <c r="F1108" s="223" t="str">
        <f t="shared" si="61"/>
        <v>否</v>
      </c>
      <c r="G1108" s="144" t="str">
        <f t="shared" si="62"/>
        <v>项</v>
      </c>
    </row>
    <row r="1109" ht="36" customHeight="1" spans="1:7">
      <c r="A1109" s="405">
        <v>2170202</v>
      </c>
      <c r="B1109" s="399" t="s">
        <v>1993</v>
      </c>
      <c r="C1109" s="308">
        <v>0</v>
      </c>
      <c r="D1109" s="308">
        <v>0</v>
      </c>
      <c r="E1109" s="257" t="str">
        <f t="shared" si="63"/>
        <v/>
      </c>
      <c r="F1109" s="223" t="str">
        <f t="shared" si="61"/>
        <v>否</v>
      </c>
      <c r="G1109" s="144" t="str">
        <f t="shared" si="62"/>
        <v>项</v>
      </c>
    </row>
    <row r="1110" ht="36" customHeight="1" spans="1:7">
      <c r="A1110" s="405">
        <v>2170203</v>
      </c>
      <c r="B1110" s="399" t="s">
        <v>1994</v>
      </c>
      <c r="C1110" s="308">
        <v>0</v>
      </c>
      <c r="D1110" s="308">
        <v>0</v>
      </c>
      <c r="E1110" s="257" t="str">
        <f t="shared" si="63"/>
        <v/>
      </c>
      <c r="F1110" s="223" t="str">
        <f t="shared" si="61"/>
        <v>否</v>
      </c>
      <c r="G1110" s="144" t="str">
        <f t="shared" si="62"/>
        <v>项</v>
      </c>
    </row>
    <row r="1111" ht="36" customHeight="1" spans="1:7">
      <c r="A1111" s="405">
        <v>2170204</v>
      </c>
      <c r="B1111" s="399" t="s">
        <v>1995</v>
      </c>
      <c r="C1111" s="308">
        <v>0</v>
      </c>
      <c r="D1111" s="308">
        <v>0</v>
      </c>
      <c r="E1111" s="257" t="str">
        <f t="shared" si="63"/>
        <v/>
      </c>
      <c r="F1111" s="223" t="str">
        <f t="shared" si="61"/>
        <v>否</v>
      </c>
      <c r="G1111" s="144" t="str">
        <f t="shared" si="62"/>
        <v>项</v>
      </c>
    </row>
    <row r="1112" ht="36" customHeight="1" spans="1:7">
      <c r="A1112" s="405">
        <v>2170205</v>
      </c>
      <c r="B1112" s="399" t="s">
        <v>1996</v>
      </c>
      <c r="C1112" s="308">
        <v>0</v>
      </c>
      <c r="D1112" s="308">
        <v>0</v>
      </c>
      <c r="E1112" s="257" t="str">
        <f t="shared" si="63"/>
        <v/>
      </c>
      <c r="F1112" s="223" t="str">
        <f t="shared" si="61"/>
        <v>否</v>
      </c>
      <c r="G1112" s="144" t="str">
        <f t="shared" si="62"/>
        <v>项</v>
      </c>
    </row>
    <row r="1113" ht="36" customHeight="1" spans="1:7">
      <c r="A1113" s="405">
        <v>2170206</v>
      </c>
      <c r="B1113" s="399" t="s">
        <v>1997</v>
      </c>
      <c r="C1113" s="308">
        <v>0</v>
      </c>
      <c r="D1113" s="308">
        <v>0</v>
      </c>
      <c r="E1113" s="257" t="str">
        <f t="shared" si="63"/>
        <v/>
      </c>
      <c r="F1113" s="223" t="str">
        <f t="shared" si="61"/>
        <v>否</v>
      </c>
      <c r="G1113" s="144" t="str">
        <f t="shared" si="62"/>
        <v>项</v>
      </c>
    </row>
    <row r="1114" ht="36" customHeight="1" spans="1:7">
      <c r="A1114" s="405">
        <v>2170207</v>
      </c>
      <c r="B1114" s="399" t="s">
        <v>1998</v>
      </c>
      <c r="C1114" s="308">
        <v>0</v>
      </c>
      <c r="D1114" s="308">
        <v>0</v>
      </c>
      <c r="E1114" s="257" t="str">
        <f t="shared" si="63"/>
        <v/>
      </c>
      <c r="F1114" s="223" t="str">
        <f t="shared" si="61"/>
        <v>否</v>
      </c>
      <c r="G1114" s="144" t="str">
        <f t="shared" si="62"/>
        <v>项</v>
      </c>
    </row>
    <row r="1115" ht="36" customHeight="1" spans="1:7">
      <c r="A1115" s="405">
        <v>2170208</v>
      </c>
      <c r="B1115" s="399" t="s">
        <v>1999</v>
      </c>
      <c r="C1115" s="308">
        <v>0</v>
      </c>
      <c r="D1115" s="308">
        <v>0</v>
      </c>
      <c r="E1115" s="257" t="str">
        <f t="shared" si="63"/>
        <v/>
      </c>
      <c r="F1115" s="223" t="str">
        <f t="shared" si="61"/>
        <v>否</v>
      </c>
      <c r="G1115" s="144" t="str">
        <f t="shared" si="62"/>
        <v>项</v>
      </c>
    </row>
    <row r="1116" ht="36" customHeight="1" spans="1:7">
      <c r="A1116" s="405">
        <v>2170299</v>
      </c>
      <c r="B1116" s="399" t="s">
        <v>2000</v>
      </c>
      <c r="C1116" s="308"/>
      <c r="D1116" s="308"/>
      <c r="E1116" s="257" t="str">
        <f t="shared" si="63"/>
        <v/>
      </c>
      <c r="F1116" s="223" t="str">
        <f t="shared" si="61"/>
        <v>否</v>
      </c>
      <c r="G1116" s="144" t="str">
        <f t="shared" si="62"/>
        <v>项</v>
      </c>
    </row>
    <row r="1117" ht="36" customHeight="1" spans="1:7">
      <c r="A1117" s="388" t="s">
        <v>2001</v>
      </c>
      <c r="B1117" s="303" t="s">
        <v>2002</v>
      </c>
      <c r="C1117" s="393">
        <f>SUM(C1118:C1122)</f>
        <v>0</v>
      </c>
      <c r="D1117" s="393">
        <f>SUM(D1118:D1122)</f>
        <v>0</v>
      </c>
      <c r="E1117" s="257" t="str">
        <f t="shared" si="63"/>
        <v/>
      </c>
      <c r="F1117" s="223" t="str">
        <f t="shared" si="61"/>
        <v>否</v>
      </c>
      <c r="G1117" s="144" t="str">
        <f t="shared" si="62"/>
        <v>款</v>
      </c>
    </row>
    <row r="1118" ht="36" customHeight="1" spans="1:7">
      <c r="A1118" s="389" t="s">
        <v>2003</v>
      </c>
      <c r="B1118" s="307" t="s">
        <v>2004</v>
      </c>
      <c r="C1118" s="308">
        <v>0</v>
      </c>
      <c r="D1118" s="308">
        <v>0</v>
      </c>
      <c r="E1118" s="257" t="str">
        <f t="shared" si="63"/>
        <v/>
      </c>
      <c r="F1118" s="223" t="str">
        <f t="shared" si="61"/>
        <v>否</v>
      </c>
      <c r="G1118" s="144" t="str">
        <f t="shared" si="62"/>
        <v>项</v>
      </c>
    </row>
    <row r="1119" ht="36" customHeight="1" spans="1:7">
      <c r="A1119" s="389" t="s">
        <v>2005</v>
      </c>
      <c r="B1119" s="307" t="s">
        <v>2006</v>
      </c>
      <c r="C1119" s="308">
        <v>0</v>
      </c>
      <c r="D1119" s="308">
        <v>0</v>
      </c>
      <c r="E1119" s="257" t="str">
        <f t="shared" si="63"/>
        <v/>
      </c>
      <c r="F1119" s="223" t="str">
        <f t="shared" si="61"/>
        <v>否</v>
      </c>
      <c r="G1119" s="144" t="str">
        <f t="shared" si="62"/>
        <v>项</v>
      </c>
    </row>
    <row r="1120" ht="36" customHeight="1" spans="1:7">
      <c r="A1120" s="389" t="s">
        <v>2007</v>
      </c>
      <c r="B1120" s="307" t="s">
        <v>2008</v>
      </c>
      <c r="C1120" s="308"/>
      <c r="D1120" s="308"/>
      <c r="E1120" s="257" t="str">
        <f t="shared" si="63"/>
        <v/>
      </c>
      <c r="F1120" s="223" t="str">
        <f t="shared" si="61"/>
        <v>否</v>
      </c>
      <c r="G1120" s="144" t="str">
        <f t="shared" si="62"/>
        <v>项</v>
      </c>
    </row>
    <row r="1121" ht="36" customHeight="1" spans="1:7">
      <c r="A1121" s="389" t="s">
        <v>2009</v>
      </c>
      <c r="B1121" s="307" t="s">
        <v>2010</v>
      </c>
      <c r="C1121" s="308">
        <v>0</v>
      </c>
      <c r="D1121" s="308">
        <v>0</v>
      </c>
      <c r="E1121" s="257" t="str">
        <f t="shared" si="63"/>
        <v/>
      </c>
      <c r="F1121" s="223" t="str">
        <f t="shared" si="61"/>
        <v>否</v>
      </c>
      <c r="G1121" s="144" t="str">
        <f t="shared" si="62"/>
        <v>项</v>
      </c>
    </row>
    <row r="1122" ht="36" customHeight="1" spans="1:7">
      <c r="A1122" s="389" t="s">
        <v>2011</v>
      </c>
      <c r="B1122" s="307" t="s">
        <v>2012</v>
      </c>
      <c r="C1122" s="308"/>
      <c r="D1122" s="308"/>
      <c r="E1122" s="257" t="str">
        <f t="shared" si="63"/>
        <v/>
      </c>
      <c r="F1122" s="223" t="str">
        <f t="shared" si="61"/>
        <v>否</v>
      </c>
      <c r="G1122" s="144" t="str">
        <f t="shared" si="62"/>
        <v>项</v>
      </c>
    </row>
    <row r="1123" ht="36" customHeight="1" spans="1:7">
      <c r="A1123" s="388" t="s">
        <v>2013</v>
      </c>
      <c r="B1123" s="303" t="s">
        <v>2014</v>
      </c>
      <c r="C1123" s="393">
        <f>SUM(C1124:C1125)</f>
        <v>2251</v>
      </c>
      <c r="D1123" s="393">
        <f>SUM(D1124:D1125)</f>
        <v>0</v>
      </c>
      <c r="E1123" s="257" t="str">
        <f t="shared" si="63"/>
        <v/>
      </c>
      <c r="F1123" s="223" t="str">
        <f t="shared" si="61"/>
        <v>是</v>
      </c>
      <c r="G1123" s="144" t="str">
        <f t="shared" si="62"/>
        <v>款</v>
      </c>
    </row>
    <row r="1124" ht="36" customHeight="1" spans="1:7">
      <c r="A1124" s="307">
        <v>2179902</v>
      </c>
      <c r="B1124" s="307" t="s">
        <v>2015</v>
      </c>
      <c r="C1124" s="390">
        <v>2251</v>
      </c>
      <c r="D1124" s="275">
        <v>0</v>
      </c>
      <c r="E1124" s="257" t="str">
        <f t="shared" si="63"/>
        <v/>
      </c>
      <c r="F1124" s="223" t="str">
        <f t="shared" si="61"/>
        <v>是</v>
      </c>
      <c r="G1124" s="144" t="str">
        <f t="shared" si="62"/>
        <v>项</v>
      </c>
    </row>
    <row r="1125" ht="36" customHeight="1" spans="1:7">
      <c r="A1125" s="307">
        <v>2179999</v>
      </c>
      <c r="B1125" s="307" t="s">
        <v>2012</v>
      </c>
      <c r="C1125" s="308"/>
      <c r="D1125" s="308"/>
      <c r="E1125" s="257" t="str">
        <f t="shared" si="63"/>
        <v/>
      </c>
      <c r="F1125" s="223" t="str">
        <f t="shared" si="61"/>
        <v>否</v>
      </c>
      <c r="G1125" s="144" t="str">
        <f t="shared" si="62"/>
        <v>项</v>
      </c>
    </row>
    <row r="1126" ht="36" customHeight="1" spans="1:7">
      <c r="A1126" s="388" t="s">
        <v>2016</v>
      </c>
      <c r="B1126" s="303" t="s">
        <v>2017</v>
      </c>
      <c r="C1126" s="393">
        <f>SUM(C1127:C1135)</f>
        <v>0</v>
      </c>
      <c r="D1126" s="393">
        <f>SUM(D1127:D1135)</f>
        <v>0</v>
      </c>
      <c r="E1126" s="257" t="str">
        <f t="shared" si="63"/>
        <v/>
      </c>
      <c r="F1126" s="223" t="str">
        <f t="shared" si="61"/>
        <v>是</v>
      </c>
      <c r="G1126" s="144" t="str">
        <f t="shared" si="62"/>
        <v>类</v>
      </c>
    </row>
    <row r="1127" ht="36" customHeight="1" spans="1:7">
      <c r="A1127" s="388" t="s">
        <v>2018</v>
      </c>
      <c r="B1127" s="303" t="s">
        <v>2019</v>
      </c>
      <c r="C1127" s="304">
        <v>0</v>
      </c>
      <c r="D1127" s="304">
        <v>0</v>
      </c>
      <c r="E1127" s="257" t="str">
        <f t="shared" si="63"/>
        <v/>
      </c>
      <c r="F1127" s="223" t="str">
        <f t="shared" si="61"/>
        <v>否</v>
      </c>
      <c r="G1127" s="144" t="str">
        <f t="shared" si="62"/>
        <v>款</v>
      </c>
    </row>
    <row r="1128" ht="36" customHeight="1" spans="1:7">
      <c r="A1128" s="388" t="s">
        <v>2020</v>
      </c>
      <c r="B1128" s="303" t="s">
        <v>2021</v>
      </c>
      <c r="C1128" s="304">
        <v>0</v>
      </c>
      <c r="D1128" s="304">
        <v>0</v>
      </c>
      <c r="E1128" s="257" t="str">
        <f t="shared" si="63"/>
        <v/>
      </c>
      <c r="F1128" s="223" t="str">
        <f t="shared" si="61"/>
        <v>否</v>
      </c>
      <c r="G1128" s="144" t="str">
        <f t="shared" si="62"/>
        <v>款</v>
      </c>
    </row>
    <row r="1129" ht="36" customHeight="1" spans="1:7">
      <c r="A1129" s="388" t="s">
        <v>2022</v>
      </c>
      <c r="B1129" s="303" t="s">
        <v>2023</v>
      </c>
      <c r="C1129" s="304">
        <v>0</v>
      </c>
      <c r="D1129" s="304">
        <v>0</v>
      </c>
      <c r="E1129" s="257" t="str">
        <f t="shared" si="63"/>
        <v/>
      </c>
      <c r="F1129" s="223" t="str">
        <f t="shared" si="61"/>
        <v>否</v>
      </c>
      <c r="G1129" s="144" t="str">
        <f t="shared" si="62"/>
        <v>款</v>
      </c>
    </row>
    <row r="1130" ht="36" customHeight="1" spans="1:7">
      <c r="A1130" s="388" t="s">
        <v>2024</v>
      </c>
      <c r="B1130" s="303" t="s">
        <v>2025</v>
      </c>
      <c r="C1130" s="304">
        <v>0</v>
      </c>
      <c r="D1130" s="304">
        <v>0</v>
      </c>
      <c r="E1130" s="257" t="str">
        <f t="shared" si="63"/>
        <v/>
      </c>
      <c r="F1130" s="223" t="str">
        <f t="shared" si="61"/>
        <v>否</v>
      </c>
      <c r="G1130" s="144" t="str">
        <f t="shared" si="62"/>
        <v>款</v>
      </c>
    </row>
    <row r="1131" ht="36" customHeight="1" spans="1:7">
      <c r="A1131" s="388" t="s">
        <v>2026</v>
      </c>
      <c r="B1131" s="303" t="s">
        <v>2027</v>
      </c>
      <c r="C1131" s="304">
        <v>0</v>
      </c>
      <c r="D1131" s="304">
        <v>0</v>
      </c>
      <c r="E1131" s="257" t="str">
        <f t="shared" si="63"/>
        <v/>
      </c>
      <c r="F1131" s="223" t="str">
        <f t="shared" si="61"/>
        <v>否</v>
      </c>
      <c r="G1131" s="144" t="str">
        <f t="shared" si="62"/>
        <v>款</v>
      </c>
    </row>
    <row r="1132" ht="36" customHeight="1" spans="1:7">
      <c r="A1132" s="388" t="s">
        <v>2028</v>
      </c>
      <c r="B1132" s="303" t="s">
        <v>2029</v>
      </c>
      <c r="C1132" s="304">
        <v>0</v>
      </c>
      <c r="D1132" s="304">
        <v>0</v>
      </c>
      <c r="E1132" s="257" t="str">
        <f t="shared" si="63"/>
        <v/>
      </c>
      <c r="F1132" s="223" t="str">
        <f t="shared" si="61"/>
        <v>否</v>
      </c>
      <c r="G1132" s="144" t="str">
        <f t="shared" si="62"/>
        <v>款</v>
      </c>
    </row>
    <row r="1133" ht="36" customHeight="1" spans="1:7">
      <c r="A1133" s="388" t="s">
        <v>2030</v>
      </c>
      <c r="B1133" s="303" t="s">
        <v>2031</v>
      </c>
      <c r="C1133" s="304">
        <v>0</v>
      </c>
      <c r="D1133" s="304">
        <v>0</v>
      </c>
      <c r="E1133" s="257" t="str">
        <f t="shared" si="63"/>
        <v/>
      </c>
      <c r="F1133" s="223" t="str">
        <f t="shared" si="61"/>
        <v>否</v>
      </c>
      <c r="G1133" s="144" t="str">
        <f t="shared" si="62"/>
        <v>款</v>
      </c>
    </row>
    <row r="1134" ht="36" customHeight="1" spans="1:7">
      <c r="A1134" s="388" t="s">
        <v>2032</v>
      </c>
      <c r="B1134" s="303" t="s">
        <v>2033</v>
      </c>
      <c r="C1134" s="304">
        <v>0</v>
      </c>
      <c r="D1134" s="304">
        <v>0</v>
      </c>
      <c r="E1134" s="257" t="str">
        <f t="shared" si="63"/>
        <v/>
      </c>
      <c r="F1134" s="223" t="str">
        <f t="shared" si="61"/>
        <v>否</v>
      </c>
      <c r="G1134" s="144" t="str">
        <f t="shared" si="62"/>
        <v>款</v>
      </c>
    </row>
    <row r="1135" ht="36" customHeight="1" spans="1:7">
      <c r="A1135" s="388" t="s">
        <v>2034</v>
      </c>
      <c r="B1135" s="303" t="s">
        <v>2035</v>
      </c>
      <c r="C1135" s="304">
        <v>0</v>
      </c>
      <c r="D1135" s="304">
        <v>0</v>
      </c>
      <c r="E1135" s="257" t="str">
        <f t="shared" si="63"/>
        <v/>
      </c>
      <c r="F1135" s="223" t="str">
        <f t="shared" si="61"/>
        <v>否</v>
      </c>
      <c r="G1135" s="144" t="str">
        <f t="shared" si="62"/>
        <v>款</v>
      </c>
    </row>
    <row r="1136" ht="36" customHeight="1" spans="1:7">
      <c r="A1136" s="388" t="s">
        <v>2036</v>
      </c>
      <c r="B1136" s="303" t="s">
        <v>2037</v>
      </c>
      <c r="C1136" s="393">
        <f>SUM(C1137,C1164,C1179)</f>
        <v>2200</v>
      </c>
      <c r="D1136" s="393">
        <f>SUM(D1137,D1164,D1179)</f>
        <v>4400</v>
      </c>
      <c r="E1136" s="257">
        <f t="shared" si="63"/>
        <v>1</v>
      </c>
      <c r="F1136" s="223" t="str">
        <f t="shared" si="61"/>
        <v>是</v>
      </c>
      <c r="G1136" s="144" t="str">
        <f t="shared" si="62"/>
        <v>类</v>
      </c>
    </row>
    <row r="1137" ht="36" customHeight="1" spans="1:7">
      <c r="A1137" s="388" t="s">
        <v>2038</v>
      </c>
      <c r="B1137" s="303" t="s">
        <v>2039</v>
      </c>
      <c r="C1137" s="393">
        <f>SUM(C1138:C1163)</f>
        <v>1980</v>
      </c>
      <c r="D1137" s="393">
        <f>SUM(D1138:D1163)</f>
        <v>4106</v>
      </c>
      <c r="E1137" s="257">
        <f t="shared" si="63"/>
        <v>1.074</v>
      </c>
      <c r="F1137" s="223" t="str">
        <f t="shared" ref="F1137:F1200" si="64">IF(LEN(A1137)=3,"是",IF(B1137&lt;&gt;"",IF(SUM(C1137:D1137)&lt;&gt;0,"是","否"),"是"))</f>
        <v>是</v>
      </c>
      <c r="G1137" s="144" t="str">
        <f t="shared" ref="G1137:G1200" si="65">IF(LEN(A1137)=3,"类",IF(LEN(A1137)=5,"款","项"))</f>
        <v>款</v>
      </c>
    </row>
    <row r="1138" ht="36" customHeight="1" spans="1:7">
      <c r="A1138" s="389" t="s">
        <v>2040</v>
      </c>
      <c r="B1138" s="307" t="s">
        <v>82</v>
      </c>
      <c r="C1138" s="390">
        <v>750</v>
      </c>
      <c r="D1138" s="275">
        <v>806</v>
      </c>
      <c r="E1138" s="257">
        <f t="shared" si="63"/>
        <v>0.075</v>
      </c>
      <c r="F1138" s="223" t="str">
        <f t="shared" si="64"/>
        <v>是</v>
      </c>
      <c r="G1138" s="144" t="str">
        <f t="shared" si="65"/>
        <v>项</v>
      </c>
    </row>
    <row r="1139" ht="36" customHeight="1" spans="1:7">
      <c r="A1139" s="389" t="s">
        <v>2041</v>
      </c>
      <c r="B1139" s="307" t="s">
        <v>84</v>
      </c>
      <c r="C1139" s="390">
        <v>360</v>
      </c>
      <c r="D1139" s="275">
        <v>400</v>
      </c>
      <c r="E1139" s="257">
        <f t="shared" si="63"/>
        <v>0.111</v>
      </c>
      <c r="F1139" s="223" t="str">
        <f t="shared" si="64"/>
        <v>是</v>
      </c>
      <c r="G1139" s="144" t="str">
        <f t="shared" si="65"/>
        <v>项</v>
      </c>
    </row>
    <row r="1140" ht="36" customHeight="1" spans="1:7">
      <c r="A1140" s="389" t="s">
        <v>2042</v>
      </c>
      <c r="B1140" s="307" t="s">
        <v>86</v>
      </c>
      <c r="C1140" s="390">
        <v>20</v>
      </c>
      <c r="D1140" s="275"/>
      <c r="E1140" s="257" t="str">
        <f t="shared" si="63"/>
        <v/>
      </c>
      <c r="F1140" s="223" t="str">
        <f t="shared" si="64"/>
        <v>是</v>
      </c>
      <c r="G1140" s="144" t="str">
        <f t="shared" si="65"/>
        <v>项</v>
      </c>
    </row>
    <row r="1141" ht="36" customHeight="1" spans="1:7">
      <c r="A1141" s="389" t="s">
        <v>2043</v>
      </c>
      <c r="B1141" s="307" t="s">
        <v>2044</v>
      </c>
      <c r="C1141" s="390">
        <v>0</v>
      </c>
      <c r="D1141" s="275">
        <v>0</v>
      </c>
      <c r="E1141" s="257" t="str">
        <f t="shared" si="63"/>
        <v/>
      </c>
      <c r="F1141" s="223" t="str">
        <f t="shared" si="64"/>
        <v>否</v>
      </c>
      <c r="G1141" s="144" t="str">
        <f t="shared" si="65"/>
        <v>项</v>
      </c>
    </row>
    <row r="1142" ht="36" customHeight="1" spans="1:7">
      <c r="A1142" s="389" t="s">
        <v>2045</v>
      </c>
      <c r="B1142" s="307" t="s">
        <v>2046</v>
      </c>
      <c r="C1142" s="390">
        <v>60</v>
      </c>
      <c r="D1142" s="275">
        <v>500</v>
      </c>
      <c r="E1142" s="257" t="str">
        <f t="shared" si="63"/>
        <v/>
      </c>
      <c r="F1142" s="223" t="str">
        <f t="shared" si="64"/>
        <v>是</v>
      </c>
      <c r="G1142" s="144" t="str">
        <f t="shared" si="65"/>
        <v>项</v>
      </c>
    </row>
    <row r="1143" ht="36" customHeight="1" spans="1:7">
      <c r="A1143" s="389" t="s">
        <v>2047</v>
      </c>
      <c r="B1143" s="307" t="s">
        <v>2048</v>
      </c>
      <c r="C1143" s="390">
        <v>0</v>
      </c>
      <c r="D1143" s="275">
        <v>0</v>
      </c>
      <c r="E1143" s="257" t="str">
        <f t="shared" si="63"/>
        <v/>
      </c>
      <c r="F1143" s="223" t="str">
        <f t="shared" si="64"/>
        <v>否</v>
      </c>
      <c r="G1143" s="144" t="str">
        <f t="shared" si="65"/>
        <v>项</v>
      </c>
    </row>
    <row r="1144" ht="36" customHeight="1" spans="1:7">
      <c r="A1144" s="389" t="s">
        <v>2049</v>
      </c>
      <c r="B1144" s="307" t="s">
        <v>2050</v>
      </c>
      <c r="C1144" s="390">
        <v>0</v>
      </c>
      <c r="D1144" s="275">
        <v>0</v>
      </c>
      <c r="E1144" s="257" t="str">
        <f t="shared" si="63"/>
        <v/>
      </c>
      <c r="F1144" s="223" t="str">
        <f t="shared" si="64"/>
        <v>否</v>
      </c>
      <c r="G1144" s="144" t="str">
        <f t="shared" si="65"/>
        <v>项</v>
      </c>
    </row>
    <row r="1145" ht="36" customHeight="1" spans="1:7">
      <c r="A1145" s="389" t="s">
        <v>2051</v>
      </c>
      <c r="B1145" s="307" t="s">
        <v>2052</v>
      </c>
      <c r="C1145" s="390">
        <v>200</v>
      </c>
      <c r="D1145" s="275">
        <v>50</v>
      </c>
      <c r="E1145" s="257" t="str">
        <f t="shared" si="63"/>
        <v/>
      </c>
      <c r="F1145" s="223" t="str">
        <f t="shared" si="64"/>
        <v>是</v>
      </c>
      <c r="G1145" s="144" t="str">
        <f t="shared" si="65"/>
        <v>项</v>
      </c>
    </row>
    <row r="1146" ht="36" customHeight="1" spans="1:7">
      <c r="A1146" s="389" t="s">
        <v>2053</v>
      </c>
      <c r="B1146" s="307" t="s">
        <v>2054</v>
      </c>
      <c r="C1146" s="390">
        <v>0</v>
      </c>
      <c r="D1146" s="275">
        <v>0</v>
      </c>
      <c r="E1146" s="257" t="str">
        <f t="shared" si="63"/>
        <v/>
      </c>
      <c r="F1146" s="223" t="str">
        <f t="shared" si="64"/>
        <v>否</v>
      </c>
      <c r="G1146" s="144" t="str">
        <f t="shared" si="65"/>
        <v>项</v>
      </c>
    </row>
    <row r="1147" ht="36" customHeight="1" spans="1:7">
      <c r="A1147" s="389" t="s">
        <v>2055</v>
      </c>
      <c r="B1147" s="307" t="s">
        <v>2056</v>
      </c>
      <c r="C1147" s="390">
        <v>0</v>
      </c>
      <c r="D1147" s="275">
        <v>0</v>
      </c>
      <c r="E1147" s="257" t="str">
        <f t="shared" si="63"/>
        <v/>
      </c>
      <c r="F1147" s="223" t="str">
        <f t="shared" si="64"/>
        <v>否</v>
      </c>
      <c r="G1147" s="144" t="str">
        <f t="shared" si="65"/>
        <v>项</v>
      </c>
    </row>
    <row r="1148" ht="36" customHeight="1" spans="1:7">
      <c r="A1148" s="389" t="s">
        <v>2057</v>
      </c>
      <c r="B1148" s="307" t="s">
        <v>2058</v>
      </c>
      <c r="C1148" s="390">
        <v>0</v>
      </c>
      <c r="D1148" s="275">
        <v>0</v>
      </c>
      <c r="E1148" s="257" t="str">
        <f t="shared" si="63"/>
        <v/>
      </c>
      <c r="F1148" s="223" t="str">
        <f t="shared" si="64"/>
        <v>否</v>
      </c>
      <c r="G1148" s="144" t="str">
        <f t="shared" si="65"/>
        <v>项</v>
      </c>
    </row>
    <row r="1149" ht="36" customHeight="1" spans="1:7">
      <c r="A1149" s="389" t="s">
        <v>2059</v>
      </c>
      <c r="B1149" s="307" t="s">
        <v>2060</v>
      </c>
      <c r="C1149" s="390">
        <v>0</v>
      </c>
      <c r="D1149" s="275">
        <v>0</v>
      </c>
      <c r="E1149" s="257" t="str">
        <f t="shared" si="63"/>
        <v/>
      </c>
      <c r="F1149" s="223" t="str">
        <f t="shared" si="64"/>
        <v>否</v>
      </c>
      <c r="G1149" s="144" t="str">
        <f t="shared" si="65"/>
        <v>项</v>
      </c>
    </row>
    <row r="1150" ht="36" customHeight="1" spans="1:7">
      <c r="A1150" s="389" t="s">
        <v>2061</v>
      </c>
      <c r="B1150" s="307" t="s">
        <v>2062</v>
      </c>
      <c r="C1150" s="390">
        <v>0</v>
      </c>
      <c r="D1150" s="275">
        <v>0</v>
      </c>
      <c r="E1150" s="257" t="str">
        <f t="shared" si="63"/>
        <v/>
      </c>
      <c r="F1150" s="223" t="str">
        <f t="shared" si="64"/>
        <v>否</v>
      </c>
      <c r="G1150" s="144" t="str">
        <f t="shared" si="65"/>
        <v>项</v>
      </c>
    </row>
    <row r="1151" ht="36" customHeight="1" spans="1:7">
      <c r="A1151" s="389" t="s">
        <v>2063</v>
      </c>
      <c r="B1151" s="307" t="s">
        <v>2064</v>
      </c>
      <c r="C1151" s="390">
        <v>0</v>
      </c>
      <c r="D1151" s="275">
        <v>0</v>
      </c>
      <c r="E1151" s="257" t="str">
        <f t="shared" si="63"/>
        <v/>
      </c>
      <c r="F1151" s="223" t="str">
        <f t="shared" si="64"/>
        <v>否</v>
      </c>
      <c r="G1151" s="144" t="str">
        <f t="shared" si="65"/>
        <v>项</v>
      </c>
    </row>
    <row r="1152" ht="36" customHeight="1" spans="1:7">
      <c r="A1152" s="389" t="s">
        <v>2065</v>
      </c>
      <c r="B1152" s="307" t="s">
        <v>2066</v>
      </c>
      <c r="C1152" s="390">
        <v>0</v>
      </c>
      <c r="D1152" s="275">
        <v>0</v>
      </c>
      <c r="E1152" s="257" t="str">
        <f t="shared" si="63"/>
        <v/>
      </c>
      <c r="F1152" s="223" t="str">
        <f t="shared" si="64"/>
        <v>否</v>
      </c>
      <c r="G1152" s="144" t="str">
        <f t="shared" si="65"/>
        <v>项</v>
      </c>
    </row>
    <row r="1153" ht="36" customHeight="1" spans="1:7">
      <c r="A1153" s="389" t="s">
        <v>2067</v>
      </c>
      <c r="B1153" s="307" t="s">
        <v>2068</v>
      </c>
      <c r="C1153" s="390">
        <v>0</v>
      </c>
      <c r="D1153" s="275">
        <v>0</v>
      </c>
      <c r="E1153" s="257" t="str">
        <f t="shared" si="63"/>
        <v/>
      </c>
      <c r="F1153" s="223" t="str">
        <f t="shared" si="64"/>
        <v>否</v>
      </c>
      <c r="G1153" s="144" t="str">
        <f t="shared" si="65"/>
        <v>项</v>
      </c>
    </row>
    <row r="1154" ht="36" customHeight="1" spans="1:7">
      <c r="A1154" s="389" t="s">
        <v>2069</v>
      </c>
      <c r="B1154" s="307" t="s">
        <v>2070</v>
      </c>
      <c r="C1154" s="390">
        <v>0</v>
      </c>
      <c r="D1154" s="275">
        <v>0</v>
      </c>
      <c r="E1154" s="257" t="str">
        <f t="shared" si="63"/>
        <v/>
      </c>
      <c r="F1154" s="223" t="str">
        <f t="shared" si="64"/>
        <v>否</v>
      </c>
      <c r="G1154" s="144" t="str">
        <f t="shared" si="65"/>
        <v>项</v>
      </c>
    </row>
    <row r="1155" ht="36" customHeight="1" spans="1:7">
      <c r="A1155" s="389" t="s">
        <v>2071</v>
      </c>
      <c r="B1155" s="307" t="s">
        <v>2072</v>
      </c>
      <c r="C1155" s="390">
        <v>0</v>
      </c>
      <c r="D1155" s="275">
        <v>0</v>
      </c>
      <c r="E1155" s="257" t="str">
        <f t="shared" si="63"/>
        <v/>
      </c>
      <c r="F1155" s="223" t="str">
        <f t="shared" si="64"/>
        <v>否</v>
      </c>
      <c r="G1155" s="144" t="str">
        <f t="shared" si="65"/>
        <v>项</v>
      </c>
    </row>
    <row r="1156" ht="36" customHeight="1" spans="1:7">
      <c r="A1156" s="389" t="s">
        <v>2073</v>
      </c>
      <c r="B1156" s="307" t="s">
        <v>2074</v>
      </c>
      <c r="C1156" s="390">
        <v>0</v>
      </c>
      <c r="D1156" s="275">
        <v>0</v>
      </c>
      <c r="E1156" s="257" t="str">
        <f t="shared" si="63"/>
        <v/>
      </c>
      <c r="F1156" s="223" t="str">
        <f t="shared" si="64"/>
        <v>否</v>
      </c>
      <c r="G1156" s="144" t="str">
        <f t="shared" si="65"/>
        <v>项</v>
      </c>
    </row>
    <row r="1157" ht="36" customHeight="1" spans="1:7">
      <c r="A1157" s="389" t="s">
        <v>2075</v>
      </c>
      <c r="B1157" s="307" t="s">
        <v>2076</v>
      </c>
      <c r="C1157" s="390">
        <v>0</v>
      </c>
      <c r="D1157" s="275">
        <v>0</v>
      </c>
      <c r="E1157" s="257" t="str">
        <f t="shared" ref="E1157:E1220" si="66">IF(C1157&lt;&gt;0,IF((D1157/C1157-1)&lt;-30%,"",IF((D1157/C1157-1)&gt;150%,"",D1157/C1157-1)),"")</f>
        <v/>
      </c>
      <c r="F1157" s="223" t="str">
        <f t="shared" si="64"/>
        <v>否</v>
      </c>
      <c r="G1157" s="144" t="str">
        <f t="shared" si="65"/>
        <v>项</v>
      </c>
    </row>
    <row r="1158" ht="36" customHeight="1" spans="1:7">
      <c r="A1158" s="389" t="s">
        <v>2077</v>
      </c>
      <c r="B1158" s="307" t="s">
        <v>2078</v>
      </c>
      <c r="C1158" s="390">
        <v>0</v>
      </c>
      <c r="D1158" s="275">
        <v>0</v>
      </c>
      <c r="E1158" s="257" t="str">
        <f t="shared" si="66"/>
        <v/>
      </c>
      <c r="F1158" s="223" t="str">
        <f t="shared" si="64"/>
        <v>否</v>
      </c>
      <c r="G1158" s="144" t="str">
        <f t="shared" si="65"/>
        <v>项</v>
      </c>
    </row>
    <row r="1159" ht="36" customHeight="1" spans="1:7">
      <c r="A1159" s="389" t="s">
        <v>2079</v>
      </c>
      <c r="B1159" s="307" t="s">
        <v>2080</v>
      </c>
      <c r="C1159" s="390">
        <v>0</v>
      </c>
      <c r="D1159" s="275">
        <v>0</v>
      </c>
      <c r="E1159" s="257" t="str">
        <f t="shared" si="66"/>
        <v/>
      </c>
      <c r="F1159" s="223" t="str">
        <f t="shared" si="64"/>
        <v>否</v>
      </c>
      <c r="G1159" s="144" t="str">
        <f t="shared" si="65"/>
        <v>项</v>
      </c>
    </row>
    <row r="1160" ht="36" customHeight="1" spans="1:7">
      <c r="A1160" s="389" t="s">
        <v>2081</v>
      </c>
      <c r="B1160" s="307" t="s">
        <v>2082</v>
      </c>
      <c r="C1160" s="390">
        <v>0</v>
      </c>
      <c r="D1160" s="275">
        <v>0</v>
      </c>
      <c r="E1160" s="257" t="str">
        <f t="shared" si="66"/>
        <v/>
      </c>
      <c r="F1160" s="223" t="str">
        <f t="shared" si="64"/>
        <v>否</v>
      </c>
      <c r="G1160" s="144" t="str">
        <f t="shared" si="65"/>
        <v>项</v>
      </c>
    </row>
    <row r="1161" ht="36" customHeight="1" spans="1:7">
      <c r="A1161" s="389" t="s">
        <v>2083</v>
      </c>
      <c r="B1161" s="307" t="s">
        <v>2084</v>
      </c>
      <c r="C1161" s="390">
        <v>0</v>
      </c>
      <c r="D1161" s="275">
        <v>0</v>
      </c>
      <c r="E1161" s="257" t="str">
        <f t="shared" si="66"/>
        <v/>
      </c>
      <c r="F1161" s="223" t="str">
        <f t="shared" si="64"/>
        <v>否</v>
      </c>
      <c r="G1161" s="144" t="str">
        <f t="shared" si="65"/>
        <v>项</v>
      </c>
    </row>
    <row r="1162" ht="36" customHeight="1" spans="1:7">
      <c r="A1162" s="389" t="s">
        <v>2085</v>
      </c>
      <c r="B1162" s="307" t="s">
        <v>100</v>
      </c>
      <c r="C1162" s="390">
        <v>470</v>
      </c>
      <c r="D1162" s="275">
        <v>650</v>
      </c>
      <c r="E1162" s="257">
        <f t="shared" si="66"/>
        <v>0.383</v>
      </c>
      <c r="F1162" s="223" t="str">
        <f t="shared" si="64"/>
        <v>是</v>
      </c>
      <c r="G1162" s="144" t="str">
        <f t="shared" si="65"/>
        <v>项</v>
      </c>
    </row>
    <row r="1163" ht="36" customHeight="1" spans="1:7">
      <c r="A1163" s="389" t="s">
        <v>2086</v>
      </c>
      <c r="B1163" s="307" t="s">
        <v>2087</v>
      </c>
      <c r="C1163" s="390">
        <v>120</v>
      </c>
      <c r="D1163" s="275">
        <v>1700</v>
      </c>
      <c r="E1163" s="257" t="str">
        <f t="shared" si="66"/>
        <v/>
      </c>
      <c r="F1163" s="223" t="str">
        <f t="shared" si="64"/>
        <v>是</v>
      </c>
      <c r="G1163" s="144" t="str">
        <f t="shared" si="65"/>
        <v>项</v>
      </c>
    </row>
    <row r="1164" ht="36" customHeight="1" spans="1:7">
      <c r="A1164" s="388" t="s">
        <v>2088</v>
      </c>
      <c r="B1164" s="303" t="s">
        <v>2089</v>
      </c>
      <c r="C1164" s="393">
        <f>SUM(C1165:C1178)</f>
        <v>170</v>
      </c>
      <c r="D1164" s="393">
        <f>SUM(D1165:D1178)</f>
        <v>174</v>
      </c>
      <c r="E1164" s="257">
        <f t="shared" si="66"/>
        <v>0.024</v>
      </c>
      <c r="F1164" s="223" t="str">
        <f t="shared" si="64"/>
        <v>是</v>
      </c>
      <c r="G1164" s="144" t="str">
        <f t="shared" si="65"/>
        <v>款</v>
      </c>
    </row>
    <row r="1165" ht="36" customHeight="1" spans="1:7">
      <c r="A1165" s="389" t="s">
        <v>2090</v>
      </c>
      <c r="B1165" s="307" t="s">
        <v>82</v>
      </c>
      <c r="C1165" s="390">
        <v>70</v>
      </c>
      <c r="D1165" s="275">
        <v>64</v>
      </c>
      <c r="E1165" s="257">
        <f t="shared" si="66"/>
        <v>-0.086</v>
      </c>
      <c r="F1165" s="223" t="str">
        <f t="shared" si="64"/>
        <v>是</v>
      </c>
      <c r="G1165" s="144" t="str">
        <f t="shared" si="65"/>
        <v>项</v>
      </c>
    </row>
    <row r="1166" ht="36" customHeight="1" spans="1:7">
      <c r="A1166" s="389" t="s">
        <v>2091</v>
      </c>
      <c r="B1166" s="307" t="s">
        <v>84</v>
      </c>
      <c r="C1166" s="390">
        <v>20</v>
      </c>
      <c r="D1166" s="275">
        <v>10</v>
      </c>
      <c r="E1166" s="257" t="str">
        <f t="shared" si="66"/>
        <v/>
      </c>
      <c r="F1166" s="223" t="str">
        <f t="shared" si="64"/>
        <v>是</v>
      </c>
      <c r="G1166" s="144" t="str">
        <f t="shared" si="65"/>
        <v>项</v>
      </c>
    </row>
    <row r="1167" ht="36" customHeight="1" spans="1:7">
      <c r="A1167" s="389" t="s">
        <v>2092</v>
      </c>
      <c r="B1167" s="307" t="s">
        <v>86</v>
      </c>
      <c r="C1167" s="390">
        <v>0</v>
      </c>
      <c r="D1167" s="275">
        <v>0</v>
      </c>
      <c r="E1167" s="257" t="str">
        <f t="shared" si="66"/>
        <v/>
      </c>
      <c r="F1167" s="223" t="str">
        <f t="shared" si="64"/>
        <v>否</v>
      </c>
      <c r="G1167" s="144" t="str">
        <f t="shared" si="65"/>
        <v>项</v>
      </c>
    </row>
    <row r="1168" ht="36" customHeight="1" spans="1:7">
      <c r="A1168" s="389" t="s">
        <v>2093</v>
      </c>
      <c r="B1168" s="307" t="s">
        <v>2094</v>
      </c>
      <c r="C1168" s="390">
        <v>0</v>
      </c>
      <c r="D1168" s="275">
        <v>0</v>
      </c>
      <c r="E1168" s="257" t="str">
        <f t="shared" si="66"/>
        <v/>
      </c>
      <c r="F1168" s="223" t="str">
        <f t="shared" si="64"/>
        <v>否</v>
      </c>
      <c r="G1168" s="144" t="str">
        <f t="shared" si="65"/>
        <v>项</v>
      </c>
    </row>
    <row r="1169" ht="36" customHeight="1" spans="1:7">
      <c r="A1169" s="389" t="s">
        <v>2095</v>
      </c>
      <c r="B1169" s="307" t="s">
        <v>2096</v>
      </c>
      <c r="C1169" s="390">
        <v>0</v>
      </c>
      <c r="D1169" s="275">
        <v>0</v>
      </c>
      <c r="E1169" s="257" t="str">
        <f t="shared" si="66"/>
        <v/>
      </c>
      <c r="F1169" s="223" t="str">
        <f t="shared" si="64"/>
        <v>否</v>
      </c>
      <c r="G1169" s="144" t="str">
        <f t="shared" si="65"/>
        <v>项</v>
      </c>
    </row>
    <row r="1170" ht="36" customHeight="1" spans="1:7">
      <c r="A1170" s="389" t="s">
        <v>2097</v>
      </c>
      <c r="B1170" s="307" t="s">
        <v>2098</v>
      </c>
      <c r="C1170" s="390">
        <v>0</v>
      </c>
      <c r="D1170" s="275">
        <v>0</v>
      </c>
      <c r="E1170" s="257" t="str">
        <f t="shared" si="66"/>
        <v/>
      </c>
      <c r="F1170" s="223" t="str">
        <f t="shared" si="64"/>
        <v>否</v>
      </c>
      <c r="G1170" s="144" t="str">
        <f t="shared" si="65"/>
        <v>项</v>
      </c>
    </row>
    <row r="1171" ht="36" customHeight="1" spans="1:7">
      <c r="A1171" s="389" t="s">
        <v>2099</v>
      </c>
      <c r="B1171" s="307" t="s">
        <v>2100</v>
      </c>
      <c r="C1171" s="390">
        <v>10</v>
      </c>
      <c r="D1171" s="275">
        <v>10</v>
      </c>
      <c r="E1171" s="257">
        <f t="shared" si="66"/>
        <v>0</v>
      </c>
      <c r="F1171" s="223" t="str">
        <f t="shared" si="64"/>
        <v>是</v>
      </c>
      <c r="G1171" s="144" t="str">
        <f t="shared" si="65"/>
        <v>项</v>
      </c>
    </row>
    <row r="1172" ht="36" customHeight="1" spans="1:7">
      <c r="A1172" s="389" t="s">
        <v>2101</v>
      </c>
      <c r="B1172" s="307" t="s">
        <v>2102</v>
      </c>
      <c r="C1172" s="390">
        <v>70</v>
      </c>
      <c r="D1172" s="275">
        <v>90</v>
      </c>
      <c r="E1172" s="257">
        <f t="shared" si="66"/>
        <v>0.286</v>
      </c>
      <c r="F1172" s="223" t="str">
        <f t="shared" si="64"/>
        <v>是</v>
      </c>
      <c r="G1172" s="144" t="str">
        <f t="shared" si="65"/>
        <v>项</v>
      </c>
    </row>
    <row r="1173" ht="36" customHeight="1" spans="1:7">
      <c r="A1173" s="389" t="s">
        <v>2103</v>
      </c>
      <c r="B1173" s="307" t="s">
        <v>2104</v>
      </c>
      <c r="C1173" s="390">
        <v>0</v>
      </c>
      <c r="D1173" s="275">
        <v>0</v>
      </c>
      <c r="E1173" s="257" t="str">
        <f t="shared" si="66"/>
        <v/>
      </c>
      <c r="F1173" s="223" t="str">
        <f t="shared" si="64"/>
        <v>否</v>
      </c>
      <c r="G1173" s="144" t="str">
        <f t="shared" si="65"/>
        <v>项</v>
      </c>
    </row>
    <row r="1174" ht="36" customHeight="1" spans="1:7">
      <c r="A1174" s="389" t="s">
        <v>2105</v>
      </c>
      <c r="B1174" s="307" t="s">
        <v>2106</v>
      </c>
      <c r="C1174" s="390">
        <v>0</v>
      </c>
      <c r="D1174" s="275">
        <v>0</v>
      </c>
      <c r="E1174" s="257" t="str">
        <f t="shared" si="66"/>
        <v/>
      </c>
      <c r="F1174" s="223" t="str">
        <f t="shared" si="64"/>
        <v>否</v>
      </c>
      <c r="G1174" s="144" t="str">
        <f t="shared" si="65"/>
        <v>项</v>
      </c>
    </row>
    <row r="1175" ht="36" customHeight="1" spans="1:7">
      <c r="A1175" s="389" t="s">
        <v>2107</v>
      </c>
      <c r="B1175" s="307" t="s">
        <v>2108</v>
      </c>
      <c r="C1175" s="390">
        <v>0</v>
      </c>
      <c r="D1175" s="275">
        <v>0</v>
      </c>
      <c r="E1175" s="257" t="str">
        <f t="shared" si="66"/>
        <v/>
      </c>
      <c r="F1175" s="223" t="str">
        <f t="shared" si="64"/>
        <v>否</v>
      </c>
      <c r="G1175" s="144" t="str">
        <f t="shared" si="65"/>
        <v>项</v>
      </c>
    </row>
    <row r="1176" ht="36" customHeight="1" spans="1:7">
      <c r="A1176" s="389" t="s">
        <v>2109</v>
      </c>
      <c r="B1176" s="307" t="s">
        <v>2110</v>
      </c>
      <c r="C1176" s="390">
        <v>0</v>
      </c>
      <c r="D1176" s="275">
        <v>0</v>
      </c>
      <c r="E1176" s="257" t="str">
        <f t="shared" si="66"/>
        <v/>
      </c>
      <c r="F1176" s="223" t="str">
        <f t="shared" si="64"/>
        <v>否</v>
      </c>
      <c r="G1176" s="144" t="str">
        <f t="shared" si="65"/>
        <v>项</v>
      </c>
    </row>
    <row r="1177" ht="36" customHeight="1" spans="1:7">
      <c r="A1177" s="389" t="s">
        <v>2111</v>
      </c>
      <c r="B1177" s="307" t="s">
        <v>2112</v>
      </c>
      <c r="C1177" s="390">
        <v>0</v>
      </c>
      <c r="D1177" s="275">
        <v>0</v>
      </c>
      <c r="E1177" s="257" t="str">
        <f t="shared" si="66"/>
        <v/>
      </c>
      <c r="F1177" s="223" t="str">
        <f t="shared" si="64"/>
        <v>否</v>
      </c>
      <c r="G1177" s="144" t="str">
        <f t="shared" si="65"/>
        <v>项</v>
      </c>
    </row>
    <row r="1178" ht="36" customHeight="1" spans="1:7">
      <c r="A1178" s="389" t="s">
        <v>2113</v>
      </c>
      <c r="B1178" s="307" t="s">
        <v>2114</v>
      </c>
      <c r="C1178" s="390">
        <v>0</v>
      </c>
      <c r="D1178" s="275">
        <v>0</v>
      </c>
      <c r="E1178" s="257" t="str">
        <f t="shared" si="66"/>
        <v/>
      </c>
      <c r="F1178" s="223" t="str">
        <f t="shared" si="64"/>
        <v>否</v>
      </c>
      <c r="G1178" s="144" t="str">
        <f t="shared" si="65"/>
        <v>项</v>
      </c>
    </row>
    <row r="1179" ht="36" customHeight="1" spans="1:7">
      <c r="A1179" s="388" t="s">
        <v>2115</v>
      </c>
      <c r="B1179" s="303" t="s">
        <v>2116</v>
      </c>
      <c r="C1179" s="393">
        <f>C1180</f>
        <v>50</v>
      </c>
      <c r="D1179" s="393">
        <f>D1180</f>
        <v>120</v>
      </c>
      <c r="E1179" s="257">
        <f t="shared" si="66"/>
        <v>1.4</v>
      </c>
      <c r="F1179" s="223" t="str">
        <f t="shared" si="64"/>
        <v>是</v>
      </c>
      <c r="G1179" s="144" t="str">
        <f t="shared" si="65"/>
        <v>款</v>
      </c>
    </row>
    <row r="1180" ht="36" customHeight="1" spans="1:7">
      <c r="A1180" s="307">
        <v>2209999</v>
      </c>
      <c r="B1180" s="307" t="s">
        <v>2117</v>
      </c>
      <c r="C1180" s="390">
        <v>50</v>
      </c>
      <c r="D1180" s="275">
        <v>120</v>
      </c>
      <c r="E1180" s="257">
        <f t="shared" si="66"/>
        <v>1.4</v>
      </c>
      <c r="F1180" s="223" t="str">
        <f t="shared" si="64"/>
        <v>是</v>
      </c>
      <c r="G1180" s="144" t="str">
        <f t="shared" si="65"/>
        <v>项</v>
      </c>
    </row>
    <row r="1181" ht="36" customHeight="1" spans="1:7">
      <c r="A1181" s="388" t="s">
        <v>2118</v>
      </c>
      <c r="B1181" s="303" t="s">
        <v>2119</v>
      </c>
      <c r="C1181" s="393">
        <f>SUM(C1182,C1193,C1197)</f>
        <v>21000</v>
      </c>
      <c r="D1181" s="393">
        <f>SUM(D1182,D1193,D1197)</f>
        <v>23000</v>
      </c>
      <c r="E1181" s="257">
        <f t="shared" si="66"/>
        <v>0.095</v>
      </c>
      <c r="F1181" s="223" t="str">
        <f t="shared" si="64"/>
        <v>是</v>
      </c>
      <c r="G1181" s="144" t="str">
        <f t="shared" si="65"/>
        <v>类</v>
      </c>
    </row>
    <row r="1182" ht="36" customHeight="1" spans="1:7">
      <c r="A1182" s="388" t="s">
        <v>2120</v>
      </c>
      <c r="B1182" s="303" t="s">
        <v>2121</v>
      </c>
      <c r="C1182" s="393">
        <f>SUM(C1183:C1192)</f>
        <v>13000</v>
      </c>
      <c r="D1182" s="393">
        <f>SUM(D1183:D1192)</f>
        <v>14400</v>
      </c>
      <c r="E1182" s="257">
        <f t="shared" si="66"/>
        <v>0.108</v>
      </c>
      <c r="F1182" s="223" t="str">
        <f t="shared" si="64"/>
        <v>是</v>
      </c>
      <c r="G1182" s="144" t="str">
        <f t="shared" si="65"/>
        <v>款</v>
      </c>
    </row>
    <row r="1183" ht="36" customHeight="1" spans="1:7">
      <c r="A1183" s="389" t="s">
        <v>2122</v>
      </c>
      <c r="B1183" s="307" t="s">
        <v>2123</v>
      </c>
      <c r="C1183" s="390">
        <v>0</v>
      </c>
      <c r="D1183" s="275">
        <v>0</v>
      </c>
      <c r="E1183" s="257" t="str">
        <f t="shared" si="66"/>
        <v/>
      </c>
      <c r="F1183" s="223" t="str">
        <f t="shared" si="64"/>
        <v>否</v>
      </c>
      <c r="G1183" s="144" t="str">
        <f t="shared" si="65"/>
        <v>项</v>
      </c>
    </row>
    <row r="1184" ht="36" customHeight="1" spans="1:7">
      <c r="A1184" s="389" t="s">
        <v>2124</v>
      </c>
      <c r="B1184" s="307" t="s">
        <v>2125</v>
      </c>
      <c r="C1184" s="390">
        <v>0</v>
      </c>
      <c r="D1184" s="275">
        <v>0</v>
      </c>
      <c r="E1184" s="257" t="str">
        <f t="shared" si="66"/>
        <v/>
      </c>
      <c r="F1184" s="223" t="str">
        <f t="shared" si="64"/>
        <v>否</v>
      </c>
      <c r="G1184" s="144" t="str">
        <f t="shared" si="65"/>
        <v>项</v>
      </c>
    </row>
    <row r="1185" ht="36" customHeight="1" spans="1:7">
      <c r="A1185" s="389" t="s">
        <v>2126</v>
      </c>
      <c r="B1185" s="307" t="s">
        <v>2127</v>
      </c>
      <c r="C1185" s="390">
        <v>1200</v>
      </c>
      <c r="D1185" s="275">
        <v>1600</v>
      </c>
      <c r="E1185" s="257">
        <f t="shared" si="66"/>
        <v>0.333</v>
      </c>
      <c r="F1185" s="223" t="str">
        <f t="shared" si="64"/>
        <v>是</v>
      </c>
      <c r="G1185" s="144" t="str">
        <f t="shared" si="65"/>
        <v>项</v>
      </c>
    </row>
    <row r="1186" ht="36" customHeight="1" spans="1:7">
      <c r="A1186" s="389" t="s">
        <v>2128</v>
      </c>
      <c r="B1186" s="307" t="s">
        <v>2129</v>
      </c>
      <c r="C1186" s="390">
        <v>0</v>
      </c>
      <c r="D1186" s="275">
        <v>0</v>
      </c>
      <c r="E1186" s="257" t="str">
        <f t="shared" si="66"/>
        <v/>
      </c>
      <c r="F1186" s="223" t="str">
        <f t="shared" si="64"/>
        <v>否</v>
      </c>
      <c r="G1186" s="144" t="str">
        <f t="shared" si="65"/>
        <v>项</v>
      </c>
    </row>
    <row r="1187" ht="36" customHeight="1" spans="1:7">
      <c r="A1187" s="389" t="s">
        <v>2130</v>
      </c>
      <c r="B1187" s="307" t="s">
        <v>2131</v>
      </c>
      <c r="C1187" s="390">
        <v>6500</v>
      </c>
      <c r="D1187" s="275">
        <v>6800</v>
      </c>
      <c r="E1187" s="257">
        <f t="shared" si="66"/>
        <v>0.046</v>
      </c>
      <c r="F1187" s="223" t="str">
        <f t="shared" si="64"/>
        <v>是</v>
      </c>
      <c r="G1187" s="144" t="str">
        <f t="shared" si="65"/>
        <v>项</v>
      </c>
    </row>
    <row r="1188" ht="36" customHeight="1" spans="1:7">
      <c r="A1188" s="389" t="s">
        <v>2132</v>
      </c>
      <c r="B1188" s="307" t="s">
        <v>2133</v>
      </c>
      <c r="C1188" s="390">
        <v>1000</v>
      </c>
      <c r="D1188" s="275">
        <v>1200</v>
      </c>
      <c r="E1188" s="257">
        <f t="shared" si="66"/>
        <v>0.2</v>
      </c>
      <c r="F1188" s="223" t="str">
        <f t="shared" si="64"/>
        <v>是</v>
      </c>
      <c r="G1188" s="144" t="str">
        <f t="shared" si="65"/>
        <v>项</v>
      </c>
    </row>
    <row r="1189" ht="36" customHeight="1" spans="1:7">
      <c r="A1189" s="389" t="s">
        <v>2134</v>
      </c>
      <c r="B1189" s="307" t="s">
        <v>2135</v>
      </c>
      <c r="C1189" s="390">
        <v>140</v>
      </c>
      <c r="D1189" s="275">
        <v>150</v>
      </c>
      <c r="E1189" s="257">
        <f t="shared" si="66"/>
        <v>0.071</v>
      </c>
      <c r="F1189" s="223" t="str">
        <f t="shared" si="64"/>
        <v>是</v>
      </c>
      <c r="G1189" s="144" t="str">
        <f t="shared" si="65"/>
        <v>项</v>
      </c>
    </row>
    <row r="1190" ht="36" customHeight="1" spans="1:7">
      <c r="A1190" s="389" t="s">
        <v>2136</v>
      </c>
      <c r="B1190" s="307" t="s">
        <v>2137</v>
      </c>
      <c r="C1190" s="390">
        <v>560</v>
      </c>
      <c r="D1190" s="275">
        <v>650</v>
      </c>
      <c r="E1190" s="257">
        <f t="shared" si="66"/>
        <v>0.161</v>
      </c>
      <c r="F1190" s="223" t="str">
        <f t="shared" si="64"/>
        <v>是</v>
      </c>
      <c r="G1190" s="144" t="str">
        <f t="shared" si="65"/>
        <v>项</v>
      </c>
    </row>
    <row r="1191" ht="36" customHeight="1" spans="1:7">
      <c r="A1191" s="389" t="s">
        <v>2138</v>
      </c>
      <c r="B1191" s="307" t="s">
        <v>2139</v>
      </c>
      <c r="C1191" s="390">
        <v>0</v>
      </c>
      <c r="D1191" s="275">
        <v>0</v>
      </c>
      <c r="E1191" s="257" t="str">
        <f t="shared" si="66"/>
        <v/>
      </c>
      <c r="F1191" s="223" t="str">
        <f t="shared" si="64"/>
        <v>否</v>
      </c>
      <c r="G1191" s="144" t="str">
        <f t="shared" si="65"/>
        <v>项</v>
      </c>
    </row>
    <row r="1192" ht="36" customHeight="1" spans="1:7">
      <c r="A1192" s="389" t="s">
        <v>2140</v>
      </c>
      <c r="B1192" s="307" t="s">
        <v>2141</v>
      </c>
      <c r="C1192" s="390">
        <v>3600</v>
      </c>
      <c r="D1192" s="275">
        <v>4000</v>
      </c>
      <c r="E1192" s="257">
        <f t="shared" si="66"/>
        <v>0.111</v>
      </c>
      <c r="F1192" s="223" t="str">
        <f t="shared" si="64"/>
        <v>是</v>
      </c>
      <c r="G1192" s="144" t="str">
        <f t="shared" si="65"/>
        <v>项</v>
      </c>
    </row>
    <row r="1193" ht="36" customHeight="1" spans="1:7">
      <c r="A1193" s="388" t="s">
        <v>2142</v>
      </c>
      <c r="B1193" s="303" t="s">
        <v>2143</v>
      </c>
      <c r="C1193" s="393">
        <f>SUM(C1194:C1196)</f>
        <v>8000</v>
      </c>
      <c r="D1193" s="393">
        <f>SUM(D1194:D1196)</f>
        <v>8600</v>
      </c>
      <c r="E1193" s="257">
        <f t="shared" si="66"/>
        <v>0.075</v>
      </c>
      <c r="F1193" s="223" t="str">
        <f t="shared" si="64"/>
        <v>是</v>
      </c>
      <c r="G1193" s="144" t="str">
        <f t="shared" si="65"/>
        <v>款</v>
      </c>
    </row>
    <row r="1194" ht="36" customHeight="1" spans="1:7">
      <c r="A1194" s="389" t="s">
        <v>2144</v>
      </c>
      <c r="B1194" s="307" t="s">
        <v>2145</v>
      </c>
      <c r="C1194" s="390">
        <v>8000</v>
      </c>
      <c r="D1194" s="275">
        <v>8600</v>
      </c>
      <c r="E1194" s="257">
        <f t="shared" si="66"/>
        <v>0.075</v>
      </c>
      <c r="F1194" s="223" t="str">
        <f t="shared" si="64"/>
        <v>是</v>
      </c>
      <c r="G1194" s="144" t="str">
        <f t="shared" si="65"/>
        <v>项</v>
      </c>
    </row>
    <row r="1195" ht="36" customHeight="1" spans="1:7">
      <c r="A1195" s="389" t="s">
        <v>2146</v>
      </c>
      <c r="B1195" s="307" t="s">
        <v>2147</v>
      </c>
      <c r="C1195" s="390">
        <v>0</v>
      </c>
      <c r="D1195" s="275">
        <v>0</v>
      </c>
      <c r="E1195" s="257" t="str">
        <f t="shared" si="66"/>
        <v/>
      </c>
      <c r="F1195" s="223" t="str">
        <f t="shared" si="64"/>
        <v>否</v>
      </c>
      <c r="G1195" s="144" t="str">
        <f t="shared" si="65"/>
        <v>项</v>
      </c>
    </row>
    <row r="1196" ht="36" customHeight="1" spans="1:7">
      <c r="A1196" s="389" t="s">
        <v>2148</v>
      </c>
      <c r="B1196" s="307" t="s">
        <v>2149</v>
      </c>
      <c r="C1196" s="390">
        <v>0</v>
      </c>
      <c r="D1196" s="275">
        <v>0</v>
      </c>
      <c r="E1196" s="257" t="str">
        <f t="shared" si="66"/>
        <v/>
      </c>
      <c r="F1196" s="223" t="str">
        <f t="shared" si="64"/>
        <v>否</v>
      </c>
      <c r="G1196" s="144" t="str">
        <f t="shared" si="65"/>
        <v>项</v>
      </c>
    </row>
    <row r="1197" ht="36" customHeight="1" spans="1:7">
      <c r="A1197" s="388" t="s">
        <v>2150</v>
      </c>
      <c r="B1197" s="303" t="s">
        <v>2151</v>
      </c>
      <c r="C1197" s="393">
        <f>SUM(C1198:C1200)</f>
        <v>0</v>
      </c>
      <c r="D1197" s="393">
        <f>SUM(D1198:D1200)</f>
        <v>0</v>
      </c>
      <c r="E1197" s="257" t="str">
        <f t="shared" si="66"/>
        <v/>
      </c>
      <c r="F1197" s="223" t="str">
        <f t="shared" si="64"/>
        <v>否</v>
      </c>
      <c r="G1197" s="144" t="str">
        <f t="shared" si="65"/>
        <v>款</v>
      </c>
    </row>
    <row r="1198" ht="36" customHeight="1" spans="1:7">
      <c r="A1198" s="389" t="s">
        <v>2152</v>
      </c>
      <c r="B1198" s="307" t="s">
        <v>2153</v>
      </c>
      <c r="C1198" s="308">
        <v>0</v>
      </c>
      <c r="D1198" s="308">
        <v>0</v>
      </c>
      <c r="E1198" s="257" t="str">
        <f t="shared" si="66"/>
        <v/>
      </c>
      <c r="F1198" s="223" t="str">
        <f t="shared" si="64"/>
        <v>否</v>
      </c>
      <c r="G1198" s="144" t="str">
        <f t="shared" si="65"/>
        <v>项</v>
      </c>
    </row>
    <row r="1199" ht="36" customHeight="1" spans="1:7">
      <c r="A1199" s="389" t="s">
        <v>2154</v>
      </c>
      <c r="B1199" s="307" t="s">
        <v>2155</v>
      </c>
      <c r="C1199" s="308"/>
      <c r="D1199" s="308"/>
      <c r="E1199" s="257" t="str">
        <f t="shared" si="66"/>
        <v/>
      </c>
      <c r="F1199" s="223" t="str">
        <f t="shared" si="64"/>
        <v>否</v>
      </c>
      <c r="G1199" s="144" t="str">
        <f t="shared" si="65"/>
        <v>项</v>
      </c>
    </row>
    <row r="1200" ht="36" customHeight="1" spans="1:7">
      <c r="A1200" s="389" t="s">
        <v>2156</v>
      </c>
      <c r="B1200" s="307" t="s">
        <v>2157</v>
      </c>
      <c r="C1200" s="308">
        <v>0</v>
      </c>
      <c r="D1200" s="308">
        <v>0</v>
      </c>
      <c r="E1200" s="257" t="str">
        <f t="shared" si="66"/>
        <v/>
      </c>
      <c r="F1200" s="223" t="str">
        <f t="shared" si="64"/>
        <v>否</v>
      </c>
      <c r="G1200" s="144" t="str">
        <f t="shared" si="65"/>
        <v>项</v>
      </c>
    </row>
    <row r="1201" ht="36" customHeight="1" spans="1:7">
      <c r="A1201" s="388" t="s">
        <v>2158</v>
      </c>
      <c r="B1201" s="303" t="s">
        <v>2159</v>
      </c>
      <c r="C1201" s="393">
        <f>SUM(C1202,C1220,C1234,C1240,C1246)</f>
        <v>400</v>
      </c>
      <c r="D1201" s="393">
        <f>SUM(D1202,D1220,D1234,D1240,D1246)</f>
        <v>1200</v>
      </c>
      <c r="E1201" s="257" t="str">
        <f t="shared" si="66"/>
        <v/>
      </c>
      <c r="F1201" s="223" t="str">
        <f t="shared" ref="F1201:F1262" si="67">IF(LEN(A1201)=3,"是",IF(B1201&lt;&gt;"",IF(SUM(C1201:D1201)&lt;&gt;0,"是","否"),"是"))</f>
        <v>是</v>
      </c>
      <c r="G1201" s="144" t="str">
        <f t="shared" ref="G1201:G1262" si="68">IF(LEN(A1201)=3,"类",IF(LEN(A1201)=5,"款","项"))</f>
        <v>类</v>
      </c>
    </row>
    <row r="1202" ht="36" customHeight="1" spans="1:7">
      <c r="A1202" s="388" t="s">
        <v>2160</v>
      </c>
      <c r="B1202" s="303" t="s">
        <v>2161</v>
      </c>
      <c r="C1202" s="393">
        <f>SUM(C1203:C1219)</f>
        <v>335</v>
      </c>
      <c r="D1202" s="393">
        <f>SUM(D1203:D1219)</f>
        <v>1000</v>
      </c>
      <c r="E1202" s="257" t="str">
        <f t="shared" si="66"/>
        <v/>
      </c>
      <c r="F1202" s="223" t="str">
        <f t="shared" si="67"/>
        <v>是</v>
      </c>
      <c r="G1202" s="144" t="str">
        <f t="shared" si="68"/>
        <v>款</v>
      </c>
    </row>
    <row r="1203" ht="36" customHeight="1" spans="1:7">
      <c r="A1203" s="389" t="s">
        <v>2162</v>
      </c>
      <c r="B1203" s="307" t="s">
        <v>82</v>
      </c>
      <c r="C1203" s="390">
        <v>3</v>
      </c>
      <c r="D1203" s="275">
        <v>10</v>
      </c>
      <c r="E1203" s="257" t="str">
        <f t="shared" si="66"/>
        <v/>
      </c>
      <c r="F1203" s="223" t="str">
        <f t="shared" si="67"/>
        <v>是</v>
      </c>
      <c r="G1203" s="144" t="str">
        <f t="shared" si="68"/>
        <v>项</v>
      </c>
    </row>
    <row r="1204" ht="36" customHeight="1" spans="1:7">
      <c r="A1204" s="389" t="s">
        <v>2163</v>
      </c>
      <c r="B1204" s="307" t="s">
        <v>84</v>
      </c>
      <c r="C1204" s="390">
        <v>40</v>
      </c>
      <c r="D1204" s="275">
        <v>60</v>
      </c>
      <c r="E1204" s="257">
        <f t="shared" si="66"/>
        <v>0.5</v>
      </c>
      <c r="F1204" s="223" t="str">
        <f t="shared" si="67"/>
        <v>是</v>
      </c>
      <c r="G1204" s="144" t="str">
        <f t="shared" si="68"/>
        <v>项</v>
      </c>
    </row>
    <row r="1205" ht="36" customHeight="1" spans="1:7">
      <c r="A1205" s="389" t="s">
        <v>2164</v>
      </c>
      <c r="B1205" s="307" t="s">
        <v>86</v>
      </c>
      <c r="C1205" s="390">
        <v>0</v>
      </c>
      <c r="D1205" s="275">
        <v>0</v>
      </c>
      <c r="E1205" s="257" t="str">
        <f t="shared" si="66"/>
        <v/>
      </c>
      <c r="F1205" s="223" t="str">
        <f t="shared" si="67"/>
        <v>否</v>
      </c>
      <c r="G1205" s="144" t="str">
        <f t="shared" si="68"/>
        <v>项</v>
      </c>
    </row>
    <row r="1206" ht="36" customHeight="1" spans="1:7">
      <c r="A1206" s="389" t="s">
        <v>2165</v>
      </c>
      <c r="B1206" s="307" t="s">
        <v>2166</v>
      </c>
      <c r="C1206" s="390">
        <v>0</v>
      </c>
      <c r="D1206" s="275">
        <v>0</v>
      </c>
      <c r="E1206" s="257" t="str">
        <f t="shared" si="66"/>
        <v/>
      </c>
      <c r="F1206" s="223" t="str">
        <f t="shared" si="67"/>
        <v>否</v>
      </c>
      <c r="G1206" s="144" t="str">
        <f t="shared" si="68"/>
        <v>项</v>
      </c>
    </row>
    <row r="1207" ht="36" customHeight="1" spans="1:7">
      <c r="A1207" s="389" t="s">
        <v>2167</v>
      </c>
      <c r="B1207" s="307" t="s">
        <v>2168</v>
      </c>
      <c r="C1207" s="390">
        <v>1</v>
      </c>
      <c r="D1207" s="275">
        <v>10</v>
      </c>
      <c r="E1207" s="257" t="str">
        <f t="shared" si="66"/>
        <v/>
      </c>
      <c r="F1207" s="223" t="str">
        <f t="shared" si="67"/>
        <v>是</v>
      </c>
      <c r="G1207" s="144" t="str">
        <f t="shared" si="68"/>
        <v>项</v>
      </c>
    </row>
    <row r="1208" ht="36" customHeight="1" spans="1:7">
      <c r="A1208" s="389" t="s">
        <v>2169</v>
      </c>
      <c r="B1208" s="307" t="s">
        <v>2170</v>
      </c>
      <c r="C1208" s="390">
        <v>35</v>
      </c>
      <c r="D1208" s="275">
        <v>100</v>
      </c>
      <c r="E1208" s="257" t="str">
        <f t="shared" si="66"/>
        <v/>
      </c>
      <c r="F1208" s="223" t="str">
        <f t="shared" si="67"/>
        <v>是</v>
      </c>
      <c r="G1208" s="144" t="str">
        <f t="shared" si="68"/>
        <v>项</v>
      </c>
    </row>
    <row r="1209" ht="36" customHeight="1" spans="1:7">
      <c r="A1209" s="389" t="s">
        <v>2171</v>
      </c>
      <c r="B1209" s="307" t="s">
        <v>2172</v>
      </c>
      <c r="C1209" s="390">
        <v>0</v>
      </c>
      <c r="D1209" s="275">
        <v>0</v>
      </c>
      <c r="E1209" s="257" t="str">
        <f t="shared" si="66"/>
        <v/>
      </c>
      <c r="F1209" s="223" t="str">
        <f t="shared" si="67"/>
        <v>否</v>
      </c>
      <c r="G1209" s="144" t="str">
        <f t="shared" si="68"/>
        <v>项</v>
      </c>
    </row>
    <row r="1210" ht="36" customHeight="1" spans="1:7">
      <c r="A1210" s="389" t="s">
        <v>2173</v>
      </c>
      <c r="B1210" s="307" t="s">
        <v>2174</v>
      </c>
      <c r="C1210" s="390">
        <v>0</v>
      </c>
      <c r="D1210" s="275">
        <v>0</v>
      </c>
      <c r="E1210" s="257" t="str">
        <f t="shared" si="66"/>
        <v/>
      </c>
      <c r="F1210" s="223" t="str">
        <f t="shared" si="67"/>
        <v>否</v>
      </c>
      <c r="G1210" s="144" t="str">
        <f t="shared" si="68"/>
        <v>项</v>
      </c>
    </row>
    <row r="1211" ht="36" customHeight="1" spans="1:7">
      <c r="A1211" s="389" t="s">
        <v>2175</v>
      </c>
      <c r="B1211" s="307" t="s">
        <v>2176</v>
      </c>
      <c r="C1211" s="390">
        <v>0</v>
      </c>
      <c r="D1211" s="275">
        <v>0</v>
      </c>
      <c r="E1211" s="257" t="str">
        <f t="shared" si="66"/>
        <v/>
      </c>
      <c r="F1211" s="223" t="str">
        <f t="shared" si="67"/>
        <v>否</v>
      </c>
      <c r="G1211" s="144" t="str">
        <f t="shared" si="68"/>
        <v>项</v>
      </c>
    </row>
    <row r="1212" ht="36" customHeight="1" spans="1:7">
      <c r="A1212" s="389" t="s">
        <v>2177</v>
      </c>
      <c r="B1212" s="307" t="s">
        <v>2178</v>
      </c>
      <c r="C1212" s="390">
        <v>0</v>
      </c>
      <c r="D1212" s="275">
        <v>0</v>
      </c>
      <c r="E1212" s="257" t="str">
        <f t="shared" si="66"/>
        <v/>
      </c>
      <c r="F1212" s="223" t="str">
        <f t="shared" si="67"/>
        <v>否</v>
      </c>
      <c r="G1212" s="144" t="str">
        <f t="shared" si="68"/>
        <v>项</v>
      </c>
    </row>
    <row r="1213" ht="36" customHeight="1" spans="1:7">
      <c r="A1213" s="389" t="s">
        <v>2179</v>
      </c>
      <c r="B1213" s="307" t="s">
        <v>2180</v>
      </c>
      <c r="C1213" s="390">
        <v>146</v>
      </c>
      <c r="D1213" s="275">
        <v>600</v>
      </c>
      <c r="E1213" s="257" t="str">
        <f t="shared" si="66"/>
        <v/>
      </c>
      <c r="F1213" s="223" t="str">
        <f t="shared" si="67"/>
        <v>是</v>
      </c>
      <c r="G1213" s="144" t="str">
        <f t="shared" si="68"/>
        <v>项</v>
      </c>
    </row>
    <row r="1214" ht="36" customHeight="1" spans="1:7">
      <c r="A1214" s="389" t="s">
        <v>2181</v>
      </c>
      <c r="B1214" s="307" t="s">
        <v>2182</v>
      </c>
      <c r="C1214" s="390">
        <v>0</v>
      </c>
      <c r="D1214" s="275">
        <v>0</v>
      </c>
      <c r="E1214" s="257" t="str">
        <f t="shared" si="66"/>
        <v/>
      </c>
      <c r="F1214" s="223" t="str">
        <f t="shared" si="67"/>
        <v>否</v>
      </c>
      <c r="G1214" s="144" t="str">
        <f t="shared" si="68"/>
        <v>项</v>
      </c>
    </row>
    <row r="1215" ht="36" customHeight="1" spans="1:7">
      <c r="A1215" s="392">
        <v>2220119</v>
      </c>
      <c r="B1215" s="400" t="s">
        <v>2183</v>
      </c>
      <c r="C1215" s="390">
        <v>0</v>
      </c>
      <c r="D1215" s="275">
        <v>0</v>
      </c>
      <c r="E1215" s="257" t="str">
        <f t="shared" si="66"/>
        <v/>
      </c>
      <c r="F1215" s="223" t="str">
        <f t="shared" si="67"/>
        <v>否</v>
      </c>
      <c r="G1215" s="144" t="str">
        <f t="shared" si="68"/>
        <v>项</v>
      </c>
    </row>
    <row r="1216" ht="36" customHeight="1" spans="1:7">
      <c r="A1216" s="392">
        <v>2220120</v>
      </c>
      <c r="B1216" s="400" t="s">
        <v>2184</v>
      </c>
      <c r="C1216" s="390">
        <v>0</v>
      </c>
      <c r="D1216" s="275">
        <v>0</v>
      </c>
      <c r="E1216" s="257" t="str">
        <f t="shared" si="66"/>
        <v/>
      </c>
      <c r="F1216" s="223" t="str">
        <f t="shared" si="67"/>
        <v>否</v>
      </c>
      <c r="G1216" s="144" t="str">
        <f t="shared" si="68"/>
        <v>项</v>
      </c>
    </row>
    <row r="1217" ht="36" customHeight="1" spans="1:7">
      <c r="A1217" s="392">
        <v>2220121</v>
      </c>
      <c r="B1217" s="400" t="s">
        <v>2185</v>
      </c>
      <c r="C1217" s="390">
        <v>0</v>
      </c>
      <c r="D1217" s="275">
        <v>0</v>
      </c>
      <c r="E1217" s="257" t="str">
        <f t="shared" si="66"/>
        <v/>
      </c>
      <c r="F1217" s="223" t="str">
        <f t="shared" si="67"/>
        <v>否</v>
      </c>
      <c r="G1217" s="144" t="str">
        <f t="shared" si="68"/>
        <v>项</v>
      </c>
    </row>
    <row r="1218" ht="36" customHeight="1" spans="1:7">
      <c r="A1218" s="389" t="s">
        <v>2186</v>
      </c>
      <c r="B1218" s="307" t="s">
        <v>100</v>
      </c>
      <c r="C1218" s="390">
        <v>0</v>
      </c>
      <c r="D1218" s="275">
        <v>0</v>
      </c>
      <c r="E1218" s="257" t="str">
        <f t="shared" si="66"/>
        <v/>
      </c>
      <c r="F1218" s="223" t="str">
        <f t="shared" si="67"/>
        <v>否</v>
      </c>
      <c r="G1218" s="144" t="str">
        <f t="shared" si="68"/>
        <v>项</v>
      </c>
    </row>
    <row r="1219" ht="36" customHeight="1" spans="1:7">
      <c r="A1219" s="389" t="s">
        <v>2187</v>
      </c>
      <c r="B1219" s="307" t="s">
        <v>2188</v>
      </c>
      <c r="C1219" s="390">
        <v>110</v>
      </c>
      <c r="D1219" s="275">
        <v>220</v>
      </c>
      <c r="E1219" s="257">
        <f t="shared" si="66"/>
        <v>1</v>
      </c>
      <c r="F1219" s="223" t="str">
        <f t="shared" si="67"/>
        <v>是</v>
      </c>
      <c r="G1219" s="144" t="str">
        <f t="shared" si="68"/>
        <v>项</v>
      </c>
    </row>
    <row r="1220" ht="36" customHeight="1" spans="1:7">
      <c r="A1220" s="388" t="s">
        <v>2189</v>
      </c>
      <c r="B1220" s="303" t="s">
        <v>2190</v>
      </c>
      <c r="C1220" s="393">
        <f>SUM(C1221:C1233)</f>
        <v>0</v>
      </c>
      <c r="D1220" s="393">
        <f>SUM(D1221:D1233)</f>
        <v>0</v>
      </c>
      <c r="E1220" s="257" t="str">
        <f t="shared" si="66"/>
        <v/>
      </c>
      <c r="F1220" s="223" t="str">
        <f t="shared" si="67"/>
        <v>否</v>
      </c>
      <c r="G1220" s="144" t="str">
        <f t="shared" si="68"/>
        <v>款</v>
      </c>
    </row>
    <row r="1221" ht="36" customHeight="1" spans="1:7">
      <c r="A1221" s="389" t="s">
        <v>2191</v>
      </c>
      <c r="B1221" s="307" t="s">
        <v>82</v>
      </c>
      <c r="C1221" s="308">
        <v>0</v>
      </c>
      <c r="D1221" s="308">
        <v>0</v>
      </c>
      <c r="E1221" s="257" t="str">
        <f t="shared" ref="E1221:E1284" si="69">IF(C1221&lt;&gt;0,IF((D1221/C1221-1)&lt;-30%,"",IF((D1221/C1221-1)&gt;150%,"",D1221/C1221-1)),"")</f>
        <v/>
      </c>
      <c r="F1221" s="223" t="str">
        <f t="shared" si="67"/>
        <v>否</v>
      </c>
      <c r="G1221" s="144" t="str">
        <f t="shared" si="68"/>
        <v>项</v>
      </c>
    </row>
    <row r="1222" ht="36" customHeight="1" spans="1:7">
      <c r="A1222" s="389" t="s">
        <v>2192</v>
      </c>
      <c r="B1222" s="307" t="s">
        <v>84</v>
      </c>
      <c r="C1222" s="308">
        <v>0</v>
      </c>
      <c r="D1222" s="308">
        <v>0</v>
      </c>
      <c r="E1222" s="257" t="str">
        <f t="shared" si="69"/>
        <v/>
      </c>
      <c r="F1222" s="223" t="str">
        <f t="shared" si="67"/>
        <v>否</v>
      </c>
      <c r="G1222" s="144" t="str">
        <f t="shared" si="68"/>
        <v>项</v>
      </c>
    </row>
    <row r="1223" ht="36" customHeight="1" spans="1:7">
      <c r="A1223" s="389" t="s">
        <v>2193</v>
      </c>
      <c r="B1223" s="307" t="s">
        <v>86</v>
      </c>
      <c r="C1223" s="308">
        <v>0</v>
      </c>
      <c r="D1223" s="308">
        <v>0</v>
      </c>
      <c r="E1223" s="257" t="str">
        <f t="shared" si="69"/>
        <v/>
      </c>
      <c r="F1223" s="223" t="str">
        <f t="shared" si="67"/>
        <v>否</v>
      </c>
      <c r="G1223" s="144" t="str">
        <f t="shared" si="68"/>
        <v>项</v>
      </c>
    </row>
    <row r="1224" ht="36" customHeight="1" spans="1:7">
      <c r="A1224" s="389" t="s">
        <v>2194</v>
      </c>
      <c r="B1224" s="307" t="s">
        <v>2195</v>
      </c>
      <c r="C1224" s="308">
        <v>0</v>
      </c>
      <c r="D1224" s="308">
        <v>0</v>
      </c>
      <c r="E1224" s="257" t="str">
        <f t="shared" si="69"/>
        <v/>
      </c>
      <c r="F1224" s="223" t="str">
        <f t="shared" si="67"/>
        <v>否</v>
      </c>
      <c r="G1224" s="144" t="str">
        <f t="shared" si="68"/>
        <v>项</v>
      </c>
    </row>
    <row r="1225" ht="36" customHeight="1" spans="1:7">
      <c r="A1225" s="389" t="s">
        <v>2196</v>
      </c>
      <c r="B1225" s="307" t="s">
        <v>2197</v>
      </c>
      <c r="C1225" s="308">
        <v>0</v>
      </c>
      <c r="D1225" s="308">
        <v>0</v>
      </c>
      <c r="E1225" s="257" t="str">
        <f t="shared" si="69"/>
        <v/>
      </c>
      <c r="F1225" s="223" t="str">
        <f t="shared" si="67"/>
        <v>否</v>
      </c>
      <c r="G1225" s="144" t="str">
        <f t="shared" si="68"/>
        <v>项</v>
      </c>
    </row>
    <row r="1226" ht="36" customHeight="1" spans="1:7">
      <c r="A1226" s="389" t="s">
        <v>2198</v>
      </c>
      <c r="B1226" s="307" t="s">
        <v>2199</v>
      </c>
      <c r="C1226" s="308">
        <v>0</v>
      </c>
      <c r="D1226" s="308">
        <v>0</v>
      </c>
      <c r="E1226" s="257" t="str">
        <f t="shared" si="69"/>
        <v/>
      </c>
      <c r="F1226" s="223" t="str">
        <f t="shared" si="67"/>
        <v>否</v>
      </c>
      <c r="G1226" s="144" t="str">
        <f t="shared" si="68"/>
        <v>项</v>
      </c>
    </row>
    <row r="1227" ht="36" customHeight="1" spans="1:7">
      <c r="A1227" s="389" t="s">
        <v>2200</v>
      </c>
      <c r="B1227" s="307" t="s">
        <v>2201</v>
      </c>
      <c r="C1227" s="308">
        <v>0</v>
      </c>
      <c r="D1227" s="308">
        <v>0</v>
      </c>
      <c r="E1227" s="257" t="str">
        <f t="shared" si="69"/>
        <v/>
      </c>
      <c r="F1227" s="223" t="str">
        <f t="shared" si="67"/>
        <v>否</v>
      </c>
      <c r="G1227" s="144" t="str">
        <f t="shared" si="68"/>
        <v>项</v>
      </c>
    </row>
    <row r="1228" ht="36" customHeight="1" spans="1:7">
      <c r="A1228" s="389" t="s">
        <v>2202</v>
      </c>
      <c r="B1228" s="307" t="s">
        <v>2203</v>
      </c>
      <c r="C1228" s="308">
        <v>0</v>
      </c>
      <c r="D1228" s="308">
        <v>0</v>
      </c>
      <c r="E1228" s="257" t="str">
        <f t="shared" si="69"/>
        <v/>
      </c>
      <c r="F1228" s="223" t="str">
        <f t="shared" si="67"/>
        <v>否</v>
      </c>
      <c r="G1228" s="144" t="str">
        <f t="shared" si="68"/>
        <v>项</v>
      </c>
    </row>
    <row r="1229" ht="36" customHeight="1" spans="1:7">
      <c r="A1229" s="389" t="s">
        <v>2204</v>
      </c>
      <c r="B1229" s="307" t="s">
        <v>2205</v>
      </c>
      <c r="C1229" s="308">
        <v>0</v>
      </c>
      <c r="D1229" s="308">
        <v>0</v>
      </c>
      <c r="E1229" s="257" t="str">
        <f t="shared" si="69"/>
        <v/>
      </c>
      <c r="F1229" s="223" t="str">
        <f t="shared" si="67"/>
        <v>否</v>
      </c>
      <c r="G1229" s="144" t="str">
        <f t="shared" si="68"/>
        <v>项</v>
      </c>
    </row>
    <row r="1230" ht="36" customHeight="1" spans="1:7">
      <c r="A1230" s="389" t="s">
        <v>2206</v>
      </c>
      <c r="B1230" s="307" t="s">
        <v>2207</v>
      </c>
      <c r="C1230" s="308">
        <v>0</v>
      </c>
      <c r="D1230" s="308">
        <v>0</v>
      </c>
      <c r="E1230" s="257" t="str">
        <f t="shared" si="69"/>
        <v/>
      </c>
      <c r="F1230" s="223" t="str">
        <f t="shared" si="67"/>
        <v>否</v>
      </c>
      <c r="G1230" s="144" t="str">
        <f t="shared" si="68"/>
        <v>项</v>
      </c>
    </row>
    <row r="1231" ht="36" customHeight="1" spans="1:7">
      <c r="A1231" s="389" t="s">
        <v>2208</v>
      </c>
      <c r="B1231" s="307" t="s">
        <v>2209</v>
      </c>
      <c r="C1231" s="308">
        <v>0</v>
      </c>
      <c r="D1231" s="308">
        <v>0</v>
      </c>
      <c r="E1231" s="257" t="str">
        <f t="shared" si="69"/>
        <v/>
      </c>
      <c r="F1231" s="223" t="str">
        <f t="shared" si="67"/>
        <v>否</v>
      </c>
      <c r="G1231" s="144" t="str">
        <f t="shared" si="68"/>
        <v>项</v>
      </c>
    </row>
    <row r="1232" ht="36" customHeight="1" spans="1:7">
      <c r="A1232" s="389" t="s">
        <v>2210</v>
      </c>
      <c r="B1232" s="307" t="s">
        <v>100</v>
      </c>
      <c r="C1232" s="308"/>
      <c r="D1232" s="308"/>
      <c r="E1232" s="257" t="str">
        <f t="shared" si="69"/>
        <v/>
      </c>
      <c r="F1232" s="223" t="str">
        <f t="shared" si="67"/>
        <v>否</v>
      </c>
      <c r="G1232" s="144" t="str">
        <f t="shared" si="68"/>
        <v>项</v>
      </c>
    </row>
    <row r="1233" ht="36" customHeight="1" spans="1:7">
      <c r="A1233" s="389" t="s">
        <v>2211</v>
      </c>
      <c r="B1233" s="307" t="s">
        <v>2212</v>
      </c>
      <c r="C1233" s="308"/>
      <c r="D1233" s="308"/>
      <c r="E1233" s="257" t="str">
        <f t="shared" si="69"/>
        <v/>
      </c>
      <c r="F1233" s="223" t="str">
        <f t="shared" si="67"/>
        <v>否</v>
      </c>
      <c r="G1233" s="144" t="str">
        <f t="shared" si="68"/>
        <v>项</v>
      </c>
    </row>
    <row r="1234" ht="36" customHeight="1" spans="1:7">
      <c r="A1234" s="388" t="s">
        <v>2213</v>
      </c>
      <c r="B1234" s="303" t="s">
        <v>2214</v>
      </c>
      <c r="C1234" s="393">
        <f>SUM(C1235:C1239)</f>
        <v>0</v>
      </c>
      <c r="D1234" s="393">
        <f>SUM(D1235:D1239)</f>
        <v>0</v>
      </c>
      <c r="E1234" s="257" t="str">
        <f t="shared" si="69"/>
        <v/>
      </c>
      <c r="F1234" s="223" t="str">
        <f t="shared" si="67"/>
        <v>否</v>
      </c>
      <c r="G1234" s="144" t="str">
        <f t="shared" si="68"/>
        <v>款</v>
      </c>
    </row>
    <row r="1235" ht="36" customHeight="1" spans="1:7">
      <c r="A1235" s="389" t="s">
        <v>2215</v>
      </c>
      <c r="B1235" s="307" t="s">
        <v>2216</v>
      </c>
      <c r="C1235" s="390">
        <v>0</v>
      </c>
      <c r="D1235" s="275">
        <v>0</v>
      </c>
      <c r="E1235" s="257" t="str">
        <f t="shared" si="69"/>
        <v/>
      </c>
      <c r="F1235" s="223" t="str">
        <f t="shared" si="67"/>
        <v>否</v>
      </c>
      <c r="G1235" s="144" t="str">
        <f t="shared" si="68"/>
        <v>项</v>
      </c>
    </row>
    <row r="1236" ht="36" customHeight="1" spans="1:7">
      <c r="A1236" s="389" t="s">
        <v>2217</v>
      </c>
      <c r="B1236" s="307" t="s">
        <v>2218</v>
      </c>
      <c r="C1236" s="390">
        <v>0</v>
      </c>
      <c r="D1236" s="275">
        <v>0</v>
      </c>
      <c r="E1236" s="257" t="str">
        <f t="shared" si="69"/>
        <v/>
      </c>
      <c r="F1236" s="223" t="str">
        <f t="shared" si="67"/>
        <v>否</v>
      </c>
      <c r="G1236" s="144" t="str">
        <f t="shared" si="68"/>
        <v>项</v>
      </c>
    </row>
    <row r="1237" ht="36" customHeight="1" spans="1:7">
      <c r="A1237" s="389" t="s">
        <v>2219</v>
      </c>
      <c r="B1237" s="307" t="s">
        <v>2220</v>
      </c>
      <c r="C1237" s="390">
        <v>0</v>
      </c>
      <c r="D1237" s="275">
        <v>0</v>
      </c>
      <c r="E1237" s="257" t="str">
        <f t="shared" si="69"/>
        <v/>
      </c>
      <c r="F1237" s="223" t="str">
        <f t="shared" si="67"/>
        <v>否</v>
      </c>
      <c r="G1237" s="144" t="str">
        <f t="shared" si="68"/>
        <v>项</v>
      </c>
    </row>
    <row r="1238" ht="36" customHeight="1" spans="1:7">
      <c r="A1238" s="392">
        <v>2220305</v>
      </c>
      <c r="B1238" s="400" t="s">
        <v>2221</v>
      </c>
      <c r="C1238" s="390">
        <v>0</v>
      </c>
      <c r="D1238" s="275">
        <v>0</v>
      </c>
      <c r="E1238" s="257" t="str">
        <f t="shared" si="69"/>
        <v/>
      </c>
      <c r="F1238" s="223" t="str">
        <f t="shared" si="67"/>
        <v>否</v>
      </c>
      <c r="G1238" s="144" t="str">
        <f t="shared" si="68"/>
        <v>项</v>
      </c>
    </row>
    <row r="1239" ht="36" customHeight="1" spans="1:7">
      <c r="A1239" s="389" t="s">
        <v>2222</v>
      </c>
      <c r="B1239" s="307" t="s">
        <v>2223</v>
      </c>
      <c r="C1239" s="390">
        <v>0</v>
      </c>
      <c r="D1239" s="275">
        <v>0</v>
      </c>
      <c r="E1239" s="257" t="str">
        <f t="shared" si="69"/>
        <v/>
      </c>
      <c r="F1239" s="223" t="str">
        <f t="shared" si="67"/>
        <v>否</v>
      </c>
      <c r="G1239" s="144" t="str">
        <f t="shared" si="68"/>
        <v>项</v>
      </c>
    </row>
    <row r="1240" ht="36" customHeight="1" spans="1:7">
      <c r="A1240" s="388" t="s">
        <v>2224</v>
      </c>
      <c r="B1240" s="303" t="s">
        <v>2225</v>
      </c>
      <c r="C1240" s="393">
        <f>SUM(C1241:C1245)</f>
        <v>0</v>
      </c>
      <c r="D1240" s="393">
        <f>SUM(D1241:D1245)</f>
        <v>0</v>
      </c>
      <c r="E1240" s="257" t="str">
        <f t="shared" si="69"/>
        <v/>
      </c>
      <c r="F1240" s="223" t="str">
        <f t="shared" si="67"/>
        <v>否</v>
      </c>
      <c r="G1240" s="144" t="str">
        <f t="shared" si="68"/>
        <v>款</v>
      </c>
    </row>
    <row r="1241" ht="36" customHeight="1" spans="1:7">
      <c r="A1241" s="389" t="s">
        <v>2226</v>
      </c>
      <c r="B1241" s="307" t="s">
        <v>2227</v>
      </c>
      <c r="C1241" s="390">
        <v>0</v>
      </c>
      <c r="D1241" s="275">
        <v>0</v>
      </c>
      <c r="E1241" s="257" t="str">
        <f t="shared" si="69"/>
        <v/>
      </c>
      <c r="F1241" s="223" t="str">
        <f t="shared" si="67"/>
        <v>否</v>
      </c>
      <c r="G1241" s="144" t="str">
        <f t="shared" si="68"/>
        <v>项</v>
      </c>
    </row>
    <row r="1242" ht="36" customHeight="1" spans="1:7">
      <c r="A1242" s="389" t="s">
        <v>2228</v>
      </c>
      <c r="B1242" s="307" t="s">
        <v>2229</v>
      </c>
      <c r="C1242" s="390">
        <v>0</v>
      </c>
      <c r="D1242" s="275">
        <v>0</v>
      </c>
      <c r="E1242" s="257" t="str">
        <f t="shared" si="69"/>
        <v/>
      </c>
      <c r="F1242" s="223" t="str">
        <f t="shared" si="67"/>
        <v>否</v>
      </c>
      <c r="G1242" s="144" t="str">
        <f t="shared" si="68"/>
        <v>项</v>
      </c>
    </row>
    <row r="1243" ht="36" customHeight="1" spans="1:7">
      <c r="A1243" s="389" t="s">
        <v>2230</v>
      </c>
      <c r="B1243" s="307" t="s">
        <v>2231</v>
      </c>
      <c r="C1243" s="390">
        <v>0</v>
      </c>
      <c r="D1243" s="275">
        <v>0</v>
      </c>
      <c r="E1243" s="257" t="str">
        <f t="shared" si="69"/>
        <v/>
      </c>
      <c r="F1243" s="223" t="str">
        <f t="shared" si="67"/>
        <v>否</v>
      </c>
      <c r="G1243" s="144" t="str">
        <f t="shared" si="68"/>
        <v>项</v>
      </c>
    </row>
    <row r="1244" ht="36" customHeight="1" spans="1:7">
      <c r="A1244" s="389" t="s">
        <v>2232</v>
      </c>
      <c r="B1244" s="307" t="s">
        <v>2233</v>
      </c>
      <c r="C1244" s="390">
        <v>0</v>
      </c>
      <c r="D1244" s="275">
        <v>0</v>
      </c>
      <c r="E1244" s="257" t="str">
        <f t="shared" si="69"/>
        <v/>
      </c>
      <c r="F1244" s="223" t="str">
        <f t="shared" si="67"/>
        <v>否</v>
      </c>
      <c r="G1244" s="144" t="str">
        <f t="shared" si="68"/>
        <v>项</v>
      </c>
    </row>
    <row r="1245" ht="36" customHeight="1" spans="1:7">
      <c r="A1245" s="389" t="s">
        <v>2234</v>
      </c>
      <c r="B1245" s="307" t="s">
        <v>2235</v>
      </c>
      <c r="C1245" s="390">
        <v>0</v>
      </c>
      <c r="D1245" s="275">
        <v>0</v>
      </c>
      <c r="E1245" s="257" t="str">
        <f t="shared" si="69"/>
        <v/>
      </c>
      <c r="F1245" s="223" t="str">
        <f t="shared" si="67"/>
        <v>否</v>
      </c>
      <c r="G1245" s="144" t="str">
        <f t="shared" si="68"/>
        <v>项</v>
      </c>
    </row>
    <row r="1246" ht="36" customHeight="1" spans="1:7">
      <c r="A1246" s="388" t="s">
        <v>2236</v>
      </c>
      <c r="B1246" s="303" t="s">
        <v>2237</v>
      </c>
      <c r="C1246" s="393">
        <f>SUM(C1247:C1258)</f>
        <v>65</v>
      </c>
      <c r="D1246" s="393">
        <f>SUM(D1247:D1258)</f>
        <v>200</v>
      </c>
      <c r="E1246" s="257" t="str">
        <f t="shared" si="69"/>
        <v/>
      </c>
      <c r="F1246" s="223" t="str">
        <f t="shared" si="67"/>
        <v>是</v>
      </c>
      <c r="G1246" s="144" t="str">
        <f t="shared" si="68"/>
        <v>款</v>
      </c>
    </row>
    <row r="1247" ht="36" customHeight="1" spans="1:7">
      <c r="A1247" s="389" t="s">
        <v>2238</v>
      </c>
      <c r="B1247" s="307" t="s">
        <v>2239</v>
      </c>
      <c r="C1247" s="390">
        <v>0</v>
      </c>
      <c r="D1247" s="275">
        <v>0</v>
      </c>
      <c r="E1247" s="257" t="str">
        <f t="shared" si="69"/>
        <v/>
      </c>
      <c r="F1247" s="223" t="str">
        <f t="shared" si="67"/>
        <v>否</v>
      </c>
      <c r="G1247" s="144" t="str">
        <f t="shared" si="68"/>
        <v>项</v>
      </c>
    </row>
    <row r="1248" ht="36" customHeight="1" spans="1:7">
      <c r="A1248" s="389" t="s">
        <v>2240</v>
      </c>
      <c r="B1248" s="307" t="s">
        <v>2241</v>
      </c>
      <c r="C1248" s="390">
        <v>0</v>
      </c>
      <c r="D1248" s="275">
        <v>0</v>
      </c>
      <c r="E1248" s="257" t="str">
        <f t="shared" si="69"/>
        <v/>
      </c>
      <c r="F1248" s="223" t="str">
        <f t="shared" si="67"/>
        <v>否</v>
      </c>
      <c r="G1248" s="144" t="str">
        <f t="shared" si="68"/>
        <v>项</v>
      </c>
    </row>
    <row r="1249" ht="36" customHeight="1" spans="1:7">
      <c r="A1249" s="389" t="s">
        <v>2242</v>
      </c>
      <c r="B1249" s="307" t="s">
        <v>2243</v>
      </c>
      <c r="C1249" s="390">
        <v>0</v>
      </c>
      <c r="D1249" s="275">
        <v>0</v>
      </c>
      <c r="E1249" s="257" t="str">
        <f t="shared" si="69"/>
        <v/>
      </c>
      <c r="F1249" s="223" t="str">
        <f t="shared" si="67"/>
        <v>否</v>
      </c>
      <c r="G1249" s="144" t="str">
        <f t="shared" si="68"/>
        <v>项</v>
      </c>
    </row>
    <row r="1250" ht="36" customHeight="1" spans="1:7">
      <c r="A1250" s="389" t="s">
        <v>2244</v>
      </c>
      <c r="B1250" s="307" t="s">
        <v>2245</v>
      </c>
      <c r="C1250" s="390">
        <v>0</v>
      </c>
      <c r="D1250" s="275">
        <v>0</v>
      </c>
      <c r="E1250" s="257" t="str">
        <f t="shared" si="69"/>
        <v/>
      </c>
      <c r="F1250" s="223" t="str">
        <f t="shared" si="67"/>
        <v>否</v>
      </c>
      <c r="G1250" s="144" t="str">
        <f t="shared" si="68"/>
        <v>项</v>
      </c>
    </row>
    <row r="1251" ht="36" customHeight="1" spans="1:7">
      <c r="A1251" s="389" t="s">
        <v>2246</v>
      </c>
      <c r="B1251" s="307" t="s">
        <v>2247</v>
      </c>
      <c r="C1251" s="390">
        <v>0</v>
      </c>
      <c r="D1251" s="275">
        <v>0</v>
      </c>
      <c r="E1251" s="257" t="str">
        <f t="shared" si="69"/>
        <v/>
      </c>
      <c r="F1251" s="223" t="str">
        <f t="shared" si="67"/>
        <v>否</v>
      </c>
      <c r="G1251" s="144" t="str">
        <f t="shared" si="68"/>
        <v>项</v>
      </c>
    </row>
    <row r="1252" ht="36" customHeight="1" spans="1:7">
      <c r="A1252" s="389" t="s">
        <v>2248</v>
      </c>
      <c r="B1252" s="307" t="s">
        <v>2249</v>
      </c>
      <c r="C1252" s="390">
        <v>0</v>
      </c>
      <c r="D1252" s="275">
        <v>0</v>
      </c>
      <c r="E1252" s="257" t="str">
        <f t="shared" si="69"/>
        <v/>
      </c>
      <c r="F1252" s="223" t="str">
        <f t="shared" si="67"/>
        <v>否</v>
      </c>
      <c r="G1252" s="144" t="str">
        <f t="shared" si="68"/>
        <v>项</v>
      </c>
    </row>
    <row r="1253" ht="36" customHeight="1" spans="1:7">
      <c r="A1253" s="389" t="s">
        <v>2250</v>
      </c>
      <c r="B1253" s="307" t="s">
        <v>2251</v>
      </c>
      <c r="C1253" s="390">
        <v>0</v>
      </c>
      <c r="D1253" s="275">
        <v>0</v>
      </c>
      <c r="E1253" s="257" t="str">
        <f t="shared" si="69"/>
        <v/>
      </c>
      <c r="F1253" s="223" t="str">
        <f t="shared" si="67"/>
        <v>否</v>
      </c>
      <c r="G1253" s="144" t="str">
        <f t="shared" si="68"/>
        <v>项</v>
      </c>
    </row>
    <row r="1254" ht="36" customHeight="1" spans="1:7">
      <c r="A1254" s="389" t="s">
        <v>2252</v>
      </c>
      <c r="B1254" s="307" t="s">
        <v>2253</v>
      </c>
      <c r="C1254" s="390">
        <v>0</v>
      </c>
      <c r="D1254" s="275">
        <v>0</v>
      </c>
      <c r="E1254" s="257" t="str">
        <f t="shared" si="69"/>
        <v/>
      </c>
      <c r="F1254" s="223" t="str">
        <f t="shared" si="67"/>
        <v>否</v>
      </c>
      <c r="G1254" s="144" t="str">
        <f t="shared" si="68"/>
        <v>项</v>
      </c>
    </row>
    <row r="1255" ht="36" customHeight="1" spans="1:7">
      <c r="A1255" s="389" t="s">
        <v>2254</v>
      </c>
      <c r="B1255" s="307" t="s">
        <v>2255</v>
      </c>
      <c r="C1255" s="390">
        <v>0</v>
      </c>
      <c r="D1255" s="275">
        <v>0</v>
      </c>
      <c r="E1255" s="257" t="str">
        <f t="shared" si="69"/>
        <v/>
      </c>
      <c r="F1255" s="223" t="str">
        <f t="shared" si="67"/>
        <v>否</v>
      </c>
      <c r="G1255" s="144" t="str">
        <f t="shared" si="68"/>
        <v>项</v>
      </c>
    </row>
    <row r="1256" ht="36" customHeight="1" spans="1:7">
      <c r="A1256" s="389" t="s">
        <v>2256</v>
      </c>
      <c r="B1256" s="307" t="s">
        <v>2257</v>
      </c>
      <c r="C1256" s="390">
        <v>0</v>
      </c>
      <c r="D1256" s="275">
        <v>0</v>
      </c>
      <c r="E1256" s="257" t="str">
        <f t="shared" si="69"/>
        <v/>
      </c>
      <c r="F1256" s="223" t="str">
        <f t="shared" si="67"/>
        <v>否</v>
      </c>
      <c r="G1256" s="144" t="str">
        <f t="shared" si="68"/>
        <v>项</v>
      </c>
    </row>
    <row r="1257" ht="36" customHeight="1" spans="1:7">
      <c r="A1257" s="307">
        <v>2220511</v>
      </c>
      <c r="B1257" s="307" t="s">
        <v>2258</v>
      </c>
      <c r="C1257" s="390">
        <v>0</v>
      </c>
      <c r="D1257" s="275">
        <v>0</v>
      </c>
      <c r="E1257" s="257" t="str">
        <f t="shared" si="69"/>
        <v/>
      </c>
      <c r="F1257" s="223" t="str">
        <f t="shared" si="67"/>
        <v>否</v>
      </c>
      <c r="G1257" s="144" t="str">
        <f t="shared" si="68"/>
        <v>项</v>
      </c>
    </row>
    <row r="1258" ht="36" customHeight="1" spans="1:7">
      <c r="A1258" s="389" t="s">
        <v>2259</v>
      </c>
      <c r="B1258" s="307" t="s">
        <v>2260</v>
      </c>
      <c r="C1258" s="390">
        <v>65</v>
      </c>
      <c r="D1258" s="275">
        <v>200</v>
      </c>
      <c r="E1258" s="257" t="str">
        <f t="shared" si="69"/>
        <v/>
      </c>
      <c r="F1258" s="223" t="str">
        <f t="shared" si="67"/>
        <v>是</v>
      </c>
      <c r="G1258" s="144" t="str">
        <f t="shared" si="68"/>
        <v>项</v>
      </c>
    </row>
    <row r="1259" ht="36" customHeight="1" spans="1:7">
      <c r="A1259" s="388" t="s">
        <v>2261</v>
      </c>
      <c r="B1259" s="303" t="s">
        <v>2262</v>
      </c>
      <c r="C1259" s="393">
        <f>SUM(C1260,C1272,C1278,C1284,C1292,C1305,C1309,C1315)</f>
        <v>4600</v>
      </c>
      <c r="D1259" s="393">
        <f>SUM(D1260,D1272,D1278,D1284,D1292,D1305,D1309,D1315)</f>
        <v>2500</v>
      </c>
      <c r="E1259" s="257" t="str">
        <f t="shared" si="69"/>
        <v/>
      </c>
      <c r="F1259" s="223" t="str">
        <f t="shared" si="67"/>
        <v>是</v>
      </c>
      <c r="G1259" s="144" t="str">
        <f t="shared" si="68"/>
        <v>类</v>
      </c>
    </row>
    <row r="1260" ht="36" customHeight="1" spans="1:7">
      <c r="A1260" s="388" t="s">
        <v>2263</v>
      </c>
      <c r="B1260" s="303" t="s">
        <v>2264</v>
      </c>
      <c r="C1260" s="393">
        <f>SUM(C1261:C1271)</f>
        <v>540</v>
      </c>
      <c r="D1260" s="393">
        <f>SUM(D1261:D1271)</f>
        <v>445</v>
      </c>
      <c r="E1260" s="257">
        <f t="shared" si="69"/>
        <v>-0.176</v>
      </c>
      <c r="F1260" s="223" t="str">
        <f t="shared" si="67"/>
        <v>是</v>
      </c>
      <c r="G1260" s="144" t="str">
        <f t="shared" si="68"/>
        <v>款</v>
      </c>
    </row>
    <row r="1261" ht="36" customHeight="1" spans="1:7">
      <c r="A1261" s="389" t="s">
        <v>2265</v>
      </c>
      <c r="B1261" s="307" t="s">
        <v>82</v>
      </c>
      <c r="C1261" s="390">
        <v>320</v>
      </c>
      <c r="D1261" s="275">
        <v>300</v>
      </c>
      <c r="E1261" s="257">
        <f t="shared" si="69"/>
        <v>-0.063</v>
      </c>
      <c r="F1261" s="223" t="str">
        <f t="shared" si="67"/>
        <v>是</v>
      </c>
      <c r="G1261" s="144" t="str">
        <f t="shared" si="68"/>
        <v>项</v>
      </c>
    </row>
    <row r="1262" ht="36" customHeight="1" spans="1:7">
      <c r="A1262" s="389" t="s">
        <v>2266</v>
      </c>
      <c r="B1262" s="307" t="s">
        <v>84</v>
      </c>
      <c r="C1262" s="390">
        <v>30</v>
      </c>
      <c r="D1262" s="275">
        <v>55</v>
      </c>
      <c r="E1262" s="257">
        <f t="shared" si="69"/>
        <v>0.833</v>
      </c>
      <c r="F1262" s="223" t="str">
        <f t="shared" ref="F1262:F1325" si="70">IF(LEN(A1262)=3,"是",IF(B1262&lt;&gt;"",IF(SUM(C1262:D1262)&lt;&gt;0,"是","否"),"是"))</f>
        <v>是</v>
      </c>
      <c r="G1262" s="144" t="str">
        <f t="shared" ref="G1262:G1325" si="71">IF(LEN(A1262)=3,"类",IF(LEN(A1262)=5,"款","项"))</f>
        <v>项</v>
      </c>
    </row>
    <row r="1263" ht="36" customHeight="1" spans="1:7">
      <c r="A1263" s="389" t="s">
        <v>2267</v>
      </c>
      <c r="B1263" s="307" t="s">
        <v>86</v>
      </c>
      <c r="C1263" s="390">
        <v>0</v>
      </c>
      <c r="D1263" s="275">
        <v>0</v>
      </c>
      <c r="E1263" s="257" t="str">
        <f t="shared" si="69"/>
        <v/>
      </c>
      <c r="F1263" s="223" t="str">
        <f t="shared" si="70"/>
        <v>否</v>
      </c>
      <c r="G1263" s="144" t="str">
        <f t="shared" si="71"/>
        <v>项</v>
      </c>
    </row>
    <row r="1264" ht="36" customHeight="1" spans="1:7">
      <c r="A1264" s="389" t="s">
        <v>2268</v>
      </c>
      <c r="B1264" s="307" t="s">
        <v>2269</v>
      </c>
      <c r="C1264" s="390">
        <v>0</v>
      </c>
      <c r="D1264" s="275">
        <v>0</v>
      </c>
      <c r="E1264" s="257" t="str">
        <f t="shared" si="69"/>
        <v/>
      </c>
      <c r="F1264" s="223" t="str">
        <f t="shared" si="70"/>
        <v>否</v>
      </c>
      <c r="G1264" s="144" t="str">
        <f t="shared" si="71"/>
        <v>项</v>
      </c>
    </row>
    <row r="1265" ht="36" customHeight="1" spans="1:7">
      <c r="A1265" s="389" t="s">
        <v>2270</v>
      </c>
      <c r="B1265" s="307" t="s">
        <v>2271</v>
      </c>
      <c r="C1265" s="390">
        <v>0</v>
      </c>
      <c r="D1265" s="275">
        <v>0</v>
      </c>
      <c r="E1265" s="257" t="str">
        <f t="shared" si="69"/>
        <v/>
      </c>
      <c r="F1265" s="223" t="str">
        <f t="shared" si="70"/>
        <v>否</v>
      </c>
      <c r="G1265" s="144" t="str">
        <f t="shared" si="71"/>
        <v>项</v>
      </c>
    </row>
    <row r="1266" ht="36" customHeight="1" spans="1:7">
      <c r="A1266" s="389" t="s">
        <v>2272</v>
      </c>
      <c r="B1266" s="307" t="s">
        <v>2273</v>
      </c>
      <c r="C1266" s="390">
        <v>170</v>
      </c>
      <c r="D1266" s="275">
        <v>50</v>
      </c>
      <c r="E1266" s="257" t="str">
        <f t="shared" si="69"/>
        <v/>
      </c>
      <c r="F1266" s="223" t="str">
        <f t="shared" si="70"/>
        <v>是</v>
      </c>
      <c r="G1266" s="144" t="str">
        <f t="shared" si="71"/>
        <v>项</v>
      </c>
    </row>
    <row r="1267" ht="36" customHeight="1" spans="1:7">
      <c r="A1267" s="389" t="s">
        <v>2274</v>
      </c>
      <c r="B1267" s="307" t="s">
        <v>2275</v>
      </c>
      <c r="C1267" s="390">
        <v>0</v>
      </c>
      <c r="D1267" s="394">
        <v>0</v>
      </c>
      <c r="E1267" s="257" t="str">
        <f t="shared" si="69"/>
        <v/>
      </c>
      <c r="F1267" s="223" t="str">
        <f t="shared" si="70"/>
        <v>否</v>
      </c>
      <c r="G1267" s="144" t="str">
        <f t="shared" si="71"/>
        <v>项</v>
      </c>
    </row>
    <row r="1268" ht="36" customHeight="1" spans="1:7">
      <c r="A1268" s="389" t="s">
        <v>2276</v>
      </c>
      <c r="B1268" s="307" t="s">
        <v>2277</v>
      </c>
      <c r="C1268" s="390">
        <v>0</v>
      </c>
      <c r="D1268" s="275">
        <v>0</v>
      </c>
      <c r="E1268" s="257" t="str">
        <f t="shared" si="69"/>
        <v/>
      </c>
      <c r="F1268" s="223" t="str">
        <f t="shared" si="70"/>
        <v>否</v>
      </c>
      <c r="G1268" s="144" t="str">
        <f t="shared" si="71"/>
        <v>项</v>
      </c>
    </row>
    <row r="1269" ht="36" customHeight="1" spans="1:7">
      <c r="A1269" s="389" t="s">
        <v>2278</v>
      </c>
      <c r="B1269" s="307" t="s">
        <v>2279</v>
      </c>
      <c r="C1269" s="390">
        <v>0</v>
      </c>
      <c r="D1269" s="275">
        <v>0</v>
      </c>
      <c r="E1269" s="257" t="str">
        <f t="shared" si="69"/>
        <v/>
      </c>
      <c r="F1269" s="223" t="str">
        <f t="shared" si="70"/>
        <v>否</v>
      </c>
      <c r="G1269" s="144" t="str">
        <f t="shared" si="71"/>
        <v>项</v>
      </c>
    </row>
    <row r="1270" ht="36" customHeight="1" spans="1:7">
      <c r="A1270" s="389" t="s">
        <v>2280</v>
      </c>
      <c r="B1270" s="307" t="s">
        <v>100</v>
      </c>
      <c r="C1270" s="390">
        <v>0</v>
      </c>
      <c r="D1270" s="275">
        <v>30</v>
      </c>
      <c r="E1270" s="257" t="str">
        <f t="shared" si="69"/>
        <v/>
      </c>
      <c r="F1270" s="223" t="str">
        <f t="shared" si="70"/>
        <v>是</v>
      </c>
      <c r="G1270" s="144" t="str">
        <f t="shared" si="71"/>
        <v>项</v>
      </c>
    </row>
    <row r="1271" ht="36" customHeight="1" spans="1:7">
      <c r="A1271" s="389" t="s">
        <v>2281</v>
      </c>
      <c r="B1271" s="307" t="s">
        <v>2282</v>
      </c>
      <c r="C1271" s="390">
        <v>20</v>
      </c>
      <c r="D1271" s="275">
        <v>10</v>
      </c>
      <c r="E1271" s="257" t="str">
        <f t="shared" si="69"/>
        <v/>
      </c>
      <c r="F1271" s="223" t="str">
        <f t="shared" si="70"/>
        <v>是</v>
      </c>
      <c r="G1271" s="144" t="str">
        <f t="shared" si="71"/>
        <v>项</v>
      </c>
    </row>
    <row r="1272" ht="36" customHeight="1" spans="1:7">
      <c r="A1272" s="388" t="s">
        <v>2283</v>
      </c>
      <c r="B1272" s="303" t="s">
        <v>2284</v>
      </c>
      <c r="C1272" s="393">
        <f>SUM(C1273:C1277)</f>
        <v>155</v>
      </c>
      <c r="D1272" s="393">
        <f>SUM(D1273:D1277)</f>
        <v>730</v>
      </c>
      <c r="E1272" s="257" t="str">
        <f t="shared" si="69"/>
        <v/>
      </c>
      <c r="F1272" s="223" t="str">
        <f t="shared" si="70"/>
        <v>是</v>
      </c>
      <c r="G1272" s="144" t="str">
        <f t="shared" si="71"/>
        <v>款</v>
      </c>
    </row>
    <row r="1273" ht="36" customHeight="1" spans="1:7">
      <c r="A1273" s="389" t="s">
        <v>2285</v>
      </c>
      <c r="B1273" s="307" t="s">
        <v>82</v>
      </c>
      <c r="C1273" s="390">
        <v>150</v>
      </c>
      <c r="D1273" s="275">
        <v>320</v>
      </c>
      <c r="E1273" s="257">
        <f t="shared" si="69"/>
        <v>1.133</v>
      </c>
      <c r="F1273" s="223" t="str">
        <f t="shared" si="70"/>
        <v>是</v>
      </c>
      <c r="G1273" s="144" t="str">
        <f t="shared" si="71"/>
        <v>项</v>
      </c>
    </row>
    <row r="1274" ht="36" customHeight="1" spans="1:7">
      <c r="A1274" s="389" t="s">
        <v>2286</v>
      </c>
      <c r="B1274" s="307" t="s">
        <v>84</v>
      </c>
      <c r="C1274" s="390">
        <v>0</v>
      </c>
      <c r="D1274" s="275">
        <v>340</v>
      </c>
      <c r="E1274" s="257" t="str">
        <f t="shared" si="69"/>
        <v/>
      </c>
      <c r="F1274" s="223" t="str">
        <f t="shared" si="70"/>
        <v>是</v>
      </c>
      <c r="G1274" s="144" t="str">
        <f t="shared" si="71"/>
        <v>项</v>
      </c>
    </row>
    <row r="1275" ht="36" customHeight="1" spans="1:7">
      <c r="A1275" s="389" t="s">
        <v>2287</v>
      </c>
      <c r="B1275" s="307" t="s">
        <v>86</v>
      </c>
      <c r="C1275" s="390">
        <v>0</v>
      </c>
      <c r="D1275" s="275">
        <v>0</v>
      </c>
      <c r="E1275" s="257" t="str">
        <f t="shared" si="69"/>
        <v/>
      </c>
      <c r="F1275" s="223" t="str">
        <f t="shared" si="70"/>
        <v>否</v>
      </c>
      <c r="G1275" s="144" t="str">
        <f t="shared" si="71"/>
        <v>项</v>
      </c>
    </row>
    <row r="1276" ht="36" customHeight="1" spans="1:7">
      <c r="A1276" s="389" t="s">
        <v>2288</v>
      </c>
      <c r="B1276" s="307" t="s">
        <v>2289</v>
      </c>
      <c r="C1276" s="390">
        <v>0</v>
      </c>
      <c r="D1276" s="275"/>
      <c r="E1276" s="257" t="str">
        <f t="shared" si="69"/>
        <v/>
      </c>
      <c r="F1276" s="223" t="str">
        <f t="shared" si="70"/>
        <v>否</v>
      </c>
      <c r="G1276" s="144" t="str">
        <f t="shared" si="71"/>
        <v>项</v>
      </c>
    </row>
    <row r="1277" ht="36" customHeight="1" spans="1:7">
      <c r="A1277" s="389" t="s">
        <v>2290</v>
      </c>
      <c r="B1277" s="307" t="s">
        <v>2291</v>
      </c>
      <c r="C1277" s="390">
        <v>5</v>
      </c>
      <c r="D1277" s="275">
        <v>70</v>
      </c>
      <c r="E1277" s="257" t="str">
        <f t="shared" si="69"/>
        <v/>
      </c>
      <c r="F1277" s="223" t="str">
        <f t="shared" si="70"/>
        <v>是</v>
      </c>
      <c r="G1277" s="144" t="str">
        <f t="shared" si="71"/>
        <v>项</v>
      </c>
    </row>
    <row r="1278" ht="36" customHeight="1" spans="1:7">
      <c r="A1278" s="388" t="s">
        <v>2292</v>
      </c>
      <c r="B1278" s="303" t="s">
        <v>2293</v>
      </c>
      <c r="C1278" s="393">
        <f>SUM(C1279:C1283)</f>
        <v>0</v>
      </c>
      <c r="D1278" s="393">
        <f>SUM(D1279:D1283)</f>
        <v>0</v>
      </c>
      <c r="E1278" s="257" t="str">
        <f t="shared" si="69"/>
        <v/>
      </c>
      <c r="F1278" s="223" t="str">
        <f t="shared" si="70"/>
        <v>否</v>
      </c>
      <c r="G1278" s="144" t="str">
        <f t="shared" si="71"/>
        <v>款</v>
      </c>
    </row>
    <row r="1279" ht="36" customHeight="1" spans="1:7">
      <c r="A1279" s="389" t="s">
        <v>2294</v>
      </c>
      <c r="B1279" s="307" t="s">
        <v>82</v>
      </c>
      <c r="C1279" s="390">
        <v>0</v>
      </c>
      <c r="D1279" s="394">
        <v>0</v>
      </c>
      <c r="E1279" s="257" t="str">
        <f t="shared" si="69"/>
        <v/>
      </c>
      <c r="F1279" s="223" t="str">
        <f t="shared" si="70"/>
        <v>否</v>
      </c>
      <c r="G1279" s="144" t="str">
        <f t="shared" si="71"/>
        <v>项</v>
      </c>
    </row>
    <row r="1280" ht="36" customHeight="1" spans="1:7">
      <c r="A1280" s="389" t="s">
        <v>2295</v>
      </c>
      <c r="B1280" s="307" t="s">
        <v>84</v>
      </c>
      <c r="C1280" s="390">
        <v>0</v>
      </c>
      <c r="D1280" s="394">
        <v>0</v>
      </c>
      <c r="E1280" s="257" t="str">
        <f t="shared" si="69"/>
        <v/>
      </c>
      <c r="F1280" s="223" t="str">
        <f t="shared" si="70"/>
        <v>否</v>
      </c>
      <c r="G1280" s="144" t="str">
        <f t="shared" si="71"/>
        <v>项</v>
      </c>
    </row>
    <row r="1281" ht="36" customHeight="1" spans="1:7">
      <c r="A1281" s="389" t="s">
        <v>2296</v>
      </c>
      <c r="B1281" s="307" t="s">
        <v>86</v>
      </c>
      <c r="C1281" s="390">
        <v>0</v>
      </c>
      <c r="D1281" s="394">
        <v>0</v>
      </c>
      <c r="E1281" s="257" t="str">
        <f t="shared" si="69"/>
        <v/>
      </c>
      <c r="F1281" s="223" t="str">
        <f t="shared" si="70"/>
        <v>否</v>
      </c>
      <c r="G1281" s="144" t="str">
        <f t="shared" si="71"/>
        <v>项</v>
      </c>
    </row>
    <row r="1282" ht="36" customHeight="1" spans="1:7">
      <c r="A1282" s="389" t="s">
        <v>2297</v>
      </c>
      <c r="B1282" s="307" t="s">
        <v>2298</v>
      </c>
      <c r="C1282" s="390">
        <v>0</v>
      </c>
      <c r="D1282" s="394">
        <v>0</v>
      </c>
      <c r="E1282" s="257" t="str">
        <f t="shared" si="69"/>
        <v/>
      </c>
      <c r="F1282" s="223" t="str">
        <f t="shared" si="70"/>
        <v>否</v>
      </c>
      <c r="G1282" s="144" t="str">
        <f t="shared" si="71"/>
        <v>项</v>
      </c>
    </row>
    <row r="1283" ht="36" customHeight="1" spans="1:7">
      <c r="A1283" s="389" t="s">
        <v>2299</v>
      </c>
      <c r="B1283" s="307" t="s">
        <v>2300</v>
      </c>
      <c r="C1283" s="390">
        <v>0</v>
      </c>
      <c r="D1283" s="394">
        <v>0</v>
      </c>
      <c r="E1283" s="257" t="str">
        <f t="shared" si="69"/>
        <v/>
      </c>
      <c r="F1283" s="223" t="str">
        <f t="shared" si="70"/>
        <v>否</v>
      </c>
      <c r="G1283" s="144" t="str">
        <f t="shared" si="71"/>
        <v>项</v>
      </c>
    </row>
    <row r="1284" ht="36" customHeight="1" spans="1:7">
      <c r="A1284" s="388" t="s">
        <v>2301</v>
      </c>
      <c r="B1284" s="303" t="s">
        <v>2302</v>
      </c>
      <c r="C1284" s="393">
        <f>SUM(C1285:C1291)</f>
        <v>5</v>
      </c>
      <c r="D1284" s="393">
        <f>SUM(D1285:D1291)</f>
        <v>20</v>
      </c>
      <c r="E1284" s="257" t="str">
        <f t="shared" si="69"/>
        <v/>
      </c>
      <c r="F1284" s="223" t="str">
        <f t="shared" si="70"/>
        <v>是</v>
      </c>
      <c r="G1284" s="144" t="str">
        <f t="shared" si="71"/>
        <v>款</v>
      </c>
    </row>
    <row r="1285" ht="36" customHeight="1" spans="1:7">
      <c r="A1285" s="389" t="s">
        <v>2303</v>
      </c>
      <c r="B1285" s="307" t="s">
        <v>82</v>
      </c>
      <c r="C1285" s="390">
        <v>0</v>
      </c>
      <c r="D1285" s="275">
        <v>0</v>
      </c>
      <c r="E1285" s="257" t="str">
        <f t="shared" ref="E1285:E1330" si="72">IF(C1285&lt;&gt;0,IF((D1285/C1285-1)&lt;-30%,"",IF((D1285/C1285-1)&gt;150%,"",D1285/C1285-1)),"")</f>
        <v/>
      </c>
      <c r="F1285" s="223" t="str">
        <f t="shared" si="70"/>
        <v>否</v>
      </c>
      <c r="G1285" s="144" t="str">
        <f t="shared" si="71"/>
        <v>项</v>
      </c>
    </row>
    <row r="1286" ht="36" customHeight="1" spans="1:7">
      <c r="A1286" s="389" t="s">
        <v>2304</v>
      </c>
      <c r="B1286" s="307" t="s">
        <v>84</v>
      </c>
      <c r="C1286" s="390">
        <v>0</v>
      </c>
      <c r="D1286" s="275">
        <v>0</v>
      </c>
      <c r="E1286" s="257" t="str">
        <f t="shared" si="72"/>
        <v/>
      </c>
      <c r="F1286" s="223" t="str">
        <f t="shared" si="70"/>
        <v>否</v>
      </c>
      <c r="G1286" s="144" t="str">
        <f t="shared" si="71"/>
        <v>项</v>
      </c>
    </row>
    <row r="1287" ht="36" customHeight="1" spans="1:7">
      <c r="A1287" s="389" t="s">
        <v>2305</v>
      </c>
      <c r="B1287" s="307" t="s">
        <v>86</v>
      </c>
      <c r="C1287" s="390">
        <v>0</v>
      </c>
      <c r="D1287" s="275">
        <v>0</v>
      </c>
      <c r="E1287" s="257" t="str">
        <f t="shared" si="72"/>
        <v/>
      </c>
      <c r="F1287" s="223" t="str">
        <f t="shared" si="70"/>
        <v>否</v>
      </c>
      <c r="G1287" s="144" t="str">
        <f t="shared" si="71"/>
        <v>项</v>
      </c>
    </row>
    <row r="1288" ht="36" customHeight="1" spans="1:7">
      <c r="A1288" s="389" t="s">
        <v>2306</v>
      </c>
      <c r="B1288" s="307" t="s">
        <v>2307</v>
      </c>
      <c r="C1288" s="390">
        <v>0</v>
      </c>
      <c r="D1288" s="275">
        <v>0</v>
      </c>
      <c r="E1288" s="257" t="str">
        <f t="shared" si="72"/>
        <v/>
      </c>
      <c r="F1288" s="223" t="str">
        <f t="shared" si="70"/>
        <v>否</v>
      </c>
      <c r="G1288" s="144" t="str">
        <f t="shared" si="71"/>
        <v>项</v>
      </c>
    </row>
    <row r="1289" ht="36" customHeight="1" spans="1:7">
      <c r="A1289" s="389" t="s">
        <v>2308</v>
      </c>
      <c r="B1289" s="307" t="s">
        <v>2309</v>
      </c>
      <c r="C1289" s="390">
        <v>0</v>
      </c>
      <c r="D1289" s="275">
        <v>0</v>
      </c>
      <c r="E1289" s="257" t="str">
        <f t="shared" si="72"/>
        <v/>
      </c>
      <c r="F1289" s="223" t="str">
        <f t="shared" si="70"/>
        <v>否</v>
      </c>
      <c r="G1289" s="144" t="str">
        <f t="shared" si="71"/>
        <v>项</v>
      </c>
    </row>
    <row r="1290" ht="36" customHeight="1" spans="1:7">
      <c r="A1290" s="389" t="s">
        <v>2310</v>
      </c>
      <c r="B1290" s="307" t="s">
        <v>100</v>
      </c>
      <c r="C1290" s="390">
        <v>0</v>
      </c>
      <c r="D1290" s="275">
        <v>0</v>
      </c>
      <c r="E1290" s="257" t="str">
        <f t="shared" si="72"/>
        <v/>
      </c>
      <c r="F1290" s="223" t="str">
        <f t="shared" si="70"/>
        <v>否</v>
      </c>
      <c r="G1290" s="144" t="str">
        <f t="shared" si="71"/>
        <v>项</v>
      </c>
    </row>
    <row r="1291" ht="36" customHeight="1" spans="1:7">
      <c r="A1291" s="389" t="s">
        <v>2311</v>
      </c>
      <c r="B1291" s="307" t="s">
        <v>2312</v>
      </c>
      <c r="C1291" s="390">
        <v>5</v>
      </c>
      <c r="D1291" s="275">
        <v>20</v>
      </c>
      <c r="E1291" s="257" t="str">
        <f t="shared" si="72"/>
        <v/>
      </c>
      <c r="F1291" s="223" t="str">
        <f t="shared" si="70"/>
        <v>是</v>
      </c>
      <c r="G1291" s="144" t="str">
        <f t="shared" si="71"/>
        <v>项</v>
      </c>
    </row>
    <row r="1292" ht="36" customHeight="1" spans="1:7">
      <c r="A1292" s="388" t="s">
        <v>2313</v>
      </c>
      <c r="B1292" s="303" t="s">
        <v>2314</v>
      </c>
      <c r="C1292" s="393">
        <f>SUM(C1293:C1304)</f>
        <v>103</v>
      </c>
      <c r="D1292" s="393">
        <f>SUM(D1293:D1304)</f>
        <v>85</v>
      </c>
      <c r="E1292" s="257">
        <f t="shared" si="72"/>
        <v>-0.175</v>
      </c>
      <c r="F1292" s="223" t="str">
        <f t="shared" si="70"/>
        <v>是</v>
      </c>
      <c r="G1292" s="144" t="str">
        <f t="shared" si="71"/>
        <v>款</v>
      </c>
    </row>
    <row r="1293" ht="36" customHeight="1" spans="1:7">
      <c r="A1293" s="389" t="s">
        <v>2315</v>
      </c>
      <c r="B1293" s="307" t="s">
        <v>82</v>
      </c>
      <c r="C1293" s="390">
        <v>80</v>
      </c>
      <c r="D1293" s="275">
        <v>30</v>
      </c>
      <c r="E1293" s="257" t="str">
        <f t="shared" si="72"/>
        <v/>
      </c>
      <c r="F1293" s="223" t="str">
        <f t="shared" si="70"/>
        <v>是</v>
      </c>
      <c r="G1293" s="144" t="str">
        <f t="shared" si="71"/>
        <v>项</v>
      </c>
    </row>
    <row r="1294" ht="36" customHeight="1" spans="1:7">
      <c r="A1294" s="389" t="s">
        <v>2316</v>
      </c>
      <c r="B1294" s="307" t="s">
        <v>84</v>
      </c>
      <c r="C1294" s="390">
        <v>0</v>
      </c>
      <c r="D1294" s="275">
        <v>0</v>
      </c>
      <c r="E1294" s="257" t="str">
        <f t="shared" si="72"/>
        <v/>
      </c>
      <c r="F1294" s="223" t="str">
        <f t="shared" si="70"/>
        <v>否</v>
      </c>
      <c r="G1294" s="144" t="str">
        <f t="shared" si="71"/>
        <v>项</v>
      </c>
    </row>
    <row r="1295" ht="36" customHeight="1" spans="1:7">
      <c r="A1295" s="389" t="s">
        <v>2317</v>
      </c>
      <c r="B1295" s="307" t="s">
        <v>86</v>
      </c>
      <c r="C1295" s="390">
        <v>10</v>
      </c>
      <c r="D1295" s="275"/>
      <c r="E1295" s="257" t="str">
        <f t="shared" si="72"/>
        <v/>
      </c>
      <c r="F1295" s="223" t="str">
        <f t="shared" si="70"/>
        <v>是</v>
      </c>
      <c r="G1295" s="144" t="str">
        <f t="shared" si="71"/>
        <v>项</v>
      </c>
    </row>
    <row r="1296" ht="36" customHeight="1" spans="1:7">
      <c r="A1296" s="389" t="s">
        <v>2318</v>
      </c>
      <c r="B1296" s="307" t="s">
        <v>2319</v>
      </c>
      <c r="C1296" s="390">
        <v>10</v>
      </c>
      <c r="D1296" s="275"/>
      <c r="E1296" s="257" t="str">
        <f t="shared" si="72"/>
        <v/>
      </c>
      <c r="F1296" s="223" t="str">
        <f t="shared" si="70"/>
        <v>是</v>
      </c>
      <c r="G1296" s="144" t="str">
        <f t="shared" si="71"/>
        <v>项</v>
      </c>
    </row>
    <row r="1297" ht="36" customHeight="1" spans="1:7">
      <c r="A1297" s="389" t="s">
        <v>2320</v>
      </c>
      <c r="B1297" s="307" t="s">
        <v>2321</v>
      </c>
      <c r="C1297" s="390">
        <v>3</v>
      </c>
      <c r="D1297" s="275"/>
      <c r="E1297" s="257" t="str">
        <f t="shared" si="72"/>
        <v/>
      </c>
      <c r="F1297" s="223" t="str">
        <f t="shared" si="70"/>
        <v>是</v>
      </c>
      <c r="G1297" s="144" t="str">
        <f t="shared" si="71"/>
        <v>项</v>
      </c>
    </row>
    <row r="1298" ht="36" customHeight="1" spans="1:7">
      <c r="A1298" s="389" t="s">
        <v>2322</v>
      </c>
      <c r="B1298" s="307" t="s">
        <v>2323</v>
      </c>
      <c r="C1298" s="390">
        <v>0</v>
      </c>
      <c r="D1298" s="275">
        <v>0</v>
      </c>
      <c r="E1298" s="257" t="str">
        <f t="shared" si="72"/>
        <v/>
      </c>
      <c r="F1298" s="223" t="str">
        <f t="shared" si="70"/>
        <v>否</v>
      </c>
      <c r="G1298" s="144" t="str">
        <f t="shared" si="71"/>
        <v>项</v>
      </c>
    </row>
    <row r="1299" ht="36" customHeight="1" spans="1:7">
      <c r="A1299" s="389" t="s">
        <v>2324</v>
      </c>
      <c r="B1299" s="307" t="s">
        <v>2325</v>
      </c>
      <c r="C1299" s="390">
        <v>0</v>
      </c>
      <c r="D1299" s="275">
        <v>0</v>
      </c>
      <c r="E1299" s="257" t="str">
        <f t="shared" si="72"/>
        <v/>
      </c>
      <c r="F1299" s="223" t="str">
        <f t="shared" si="70"/>
        <v>否</v>
      </c>
      <c r="G1299" s="144" t="str">
        <f t="shared" si="71"/>
        <v>项</v>
      </c>
    </row>
    <row r="1300" ht="36" customHeight="1" spans="1:7">
      <c r="A1300" s="389" t="s">
        <v>2326</v>
      </c>
      <c r="B1300" s="307" t="s">
        <v>2327</v>
      </c>
      <c r="C1300" s="390">
        <v>0</v>
      </c>
      <c r="D1300" s="275">
        <v>0</v>
      </c>
      <c r="E1300" s="257" t="str">
        <f t="shared" si="72"/>
        <v/>
      </c>
      <c r="F1300" s="223" t="str">
        <f t="shared" si="70"/>
        <v>否</v>
      </c>
      <c r="G1300" s="144" t="str">
        <f t="shared" si="71"/>
        <v>项</v>
      </c>
    </row>
    <row r="1301" ht="36" customHeight="1" spans="1:7">
      <c r="A1301" s="389" t="s">
        <v>2328</v>
      </c>
      <c r="B1301" s="307" t="s">
        <v>2329</v>
      </c>
      <c r="C1301" s="390">
        <v>0</v>
      </c>
      <c r="D1301" s="275">
        <v>0</v>
      </c>
      <c r="E1301" s="257" t="str">
        <f t="shared" si="72"/>
        <v/>
      </c>
      <c r="F1301" s="223" t="str">
        <f t="shared" si="70"/>
        <v>否</v>
      </c>
      <c r="G1301" s="144" t="str">
        <f t="shared" si="71"/>
        <v>项</v>
      </c>
    </row>
    <row r="1302" ht="36" customHeight="1" spans="1:7">
      <c r="A1302" s="389" t="s">
        <v>2330</v>
      </c>
      <c r="B1302" s="307" t="s">
        <v>2331</v>
      </c>
      <c r="C1302" s="390">
        <v>0</v>
      </c>
      <c r="D1302" s="275">
        <v>0</v>
      </c>
      <c r="E1302" s="257" t="str">
        <f t="shared" si="72"/>
        <v/>
      </c>
      <c r="F1302" s="223" t="str">
        <f t="shared" si="70"/>
        <v>否</v>
      </c>
      <c r="G1302" s="144" t="str">
        <f t="shared" si="71"/>
        <v>项</v>
      </c>
    </row>
    <row r="1303" ht="36" customHeight="1" spans="1:7">
      <c r="A1303" s="389" t="s">
        <v>2332</v>
      </c>
      <c r="B1303" s="307" t="s">
        <v>2333</v>
      </c>
      <c r="C1303" s="390">
        <v>0</v>
      </c>
      <c r="D1303" s="275">
        <v>55</v>
      </c>
      <c r="E1303" s="257" t="str">
        <f t="shared" si="72"/>
        <v/>
      </c>
      <c r="F1303" s="223" t="str">
        <f t="shared" si="70"/>
        <v>是</v>
      </c>
      <c r="G1303" s="144" t="str">
        <f t="shared" si="71"/>
        <v>项</v>
      </c>
    </row>
    <row r="1304" ht="36" customHeight="1" spans="1:7">
      <c r="A1304" s="389" t="s">
        <v>2334</v>
      </c>
      <c r="B1304" s="307" t="s">
        <v>2335</v>
      </c>
      <c r="C1304" s="390">
        <v>0</v>
      </c>
      <c r="D1304" s="275">
        <v>0</v>
      </c>
      <c r="E1304" s="257" t="str">
        <f t="shared" si="72"/>
        <v/>
      </c>
      <c r="F1304" s="223" t="str">
        <f t="shared" si="70"/>
        <v>否</v>
      </c>
      <c r="G1304" s="144" t="str">
        <f t="shared" si="71"/>
        <v>项</v>
      </c>
    </row>
    <row r="1305" ht="36" customHeight="1" spans="1:7">
      <c r="A1305" s="388" t="s">
        <v>2336</v>
      </c>
      <c r="B1305" s="303" t="s">
        <v>2337</v>
      </c>
      <c r="C1305" s="393">
        <f>SUM(C1306:C1308)</f>
        <v>1200</v>
      </c>
      <c r="D1305" s="393">
        <f>SUM(D1306:D1308)</f>
        <v>600</v>
      </c>
      <c r="E1305" s="257" t="str">
        <f t="shared" si="72"/>
        <v/>
      </c>
      <c r="F1305" s="223" t="str">
        <f t="shared" si="70"/>
        <v>是</v>
      </c>
      <c r="G1305" s="144" t="str">
        <f t="shared" si="71"/>
        <v>款</v>
      </c>
    </row>
    <row r="1306" ht="36" customHeight="1" spans="1:7">
      <c r="A1306" s="389" t="s">
        <v>2338</v>
      </c>
      <c r="B1306" s="307" t="s">
        <v>2339</v>
      </c>
      <c r="C1306" s="390">
        <v>1200</v>
      </c>
      <c r="D1306" s="275">
        <v>400</v>
      </c>
      <c r="E1306" s="257" t="str">
        <f t="shared" si="72"/>
        <v/>
      </c>
      <c r="F1306" s="223" t="str">
        <f t="shared" si="70"/>
        <v>是</v>
      </c>
      <c r="G1306" s="144" t="str">
        <f t="shared" si="71"/>
        <v>项</v>
      </c>
    </row>
    <row r="1307" ht="36" customHeight="1" spans="1:7">
      <c r="A1307" s="389" t="s">
        <v>2340</v>
      </c>
      <c r="B1307" s="307" t="s">
        <v>2341</v>
      </c>
      <c r="C1307" s="390">
        <v>0</v>
      </c>
      <c r="D1307" s="275">
        <v>200</v>
      </c>
      <c r="E1307" s="257" t="str">
        <f t="shared" si="72"/>
        <v/>
      </c>
      <c r="F1307" s="223" t="str">
        <f t="shared" si="70"/>
        <v>是</v>
      </c>
      <c r="G1307" s="144" t="str">
        <f t="shared" si="71"/>
        <v>项</v>
      </c>
    </row>
    <row r="1308" ht="36" customHeight="1" spans="1:7">
      <c r="A1308" s="389" t="s">
        <v>2342</v>
      </c>
      <c r="B1308" s="307" t="s">
        <v>2343</v>
      </c>
      <c r="C1308" s="390">
        <v>0</v>
      </c>
      <c r="D1308" s="275">
        <v>0</v>
      </c>
      <c r="E1308" s="257" t="str">
        <f t="shared" si="72"/>
        <v/>
      </c>
      <c r="F1308" s="223" t="str">
        <f t="shared" si="70"/>
        <v>否</v>
      </c>
      <c r="G1308" s="144" t="str">
        <f t="shared" si="71"/>
        <v>项</v>
      </c>
    </row>
    <row r="1309" ht="36" customHeight="1" spans="1:7">
      <c r="A1309" s="388" t="s">
        <v>2344</v>
      </c>
      <c r="B1309" s="303" t="s">
        <v>2345</v>
      </c>
      <c r="C1309" s="393">
        <f>SUM(C1310:C1314)</f>
        <v>2220</v>
      </c>
      <c r="D1309" s="393">
        <f>SUM(D1310:D1314)</f>
        <v>400</v>
      </c>
      <c r="E1309" s="257" t="str">
        <f t="shared" si="72"/>
        <v/>
      </c>
      <c r="F1309" s="223" t="str">
        <f t="shared" si="70"/>
        <v>是</v>
      </c>
      <c r="G1309" s="144" t="str">
        <f t="shared" si="71"/>
        <v>款</v>
      </c>
    </row>
    <row r="1310" ht="36" customHeight="1" spans="1:7">
      <c r="A1310" s="389" t="s">
        <v>2346</v>
      </c>
      <c r="B1310" s="307" t="s">
        <v>2347</v>
      </c>
      <c r="C1310" s="390">
        <v>0</v>
      </c>
      <c r="D1310" s="275"/>
      <c r="E1310" s="257" t="str">
        <f t="shared" si="72"/>
        <v/>
      </c>
      <c r="F1310" s="223" t="str">
        <f t="shared" si="70"/>
        <v>否</v>
      </c>
      <c r="G1310" s="144" t="str">
        <f t="shared" si="71"/>
        <v>项</v>
      </c>
    </row>
    <row r="1311" ht="36" customHeight="1" spans="1:7">
      <c r="A1311" s="389" t="s">
        <v>2348</v>
      </c>
      <c r="B1311" s="307" t="s">
        <v>2349</v>
      </c>
      <c r="C1311" s="390">
        <v>0</v>
      </c>
      <c r="D1311" s="275">
        <v>0</v>
      </c>
      <c r="E1311" s="257" t="str">
        <f t="shared" si="72"/>
        <v/>
      </c>
      <c r="F1311" s="223" t="str">
        <f t="shared" si="70"/>
        <v>否</v>
      </c>
      <c r="G1311" s="144" t="str">
        <f t="shared" si="71"/>
        <v>项</v>
      </c>
    </row>
    <row r="1312" ht="36" customHeight="1" spans="1:7">
      <c r="A1312" s="389" t="s">
        <v>2350</v>
      </c>
      <c r="B1312" s="307" t="s">
        <v>2351</v>
      </c>
      <c r="C1312" s="390"/>
      <c r="D1312" s="275">
        <v>400</v>
      </c>
      <c r="E1312" s="257" t="str">
        <f t="shared" si="72"/>
        <v/>
      </c>
      <c r="F1312" s="223" t="str">
        <f t="shared" si="70"/>
        <v>是</v>
      </c>
      <c r="G1312" s="144" t="str">
        <f t="shared" si="71"/>
        <v>项</v>
      </c>
    </row>
    <row r="1313" ht="36" customHeight="1" spans="1:7">
      <c r="A1313" s="389" t="s">
        <v>2352</v>
      </c>
      <c r="B1313" s="307" t="s">
        <v>2353</v>
      </c>
      <c r="C1313" s="308">
        <v>0</v>
      </c>
      <c r="D1313" s="308">
        <v>0</v>
      </c>
      <c r="E1313" s="257" t="str">
        <f t="shared" si="72"/>
        <v/>
      </c>
      <c r="F1313" s="223" t="str">
        <f t="shared" si="70"/>
        <v>否</v>
      </c>
      <c r="G1313" s="144" t="str">
        <f t="shared" si="71"/>
        <v>项</v>
      </c>
    </row>
    <row r="1314" ht="36" customHeight="1" spans="1:7">
      <c r="A1314" s="389" t="s">
        <v>2354</v>
      </c>
      <c r="B1314" s="307" t="s">
        <v>2355</v>
      </c>
      <c r="C1314" s="390">
        <v>2220</v>
      </c>
      <c r="D1314" s="308">
        <v>0</v>
      </c>
      <c r="E1314" s="257" t="str">
        <f t="shared" si="72"/>
        <v/>
      </c>
      <c r="F1314" s="223" t="str">
        <f t="shared" si="70"/>
        <v>是</v>
      </c>
      <c r="G1314" s="144" t="str">
        <f t="shared" si="71"/>
        <v>项</v>
      </c>
    </row>
    <row r="1315" ht="36" customHeight="1" spans="1:7">
      <c r="A1315" s="388" t="s">
        <v>2356</v>
      </c>
      <c r="B1315" s="303" t="s">
        <v>2357</v>
      </c>
      <c r="C1315" s="393">
        <f>C1316</f>
        <v>377</v>
      </c>
      <c r="D1315" s="393">
        <f>D1316</f>
        <v>220</v>
      </c>
      <c r="E1315" s="257" t="str">
        <f t="shared" si="72"/>
        <v/>
      </c>
      <c r="F1315" s="223" t="str">
        <f t="shared" si="70"/>
        <v>是</v>
      </c>
      <c r="G1315" s="144" t="str">
        <f t="shared" si="71"/>
        <v>款</v>
      </c>
    </row>
    <row r="1316" ht="36" customHeight="1" spans="1:7">
      <c r="A1316" s="307" t="s">
        <v>2358</v>
      </c>
      <c r="B1316" s="307" t="s">
        <v>2359</v>
      </c>
      <c r="C1316" s="390">
        <v>377</v>
      </c>
      <c r="D1316" s="275">
        <v>220</v>
      </c>
      <c r="E1316" s="257" t="str">
        <f t="shared" si="72"/>
        <v/>
      </c>
      <c r="F1316" s="223" t="str">
        <f t="shared" si="70"/>
        <v>是</v>
      </c>
      <c r="G1316" s="144" t="str">
        <f t="shared" si="71"/>
        <v>项</v>
      </c>
    </row>
    <row r="1317" ht="36" customHeight="1" spans="1:7">
      <c r="A1317" s="388" t="s">
        <v>2360</v>
      </c>
      <c r="B1317" s="303" t="s">
        <v>2361</v>
      </c>
      <c r="C1317" s="390">
        <v>3700</v>
      </c>
      <c r="D1317" s="275">
        <v>2900</v>
      </c>
      <c r="E1317" s="257">
        <f t="shared" si="72"/>
        <v>-0.216</v>
      </c>
      <c r="F1317" s="223" t="str">
        <f t="shared" si="70"/>
        <v>是</v>
      </c>
      <c r="G1317" s="144" t="str">
        <f t="shared" si="71"/>
        <v>类</v>
      </c>
    </row>
    <row r="1318" ht="36" customHeight="1" spans="1:7">
      <c r="A1318" s="388" t="s">
        <v>2362</v>
      </c>
      <c r="B1318" s="303" t="s">
        <v>2363</v>
      </c>
      <c r="C1318" s="393">
        <f>C1319</f>
        <v>10606</v>
      </c>
      <c r="D1318" s="393">
        <f>D1319</f>
        <v>10205</v>
      </c>
      <c r="E1318" s="257">
        <f t="shared" si="72"/>
        <v>-0.038</v>
      </c>
      <c r="F1318" s="223" t="str">
        <f t="shared" si="70"/>
        <v>是</v>
      </c>
      <c r="G1318" s="144" t="str">
        <f t="shared" si="71"/>
        <v>类</v>
      </c>
    </row>
    <row r="1319" ht="36" customHeight="1" spans="1:7">
      <c r="A1319" s="388" t="s">
        <v>2364</v>
      </c>
      <c r="B1319" s="303" t="s">
        <v>2365</v>
      </c>
      <c r="C1319" s="393">
        <f>SUM(C1320:C1323)</f>
        <v>10606</v>
      </c>
      <c r="D1319" s="393">
        <f>SUM(D1320:D1323)</f>
        <v>10205</v>
      </c>
      <c r="E1319" s="257">
        <f t="shared" si="72"/>
        <v>-0.038</v>
      </c>
      <c r="F1319" s="223" t="str">
        <f t="shared" si="70"/>
        <v>是</v>
      </c>
      <c r="G1319" s="144" t="str">
        <f t="shared" si="71"/>
        <v>款</v>
      </c>
    </row>
    <row r="1320" ht="36" customHeight="1" spans="1:7">
      <c r="A1320" s="389" t="s">
        <v>2366</v>
      </c>
      <c r="B1320" s="307" t="s">
        <v>2367</v>
      </c>
      <c r="C1320" s="390">
        <v>10606</v>
      </c>
      <c r="D1320" s="275">
        <v>10205</v>
      </c>
      <c r="E1320" s="257">
        <f t="shared" si="72"/>
        <v>-0.038</v>
      </c>
      <c r="F1320" s="223" t="str">
        <f t="shared" si="70"/>
        <v>是</v>
      </c>
      <c r="G1320" s="144" t="str">
        <f t="shared" si="71"/>
        <v>项</v>
      </c>
    </row>
    <row r="1321" ht="36" customHeight="1" spans="1:7">
      <c r="A1321" s="389" t="s">
        <v>2368</v>
      </c>
      <c r="B1321" s="307" t="s">
        <v>2369</v>
      </c>
      <c r="C1321" s="390">
        <v>0</v>
      </c>
      <c r="D1321" s="275">
        <v>0</v>
      </c>
      <c r="E1321" s="257" t="str">
        <f t="shared" si="72"/>
        <v/>
      </c>
      <c r="F1321" s="223" t="str">
        <f t="shared" si="70"/>
        <v>否</v>
      </c>
      <c r="G1321" s="144" t="str">
        <f t="shared" si="71"/>
        <v>项</v>
      </c>
    </row>
    <row r="1322" ht="36" customHeight="1" spans="1:7">
      <c r="A1322" s="389" t="s">
        <v>2370</v>
      </c>
      <c r="B1322" s="307" t="s">
        <v>2371</v>
      </c>
      <c r="C1322" s="390">
        <v>0</v>
      </c>
      <c r="D1322" s="275">
        <v>0</v>
      </c>
      <c r="E1322" s="257" t="str">
        <f t="shared" si="72"/>
        <v/>
      </c>
      <c r="F1322" s="223" t="str">
        <f t="shared" si="70"/>
        <v>否</v>
      </c>
      <c r="G1322" s="144" t="str">
        <f t="shared" si="71"/>
        <v>项</v>
      </c>
    </row>
    <row r="1323" ht="36" customHeight="1" spans="1:7">
      <c r="A1323" s="389">
        <v>2320399</v>
      </c>
      <c r="B1323" s="307" t="s">
        <v>2372</v>
      </c>
      <c r="C1323" s="390">
        <v>0</v>
      </c>
      <c r="D1323" s="275">
        <v>0</v>
      </c>
      <c r="E1323" s="257" t="str">
        <f t="shared" si="72"/>
        <v/>
      </c>
      <c r="F1323" s="223" t="str">
        <f t="shared" si="70"/>
        <v>否</v>
      </c>
      <c r="G1323" s="144" t="str">
        <f t="shared" si="71"/>
        <v>项</v>
      </c>
    </row>
    <row r="1324" ht="36" customHeight="1" spans="1:7">
      <c r="A1324" s="388" t="s">
        <v>2373</v>
      </c>
      <c r="B1324" s="303" t="s">
        <v>2374</v>
      </c>
      <c r="C1324" s="393">
        <f>C1325</f>
        <v>40</v>
      </c>
      <c r="D1324" s="393">
        <f>D1325</f>
        <v>5</v>
      </c>
      <c r="E1324" s="257" t="str">
        <f t="shared" si="72"/>
        <v/>
      </c>
      <c r="F1324" s="223" t="str">
        <f t="shared" si="70"/>
        <v>是</v>
      </c>
      <c r="G1324" s="144" t="str">
        <f t="shared" si="71"/>
        <v>类</v>
      </c>
    </row>
    <row r="1325" ht="36" customHeight="1" spans="1:7">
      <c r="A1325" s="388" t="s">
        <v>2375</v>
      </c>
      <c r="B1325" s="303" t="s">
        <v>2376</v>
      </c>
      <c r="C1325" s="390">
        <v>40</v>
      </c>
      <c r="D1325" s="275">
        <v>5</v>
      </c>
      <c r="E1325" s="257" t="str">
        <f t="shared" si="72"/>
        <v/>
      </c>
      <c r="F1325" s="223" t="str">
        <f t="shared" si="70"/>
        <v>是</v>
      </c>
      <c r="G1325" s="144" t="str">
        <f t="shared" si="71"/>
        <v>款</v>
      </c>
    </row>
    <row r="1326" ht="36" customHeight="1" spans="1:7">
      <c r="A1326" s="388" t="s">
        <v>2377</v>
      </c>
      <c r="B1326" s="303" t="s">
        <v>2378</v>
      </c>
      <c r="C1326" s="393">
        <f>SUM(C1327:C1328)</f>
        <v>1100</v>
      </c>
      <c r="D1326" s="393">
        <f>SUM(D1327:D1328)</f>
        <v>1200</v>
      </c>
      <c r="E1326" s="257">
        <f t="shared" si="72"/>
        <v>0.091</v>
      </c>
      <c r="F1326" s="223" t="str">
        <f>IF(LEN(A1326)=3,"是",IF(B1326&lt;&gt;"",IF(SUM(C1326:D1326)&lt;&gt;0,"是","否"),"是"))</f>
        <v>是</v>
      </c>
      <c r="G1326" s="144" t="str">
        <f>IF(LEN(A1326)=3,"类",IF(LEN(A1326)=5,"款","项"))</f>
        <v>类</v>
      </c>
    </row>
    <row r="1327" ht="36" customHeight="1" spans="1:7">
      <c r="A1327" s="388" t="s">
        <v>2379</v>
      </c>
      <c r="B1327" s="303" t="s">
        <v>2380</v>
      </c>
      <c r="C1327" s="390">
        <v>0</v>
      </c>
      <c r="D1327" s="275">
        <v>0</v>
      </c>
      <c r="E1327" s="257" t="str">
        <f t="shared" si="72"/>
        <v/>
      </c>
      <c r="F1327" s="223" t="str">
        <f>IF(LEN(A1327)=3,"是",IF(B1327&lt;&gt;"",IF(SUM(C1327:D1327)&lt;&gt;0,"是","否"),"是"))</f>
        <v>否</v>
      </c>
      <c r="G1327" s="144" t="str">
        <f>IF(LEN(A1327)=3,"类",IF(LEN(A1327)=5,"款","项"))</f>
        <v>款</v>
      </c>
    </row>
    <row r="1328" ht="36" customHeight="1" spans="1:7">
      <c r="A1328" s="388" t="s">
        <v>2381</v>
      </c>
      <c r="B1328" s="303" t="s">
        <v>2035</v>
      </c>
      <c r="C1328" s="390">
        <v>1100</v>
      </c>
      <c r="D1328" s="275">
        <v>1200</v>
      </c>
      <c r="E1328" s="257">
        <f t="shared" si="72"/>
        <v>0.091</v>
      </c>
      <c r="F1328" s="223" t="str">
        <f>IF(LEN(A1328)=3,"是",IF(B1328&lt;&gt;"",IF(SUM(C1328:D1328)&lt;&gt;0,"是","否"),"是"))</f>
        <v>是</v>
      </c>
      <c r="G1328" s="144" t="str">
        <f>IF(LEN(A1328)=3,"类",IF(LEN(A1328)=5,"款","项"))</f>
        <v>款</v>
      </c>
    </row>
    <row r="1329" ht="36" customHeight="1" spans="1:6">
      <c r="A1329" s="406"/>
      <c r="B1329" s="402"/>
      <c r="C1329" s="407"/>
      <c r="D1329" s="407"/>
      <c r="E1329" s="257" t="str">
        <f t="shared" si="72"/>
        <v/>
      </c>
      <c r="F1329" s="223" t="str">
        <f>IF(LEN(A1329)=3,"是",IF(B1329&lt;&gt;"",IF(SUM(C1329:D1329)&lt;&gt;0,"是","否"),"是"))</f>
        <v>是</v>
      </c>
    </row>
    <row r="1330" ht="36" customHeight="1" spans="1:6">
      <c r="A1330" s="408"/>
      <c r="B1330" s="409" t="s">
        <v>2382</v>
      </c>
      <c r="C1330" s="410">
        <f>C1326+C1324+C1318+C1317+C1259+C1201+C1181+C1136+C1126+C1099+C1078+C1008+C944+C833+C810+C731+C659+C532+C473+C417+C363+C271+C252+C249+C4</f>
        <v>370991</v>
      </c>
      <c r="D1330" s="410">
        <f>D1326+D1324+D1318+D1317+D1259+D1201+D1181+D1136+D1126+D1099+D1078+D1008+D944+D833+D810+D731+D659+D532+D473+D417+D363+D271+D252+D249+D4</f>
        <v>433427</v>
      </c>
      <c r="E1330" s="257">
        <f t="shared" si="72"/>
        <v>0.168</v>
      </c>
      <c r="F1330" s="223" t="str">
        <f>IF(LEN(A1330)=3,"是",IF(B1330&lt;&gt;"",IF(SUM(C1330:D1330)&lt;&gt;0,"是","否"),"是"))</f>
        <v>是</v>
      </c>
    </row>
    <row r="1331" spans="1:6">
      <c r="C1331" s="329"/>
    </row>
    <row r="1332" spans="1:6">
      <c r="C1332" s="356"/>
    </row>
    <row r="1333" spans="1:6">
      <c r="C1333" s="329"/>
    </row>
    <row r="1334" spans="1:6">
      <c r="C1334" s="356"/>
    </row>
    <row r="1335" spans="1:6">
      <c r="C1335" s="329"/>
    </row>
    <row r="1336" spans="1:6">
      <c r="C1336" s="329"/>
    </row>
    <row r="1337" spans="1:6">
      <c r="C1337" s="356"/>
    </row>
    <row r="1338" spans="1:6">
      <c r="C1338" s="329"/>
    </row>
    <row r="1339" spans="1:6">
      <c r="C1339" s="329"/>
    </row>
    <row r="1340" spans="1:6">
      <c r="C1340" s="329"/>
    </row>
    <row r="1341" spans="1:6">
      <c r="C1341" s="329"/>
    </row>
    <row r="1342" spans="1:6">
      <c r="C1342" s="356"/>
      <c r="E1342" s="293">
        <f>IF(C1330&lt;&gt;0,IF((D1330/C1330-1)&lt;-30%,"",IF((D1330/C1330-1)&gt;150%,"",D1330/C1330-1)),"")</f>
        <v>0</v>
      </c>
    </row>
    <row r="1343" spans="1:6">
      <c r="C1343" s="329"/>
    </row>
  </sheetData>
  <autoFilter xmlns:etc="http://www.wps.cn/officeDocument/2017/etCustomData" ref="A3:G1330" etc:filterBottomFollowUsedRange="0">
    <extLst/>
  </autoFilter>
  <mergeCells count="1">
    <mergeCell ref="B1:E1"/>
  </mergeCells>
  <conditionalFormatting sqref="F4">
    <cfRule type="cellIs" dxfId="2" priority="1352" stopIfTrue="1" operator="lessThan">
      <formula>0</formula>
    </cfRule>
  </conditionalFormatting>
  <conditionalFormatting sqref="F5">
    <cfRule type="cellIs" dxfId="2" priority="1351" stopIfTrue="1" operator="lessThan">
      <formula>0</formula>
    </cfRule>
  </conditionalFormatting>
  <conditionalFormatting sqref="F6">
    <cfRule type="cellIs" dxfId="2" priority="1350" stopIfTrue="1" operator="lessThan">
      <formula>0</formula>
    </cfRule>
  </conditionalFormatting>
  <conditionalFormatting sqref="F7">
    <cfRule type="cellIs" dxfId="2" priority="1349" stopIfTrue="1" operator="lessThan">
      <formula>0</formula>
    </cfRule>
  </conditionalFormatting>
  <conditionalFormatting sqref="F8">
    <cfRule type="cellIs" dxfId="2" priority="1348" stopIfTrue="1" operator="lessThan">
      <formula>0</formula>
    </cfRule>
  </conditionalFormatting>
  <conditionalFormatting sqref="F9">
    <cfRule type="cellIs" dxfId="2" priority="1347" stopIfTrue="1" operator="lessThan">
      <formula>0</formula>
    </cfRule>
  </conditionalFormatting>
  <conditionalFormatting sqref="F10">
    <cfRule type="cellIs" dxfId="2" priority="1346" stopIfTrue="1" operator="lessThan">
      <formula>0</formula>
    </cfRule>
  </conditionalFormatting>
  <conditionalFormatting sqref="F11">
    <cfRule type="cellIs" dxfId="2" priority="1345" stopIfTrue="1" operator="lessThan">
      <formula>0</formula>
    </cfRule>
  </conditionalFormatting>
  <conditionalFormatting sqref="F12">
    <cfRule type="cellIs" dxfId="2" priority="1344" stopIfTrue="1" operator="lessThan">
      <formula>0</formula>
    </cfRule>
  </conditionalFormatting>
  <conditionalFormatting sqref="F13">
    <cfRule type="cellIs" dxfId="2" priority="1343" stopIfTrue="1" operator="lessThan">
      <formula>0</formula>
    </cfRule>
  </conditionalFormatting>
  <conditionalFormatting sqref="F14">
    <cfRule type="cellIs" dxfId="2" priority="1342" stopIfTrue="1" operator="lessThan">
      <formula>0</formula>
    </cfRule>
  </conditionalFormatting>
  <conditionalFormatting sqref="F15">
    <cfRule type="cellIs" dxfId="2" priority="1341" stopIfTrue="1" operator="lessThan">
      <formula>0</formula>
    </cfRule>
  </conditionalFormatting>
  <conditionalFormatting sqref="F16">
    <cfRule type="cellIs" dxfId="2" priority="1340" stopIfTrue="1" operator="lessThan">
      <formula>0</formula>
    </cfRule>
  </conditionalFormatting>
  <conditionalFormatting sqref="F17">
    <cfRule type="cellIs" dxfId="2" priority="1339" stopIfTrue="1" operator="lessThan">
      <formula>0</formula>
    </cfRule>
  </conditionalFormatting>
  <conditionalFormatting sqref="F18">
    <cfRule type="cellIs" dxfId="2" priority="1338" stopIfTrue="1" operator="lessThan">
      <formula>0</formula>
    </cfRule>
  </conditionalFormatting>
  <conditionalFormatting sqref="F19">
    <cfRule type="cellIs" dxfId="2" priority="1337" stopIfTrue="1" operator="lessThan">
      <formula>0</formula>
    </cfRule>
  </conditionalFormatting>
  <conditionalFormatting sqref="F20">
    <cfRule type="cellIs" dxfId="2" priority="1336" stopIfTrue="1" operator="lessThan">
      <formula>0</formula>
    </cfRule>
  </conditionalFormatting>
  <conditionalFormatting sqref="F21">
    <cfRule type="cellIs" dxfId="2" priority="1335" stopIfTrue="1" operator="lessThan">
      <formula>0</formula>
    </cfRule>
  </conditionalFormatting>
  <conditionalFormatting sqref="F22">
    <cfRule type="cellIs" dxfId="2" priority="1334" stopIfTrue="1" operator="lessThan">
      <formula>0</formula>
    </cfRule>
  </conditionalFormatting>
  <conditionalFormatting sqref="F23">
    <cfRule type="cellIs" dxfId="2" priority="1333" stopIfTrue="1" operator="lessThan">
      <formula>0</formula>
    </cfRule>
  </conditionalFormatting>
  <conditionalFormatting sqref="F24">
    <cfRule type="cellIs" dxfId="2" priority="1332" stopIfTrue="1" operator="lessThan">
      <formula>0</formula>
    </cfRule>
  </conditionalFormatting>
  <conditionalFormatting sqref="F25">
    <cfRule type="cellIs" dxfId="2" priority="1331" stopIfTrue="1" operator="lessThan">
      <formula>0</formula>
    </cfRule>
  </conditionalFormatting>
  <conditionalFormatting sqref="F26">
    <cfRule type="cellIs" dxfId="2" priority="1330" stopIfTrue="1" operator="lessThan">
      <formula>0</formula>
    </cfRule>
  </conditionalFormatting>
  <conditionalFormatting sqref="F27">
    <cfRule type="cellIs" dxfId="2" priority="1329" stopIfTrue="1" operator="lessThan">
      <formula>0</formula>
    </cfRule>
  </conditionalFormatting>
  <conditionalFormatting sqref="F28">
    <cfRule type="cellIs" dxfId="2" priority="1328" stopIfTrue="1" operator="lessThan">
      <formula>0</formula>
    </cfRule>
  </conditionalFormatting>
  <conditionalFormatting sqref="F29">
    <cfRule type="cellIs" dxfId="2" priority="1327" stopIfTrue="1" operator="lessThan">
      <formula>0</formula>
    </cfRule>
  </conditionalFormatting>
  <conditionalFormatting sqref="F30">
    <cfRule type="cellIs" dxfId="2" priority="1326" stopIfTrue="1" operator="lessThan">
      <formula>0</formula>
    </cfRule>
  </conditionalFormatting>
  <conditionalFormatting sqref="F31">
    <cfRule type="cellIs" dxfId="2" priority="1325" stopIfTrue="1" operator="lessThan">
      <formula>0</formula>
    </cfRule>
  </conditionalFormatting>
  <conditionalFormatting sqref="F32">
    <cfRule type="cellIs" dxfId="2" priority="1324" stopIfTrue="1" operator="lessThan">
      <formula>0</formula>
    </cfRule>
  </conditionalFormatting>
  <conditionalFormatting sqref="F33">
    <cfRule type="cellIs" dxfId="2" priority="1323" stopIfTrue="1" operator="lessThan">
      <formula>0</formula>
    </cfRule>
  </conditionalFormatting>
  <conditionalFormatting sqref="F34">
    <cfRule type="cellIs" dxfId="2" priority="1322" stopIfTrue="1" operator="lessThan">
      <formula>0</formula>
    </cfRule>
  </conditionalFormatting>
  <conditionalFormatting sqref="F35">
    <cfRule type="cellIs" dxfId="2" priority="1321" stopIfTrue="1" operator="lessThan">
      <formula>0</formula>
    </cfRule>
  </conditionalFormatting>
  <conditionalFormatting sqref="F36">
    <cfRule type="cellIs" dxfId="2" priority="1320" stopIfTrue="1" operator="lessThan">
      <formula>0</formula>
    </cfRule>
  </conditionalFormatting>
  <conditionalFormatting sqref="F37">
    <cfRule type="cellIs" dxfId="2" priority="1319" stopIfTrue="1" operator="lessThan">
      <formula>0</formula>
    </cfRule>
  </conditionalFormatting>
  <conditionalFormatting sqref="F38">
    <cfRule type="cellIs" dxfId="2" priority="1318" stopIfTrue="1" operator="lessThan">
      <formula>0</formula>
    </cfRule>
  </conditionalFormatting>
  <conditionalFormatting sqref="F39">
    <cfRule type="cellIs" dxfId="2" priority="1317" stopIfTrue="1" operator="lessThan">
      <formula>0</formula>
    </cfRule>
  </conditionalFormatting>
  <conditionalFormatting sqref="F40">
    <cfRule type="cellIs" dxfId="2" priority="1316" stopIfTrue="1" operator="lessThan">
      <formula>0</formula>
    </cfRule>
  </conditionalFormatting>
  <conditionalFormatting sqref="F41">
    <cfRule type="cellIs" dxfId="2" priority="1315" stopIfTrue="1" operator="lessThan">
      <formula>0</formula>
    </cfRule>
  </conditionalFormatting>
  <conditionalFormatting sqref="F42">
    <cfRule type="cellIs" dxfId="2" priority="1314" stopIfTrue="1" operator="lessThan">
      <formula>0</formula>
    </cfRule>
  </conditionalFormatting>
  <conditionalFormatting sqref="F43">
    <cfRule type="cellIs" dxfId="2" priority="1313" stopIfTrue="1" operator="lessThan">
      <formula>0</formula>
    </cfRule>
  </conditionalFormatting>
  <conditionalFormatting sqref="F44">
    <cfRule type="cellIs" dxfId="2" priority="1312" stopIfTrue="1" operator="lessThan">
      <formula>0</formula>
    </cfRule>
  </conditionalFormatting>
  <conditionalFormatting sqref="F45">
    <cfRule type="cellIs" dxfId="2" priority="1311" stopIfTrue="1" operator="lessThan">
      <formula>0</formula>
    </cfRule>
  </conditionalFormatting>
  <conditionalFormatting sqref="F46">
    <cfRule type="cellIs" dxfId="2" priority="1310" stopIfTrue="1" operator="lessThan">
      <formula>0</formula>
    </cfRule>
  </conditionalFormatting>
  <conditionalFormatting sqref="F47">
    <cfRule type="cellIs" dxfId="2" priority="1309" stopIfTrue="1" operator="lessThan">
      <formula>0</formula>
    </cfRule>
  </conditionalFormatting>
  <conditionalFormatting sqref="F48">
    <cfRule type="cellIs" dxfId="2" priority="1308" stopIfTrue="1" operator="lessThan">
      <formula>0</formula>
    </cfRule>
  </conditionalFormatting>
  <conditionalFormatting sqref="F49">
    <cfRule type="cellIs" dxfId="2" priority="1307" stopIfTrue="1" operator="lessThan">
      <formula>0</formula>
    </cfRule>
  </conditionalFormatting>
  <conditionalFormatting sqref="F50">
    <cfRule type="cellIs" dxfId="2" priority="1306" stopIfTrue="1" operator="lessThan">
      <formula>0</formula>
    </cfRule>
  </conditionalFormatting>
  <conditionalFormatting sqref="F51">
    <cfRule type="cellIs" dxfId="2" priority="1305" stopIfTrue="1" operator="lessThan">
      <formula>0</formula>
    </cfRule>
  </conditionalFormatting>
  <conditionalFormatting sqref="F52">
    <cfRule type="cellIs" dxfId="2" priority="1304" stopIfTrue="1" operator="lessThan">
      <formula>0</formula>
    </cfRule>
  </conditionalFormatting>
  <conditionalFormatting sqref="F53">
    <cfRule type="cellIs" dxfId="2" priority="1303" stopIfTrue="1" operator="lessThan">
      <formula>0</formula>
    </cfRule>
  </conditionalFormatting>
  <conditionalFormatting sqref="F54">
    <cfRule type="cellIs" dxfId="2" priority="1302" stopIfTrue="1" operator="lessThan">
      <formula>0</formula>
    </cfRule>
  </conditionalFormatting>
  <conditionalFormatting sqref="F55">
    <cfRule type="cellIs" dxfId="2" priority="1301" stopIfTrue="1" operator="lessThan">
      <formula>0</formula>
    </cfRule>
  </conditionalFormatting>
  <conditionalFormatting sqref="F56">
    <cfRule type="cellIs" dxfId="2" priority="1300" stopIfTrue="1" operator="lessThan">
      <formula>0</formula>
    </cfRule>
  </conditionalFormatting>
  <conditionalFormatting sqref="F57">
    <cfRule type="cellIs" dxfId="2" priority="1299" stopIfTrue="1" operator="lessThan">
      <formula>0</formula>
    </cfRule>
  </conditionalFormatting>
  <conditionalFormatting sqref="F58">
    <cfRule type="cellIs" dxfId="2" priority="1298" stopIfTrue="1" operator="lessThan">
      <formula>0</formula>
    </cfRule>
  </conditionalFormatting>
  <conditionalFormatting sqref="F59">
    <cfRule type="cellIs" dxfId="2" priority="1297" stopIfTrue="1" operator="lessThan">
      <formula>0</formula>
    </cfRule>
  </conditionalFormatting>
  <conditionalFormatting sqref="F60">
    <cfRule type="cellIs" dxfId="2" priority="1296" stopIfTrue="1" operator="lessThan">
      <formula>0</formula>
    </cfRule>
  </conditionalFormatting>
  <conditionalFormatting sqref="F61">
    <cfRule type="cellIs" dxfId="2" priority="1295" stopIfTrue="1" operator="lessThan">
      <formula>0</formula>
    </cfRule>
  </conditionalFormatting>
  <conditionalFormatting sqref="F62">
    <cfRule type="cellIs" dxfId="2" priority="1294" stopIfTrue="1" operator="lessThan">
      <formula>0</formula>
    </cfRule>
  </conditionalFormatting>
  <conditionalFormatting sqref="F63">
    <cfRule type="cellIs" dxfId="2" priority="1293" stopIfTrue="1" operator="lessThan">
      <formula>0</formula>
    </cfRule>
  </conditionalFormatting>
  <conditionalFormatting sqref="F64">
    <cfRule type="cellIs" dxfId="2" priority="1292" stopIfTrue="1" operator="lessThan">
      <formula>0</formula>
    </cfRule>
  </conditionalFormatting>
  <conditionalFormatting sqref="F65">
    <cfRule type="cellIs" dxfId="2" priority="1291" stopIfTrue="1" operator="lessThan">
      <formula>0</formula>
    </cfRule>
  </conditionalFormatting>
  <conditionalFormatting sqref="F66">
    <cfRule type="cellIs" dxfId="2" priority="1290" stopIfTrue="1" operator="lessThan">
      <formula>0</formula>
    </cfRule>
  </conditionalFormatting>
  <conditionalFormatting sqref="F67">
    <cfRule type="cellIs" dxfId="2" priority="1289" stopIfTrue="1" operator="lessThan">
      <formula>0</formula>
    </cfRule>
  </conditionalFormatting>
  <conditionalFormatting sqref="F68">
    <cfRule type="cellIs" dxfId="2" priority="1288" stopIfTrue="1" operator="lessThan">
      <formula>0</formula>
    </cfRule>
  </conditionalFormatting>
  <conditionalFormatting sqref="F69">
    <cfRule type="cellIs" dxfId="2" priority="1287" stopIfTrue="1" operator="lessThan">
      <formula>0</formula>
    </cfRule>
  </conditionalFormatting>
  <conditionalFormatting sqref="F70">
    <cfRule type="cellIs" dxfId="2" priority="1286" stopIfTrue="1" operator="lessThan">
      <formula>0</formula>
    </cfRule>
  </conditionalFormatting>
  <conditionalFormatting sqref="F71">
    <cfRule type="cellIs" dxfId="2" priority="1285" stopIfTrue="1" operator="lessThan">
      <formula>0</formula>
    </cfRule>
  </conditionalFormatting>
  <conditionalFormatting sqref="F72">
    <cfRule type="cellIs" dxfId="2" priority="1284" stopIfTrue="1" operator="lessThan">
      <formula>0</formula>
    </cfRule>
  </conditionalFormatting>
  <conditionalFormatting sqref="F73">
    <cfRule type="cellIs" dxfId="2" priority="1283" stopIfTrue="1" operator="lessThan">
      <formula>0</formula>
    </cfRule>
  </conditionalFormatting>
  <conditionalFormatting sqref="F74">
    <cfRule type="cellIs" dxfId="2" priority="1282" stopIfTrue="1" operator="lessThan">
      <formula>0</formula>
    </cfRule>
  </conditionalFormatting>
  <conditionalFormatting sqref="F75">
    <cfRule type="cellIs" dxfId="2" priority="1281" stopIfTrue="1" operator="lessThan">
      <formula>0</formula>
    </cfRule>
  </conditionalFormatting>
  <conditionalFormatting sqref="F76">
    <cfRule type="cellIs" dxfId="2" priority="1280" stopIfTrue="1" operator="lessThan">
      <formula>0</formula>
    </cfRule>
  </conditionalFormatting>
  <conditionalFormatting sqref="F77">
    <cfRule type="cellIs" dxfId="2" priority="1279" stopIfTrue="1" operator="lessThan">
      <formula>0</formula>
    </cfRule>
  </conditionalFormatting>
  <conditionalFormatting sqref="F78">
    <cfRule type="cellIs" dxfId="2" priority="1278" stopIfTrue="1" operator="lessThan">
      <formula>0</formula>
    </cfRule>
  </conditionalFormatting>
  <conditionalFormatting sqref="F79">
    <cfRule type="cellIs" dxfId="2" priority="1277" stopIfTrue="1" operator="lessThan">
      <formula>0</formula>
    </cfRule>
  </conditionalFormatting>
  <conditionalFormatting sqref="F80">
    <cfRule type="cellIs" dxfId="2" priority="1276" stopIfTrue="1" operator="lessThan">
      <formula>0</formula>
    </cfRule>
  </conditionalFormatting>
  <conditionalFormatting sqref="F81">
    <cfRule type="cellIs" dxfId="2" priority="1275" stopIfTrue="1" operator="lessThan">
      <formula>0</formula>
    </cfRule>
  </conditionalFormatting>
  <conditionalFormatting sqref="F82">
    <cfRule type="cellIs" dxfId="2" priority="1274" stopIfTrue="1" operator="lessThan">
      <formula>0</formula>
    </cfRule>
  </conditionalFormatting>
  <conditionalFormatting sqref="F83">
    <cfRule type="cellIs" dxfId="2" priority="1273" stopIfTrue="1" operator="lessThan">
      <formula>0</formula>
    </cfRule>
  </conditionalFormatting>
  <conditionalFormatting sqref="F84">
    <cfRule type="cellIs" dxfId="2" priority="1272" stopIfTrue="1" operator="lessThan">
      <formula>0</formula>
    </cfRule>
  </conditionalFormatting>
  <conditionalFormatting sqref="F85">
    <cfRule type="cellIs" dxfId="2" priority="1271" stopIfTrue="1" operator="lessThan">
      <formula>0</formula>
    </cfRule>
  </conditionalFormatting>
  <conditionalFormatting sqref="F86">
    <cfRule type="cellIs" dxfId="2" priority="1270" stopIfTrue="1" operator="lessThan">
      <formula>0</formula>
    </cfRule>
  </conditionalFormatting>
  <conditionalFormatting sqref="F87">
    <cfRule type="cellIs" dxfId="2" priority="1269" stopIfTrue="1" operator="lessThan">
      <formula>0</formula>
    </cfRule>
  </conditionalFormatting>
  <conditionalFormatting sqref="F88">
    <cfRule type="cellIs" dxfId="2" priority="1268" stopIfTrue="1" operator="lessThan">
      <formula>0</formula>
    </cfRule>
  </conditionalFormatting>
  <conditionalFormatting sqref="F89">
    <cfRule type="cellIs" dxfId="2" priority="1267" stopIfTrue="1" operator="lessThan">
      <formula>0</formula>
    </cfRule>
  </conditionalFormatting>
  <conditionalFormatting sqref="F90">
    <cfRule type="cellIs" dxfId="2" priority="1266" stopIfTrue="1" operator="lessThan">
      <formula>0</formula>
    </cfRule>
  </conditionalFormatting>
  <conditionalFormatting sqref="F91">
    <cfRule type="cellIs" dxfId="2" priority="1265" stopIfTrue="1" operator="lessThan">
      <formula>0</formula>
    </cfRule>
  </conditionalFormatting>
  <conditionalFormatting sqref="F92">
    <cfRule type="cellIs" dxfId="2" priority="1264" stopIfTrue="1" operator="lessThan">
      <formula>0</formula>
    </cfRule>
  </conditionalFormatting>
  <conditionalFormatting sqref="F93">
    <cfRule type="cellIs" dxfId="2" priority="1263" stopIfTrue="1" operator="lessThan">
      <formula>0</formula>
    </cfRule>
  </conditionalFormatting>
  <conditionalFormatting sqref="F94">
    <cfRule type="cellIs" dxfId="2" priority="1262" stopIfTrue="1" operator="lessThan">
      <formula>0</formula>
    </cfRule>
  </conditionalFormatting>
  <conditionalFormatting sqref="F95">
    <cfRule type="cellIs" dxfId="2" priority="1261" stopIfTrue="1" operator="lessThan">
      <formula>0</formula>
    </cfRule>
  </conditionalFormatting>
  <conditionalFormatting sqref="F96">
    <cfRule type="cellIs" dxfId="2" priority="1260" stopIfTrue="1" operator="lessThan">
      <formula>0</formula>
    </cfRule>
  </conditionalFormatting>
  <conditionalFormatting sqref="F97">
    <cfRule type="cellIs" dxfId="2" priority="1259" stopIfTrue="1" operator="lessThan">
      <formula>0</formula>
    </cfRule>
  </conditionalFormatting>
  <conditionalFormatting sqref="F98">
    <cfRule type="cellIs" dxfId="2" priority="1258" stopIfTrue="1" operator="lessThan">
      <formula>0</formula>
    </cfRule>
  </conditionalFormatting>
  <conditionalFormatting sqref="F99">
    <cfRule type="cellIs" dxfId="2" priority="1257" stopIfTrue="1" operator="lessThan">
      <formula>0</formula>
    </cfRule>
  </conditionalFormatting>
  <conditionalFormatting sqref="F100">
    <cfRule type="cellIs" dxfId="2" priority="1256" stopIfTrue="1" operator="lessThan">
      <formula>0</formula>
    </cfRule>
  </conditionalFormatting>
  <conditionalFormatting sqref="F101">
    <cfRule type="cellIs" dxfId="2" priority="1255" stopIfTrue="1" operator="lessThan">
      <formula>0</formula>
    </cfRule>
  </conditionalFormatting>
  <conditionalFormatting sqref="F102">
    <cfRule type="cellIs" dxfId="2" priority="1254" stopIfTrue="1" operator="lessThan">
      <formula>0</formula>
    </cfRule>
  </conditionalFormatting>
  <conditionalFormatting sqref="F103">
    <cfRule type="cellIs" dxfId="2" priority="1253" stopIfTrue="1" operator="lessThan">
      <formula>0</formula>
    </cfRule>
  </conditionalFormatting>
  <conditionalFormatting sqref="F104">
    <cfRule type="cellIs" dxfId="2" priority="1252" stopIfTrue="1" operator="lessThan">
      <formula>0</formula>
    </cfRule>
  </conditionalFormatting>
  <conditionalFormatting sqref="F105">
    <cfRule type="cellIs" dxfId="2" priority="1251" stopIfTrue="1" operator="lessThan">
      <formula>0</formula>
    </cfRule>
  </conditionalFormatting>
  <conditionalFormatting sqref="F106">
    <cfRule type="cellIs" dxfId="2" priority="1250" stopIfTrue="1" operator="lessThan">
      <formula>0</formula>
    </cfRule>
  </conditionalFormatting>
  <conditionalFormatting sqref="F107">
    <cfRule type="cellIs" dxfId="2" priority="1249" stopIfTrue="1" operator="lessThan">
      <formula>0</formula>
    </cfRule>
  </conditionalFormatting>
  <conditionalFormatting sqref="F108">
    <cfRule type="cellIs" dxfId="2" priority="1248" stopIfTrue="1" operator="lessThan">
      <formula>0</formula>
    </cfRule>
  </conditionalFormatting>
  <conditionalFormatting sqref="F109">
    <cfRule type="cellIs" dxfId="2" priority="1247" stopIfTrue="1" operator="lessThan">
      <formula>0</formula>
    </cfRule>
  </conditionalFormatting>
  <conditionalFormatting sqref="F110">
    <cfRule type="cellIs" dxfId="2" priority="1246" stopIfTrue="1" operator="lessThan">
      <formula>0</formula>
    </cfRule>
  </conditionalFormatting>
  <conditionalFormatting sqref="F111">
    <cfRule type="cellIs" dxfId="2" priority="1245" stopIfTrue="1" operator="lessThan">
      <formula>0</formula>
    </cfRule>
  </conditionalFormatting>
  <conditionalFormatting sqref="F112">
    <cfRule type="cellIs" dxfId="2" priority="1244" stopIfTrue="1" operator="lessThan">
      <formula>0</formula>
    </cfRule>
  </conditionalFormatting>
  <conditionalFormatting sqref="F113">
    <cfRule type="cellIs" dxfId="2" priority="1243" stopIfTrue="1" operator="lessThan">
      <formula>0</formula>
    </cfRule>
  </conditionalFormatting>
  <conditionalFormatting sqref="F114">
    <cfRule type="cellIs" dxfId="2" priority="1242" stopIfTrue="1" operator="lessThan">
      <formula>0</formula>
    </cfRule>
  </conditionalFormatting>
  <conditionalFormatting sqref="F115">
    <cfRule type="cellIs" dxfId="2" priority="1241" stopIfTrue="1" operator="lessThan">
      <formula>0</formula>
    </cfRule>
  </conditionalFormatting>
  <conditionalFormatting sqref="F116">
    <cfRule type="cellIs" dxfId="2" priority="1240" stopIfTrue="1" operator="lessThan">
      <formula>0</formula>
    </cfRule>
  </conditionalFormatting>
  <conditionalFormatting sqref="F117">
    <cfRule type="cellIs" dxfId="2" priority="1239" stopIfTrue="1" operator="lessThan">
      <formula>0</formula>
    </cfRule>
  </conditionalFormatting>
  <conditionalFormatting sqref="F118">
    <cfRule type="cellIs" dxfId="2" priority="1238" stopIfTrue="1" operator="lessThan">
      <formula>0</formula>
    </cfRule>
  </conditionalFormatting>
  <conditionalFormatting sqref="F119">
    <cfRule type="cellIs" dxfId="2" priority="1237" stopIfTrue="1" operator="lessThan">
      <formula>0</formula>
    </cfRule>
  </conditionalFormatting>
  <conditionalFormatting sqref="F120">
    <cfRule type="cellIs" dxfId="2" priority="1236" stopIfTrue="1" operator="lessThan">
      <formula>0</formula>
    </cfRule>
  </conditionalFormatting>
  <conditionalFormatting sqref="F121">
    <cfRule type="cellIs" dxfId="2" priority="1235" stopIfTrue="1" operator="lessThan">
      <formula>0</formula>
    </cfRule>
  </conditionalFormatting>
  <conditionalFormatting sqref="F122">
    <cfRule type="cellIs" dxfId="2" priority="1234" stopIfTrue="1" operator="lessThan">
      <formula>0</formula>
    </cfRule>
  </conditionalFormatting>
  <conditionalFormatting sqref="F123">
    <cfRule type="cellIs" dxfId="2" priority="1233" stopIfTrue="1" operator="lessThan">
      <formula>0</formula>
    </cfRule>
  </conditionalFormatting>
  <conditionalFormatting sqref="F124">
    <cfRule type="cellIs" dxfId="2" priority="1232" stopIfTrue="1" operator="lessThan">
      <formula>0</formula>
    </cfRule>
  </conditionalFormatting>
  <conditionalFormatting sqref="F125">
    <cfRule type="cellIs" dxfId="2" priority="1231" stopIfTrue="1" operator="lessThan">
      <formula>0</formula>
    </cfRule>
  </conditionalFormatting>
  <conditionalFormatting sqref="F126">
    <cfRule type="cellIs" dxfId="2" priority="1230" stopIfTrue="1" operator="lessThan">
      <formula>0</formula>
    </cfRule>
  </conditionalFormatting>
  <conditionalFormatting sqref="F127">
    <cfRule type="cellIs" dxfId="2" priority="1229" stopIfTrue="1" operator="lessThan">
      <formula>0</formula>
    </cfRule>
  </conditionalFormatting>
  <conditionalFormatting sqref="F128">
    <cfRule type="cellIs" dxfId="2" priority="1228" stopIfTrue="1" operator="lessThan">
      <formula>0</formula>
    </cfRule>
  </conditionalFormatting>
  <conditionalFormatting sqref="F129">
    <cfRule type="cellIs" dxfId="2" priority="1227" stopIfTrue="1" operator="lessThan">
      <formula>0</formula>
    </cfRule>
  </conditionalFormatting>
  <conditionalFormatting sqref="F130">
    <cfRule type="cellIs" dxfId="2" priority="1226" stopIfTrue="1" operator="lessThan">
      <formula>0</formula>
    </cfRule>
  </conditionalFormatting>
  <conditionalFormatting sqref="F131">
    <cfRule type="cellIs" dxfId="2" priority="1225" stopIfTrue="1" operator="lessThan">
      <formula>0</formula>
    </cfRule>
  </conditionalFormatting>
  <conditionalFormatting sqref="F132">
    <cfRule type="cellIs" dxfId="2" priority="1224" stopIfTrue="1" operator="lessThan">
      <formula>0</formula>
    </cfRule>
  </conditionalFormatting>
  <conditionalFormatting sqref="F133">
    <cfRule type="cellIs" dxfId="2" priority="1223" stopIfTrue="1" operator="lessThan">
      <formula>0</formula>
    </cfRule>
  </conditionalFormatting>
  <conditionalFormatting sqref="F134">
    <cfRule type="cellIs" dxfId="2" priority="1222" stopIfTrue="1" operator="lessThan">
      <formula>0</formula>
    </cfRule>
  </conditionalFormatting>
  <conditionalFormatting sqref="F135">
    <cfRule type="cellIs" dxfId="2" priority="1221" stopIfTrue="1" operator="lessThan">
      <formula>0</formula>
    </cfRule>
  </conditionalFormatting>
  <conditionalFormatting sqref="F136">
    <cfRule type="cellIs" dxfId="2" priority="1220" stopIfTrue="1" operator="lessThan">
      <formula>0</formula>
    </cfRule>
  </conditionalFormatting>
  <conditionalFormatting sqref="F137">
    <cfRule type="cellIs" dxfId="2" priority="1219" stopIfTrue="1" operator="lessThan">
      <formula>0</formula>
    </cfRule>
  </conditionalFormatting>
  <conditionalFormatting sqref="F138">
    <cfRule type="cellIs" dxfId="2" priority="1218" stopIfTrue="1" operator="lessThan">
      <formula>0</formula>
    </cfRule>
  </conditionalFormatting>
  <conditionalFormatting sqref="F139">
    <cfRule type="cellIs" dxfId="2" priority="1217" stopIfTrue="1" operator="lessThan">
      <formula>0</formula>
    </cfRule>
  </conditionalFormatting>
  <conditionalFormatting sqref="F140">
    <cfRule type="cellIs" dxfId="2" priority="1216" stopIfTrue="1" operator="lessThan">
      <formula>0</formula>
    </cfRule>
  </conditionalFormatting>
  <conditionalFormatting sqref="F141">
    <cfRule type="cellIs" dxfId="2" priority="1215" stopIfTrue="1" operator="lessThan">
      <formula>0</formula>
    </cfRule>
  </conditionalFormatting>
  <conditionalFormatting sqref="F142">
    <cfRule type="cellIs" dxfId="2" priority="1214" stopIfTrue="1" operator="lessThan">
      <formula>0</formula>
    </cfRule>
  </conditionalFormatting>
  <conditionalFormatting sqref="F143">
    <cfRule type="cellIs" dxfId="2" priority="1213" stopIfTrue="1" operator="lessThan">
      <formula>0</formula>
    </cfRule>
  </conditionalFormatting>
  <conditionalFormatting sqref="F144">
    <cfRule type="cellIs" dxfId="2" priority="1212" stopIfTrue="1" operator="lessThan">
      <formula>0</formula>
    </cfRule>
  </conditionalFormatting>
  <conditionalFormatting sqref="F145">
    <cfRule type="cellIs" dxfId="2" priority="1211" stopIfTrue="1" operator="lessThan">
      <formula>0</formula>
    </cfRule>
  </conditionalFormatting>
  <conditionalFormatting sqref="F146">
    <cfRule type="cellIs" dxfId="2" priority="1210" stopIfTrue="1" operator="lessThan">
      <formula>0</formula>
    </cfRule>
  </conditionalFormatting>
  <conditionalFormatting sqref="F147">
    <cfRule type="cellIs" dxfId="2" priority="1209" stopIfTrue="1" operator="lessThan">
      <formula>0</formula>
    </cfRule>
  </conditionalFormatting>
  <conditionalFormatting sqref="F148">
    <cfRule type="cellIs" dxfId="2" priority="1208" stopIfTrue="1" operator="lessThan">
      <formula>0</formula>
    </cfRule>
  </conditionalFormatting>
  <conditionalFormatting sqref="F149">
    <cfRule type="cellIs" dxfId="2" priority="1207" stopIfTrue="1" operator="lessThan">
      <formula>0</formula>
    </cfRule>
  </conditionalFormatting>
  <conditionalFormatting sqref="F150">
    <cfRule type="cellIs" dxfId="2" priority="1206" stopIfTrue="1" operator="lessThan">
      <formula>0</formula>
    </cfRule>
  </conditionalFormatting>
  <conditionalFormatting sqref="F151">
    <cfRule type="cellIs" dxfId="2" priority="1205" stopIfTrue="1" operator="lessThan">
      <formula>0</formula>
    </cfRule>
  </conditionalFormatting>
  <conditionalFormatting sqref="F152">
    <cfRule type="cellIs" dxfId="2" priority="1204" stopIfTrue="1" operator="lessThan">
      <formula>0</formula>
    </cfRule>
  </conditionalFormatting>
  <conditionalFormatting sqref="F153">
    <cfRule type="cellIs" dxfId="2" priority="1203" stopIfTrue="1" operator="lessThan">
      <formula>0</formula>
    </cfRule>
  </conditionalFormatting>
  <conditionalFormatting sqref="F154">
    <cfRule type="cellIs" dxfId="2" priority="1202" stopIfTrue="1" operator="lessThan">
      <formula>0</formula>
    </cfRule>
  </conditionalFormatting>
  <conditionalFormatting sqref="F155">
    <cfRule type="cellIs" dxfId="2" priority="1201" stopIfTrue="1" operator="lessThan">
      <formula>0</formula>
    </cfRule>
  </conditionalFormatting>
  <conditionalFormatting sqref="F156">
    <cfRule type="cellIs" dxfId="2" priority="1200" stopIfTrue="1" operator="lessThan">
      <formula>0</formula>
    </cfRule>
  </conditionalFormatting>
  <conditionalFormatting sqref="F157">
    <cfRule type="cellIs" dxfId="2" priority="1199" stopIfTrue="1" operator="lessThan">
      <formula>0</formula>
    </cfRule>
  </conditionalFormatting>
  <conditionalFormatting sqref="F158">
    <cfRule type="cellIs" dxfId="2" priority="1198" stopIfTrue="1" operator="lessThan">
      <formula>0</formula>
    </cfRule>
  </conditionalFormatting>
  <conditionalFormatting sqref="F159">
    <cfRule type="cellIs" dxfId="2" priority="1197" stopIfTrue="1" operator="lessThan">
      <formula>0</formula>
    </cfRule>
  </conditionalFormatting>
  <conditionalFormatting sqref="F160">
    <cfRule type="cellIs" dxfId="2" priority="1196" stopIfTrue="1" operator="lessThan">
      <formula>0</formula>
    </cfRule>
  </conditionalFormatting>
  <conditionalFormatting sqref="F161">
    <cfRule type="cellIs" dxfId="2" priority="1195" stopIfTrue="1" operator="lessThan">
      <formula>0</formula>
    </cfRule>
  </conditionalFormatting>
  <conditionalFormatting sqref="F162">
    <cfRule type="cellIs" dxfId="2" priority="1194" stopIfTrue="1" operator="lessThan">
      <formula>0</formula>
    </cfRule>
  </conditionalFormatting>
  <conditionalFormatting sqref="F163">
    <cfRule type="cellIs" dxfId="2" priority="1193" stopIfTrue="1" operator="lessThan">
      <formula>0</formula>
    </cfRule>
  </conditionalFormatting>
  <conditionalFormatting sqref="F164">
    <cfRule type="cellIs" dxfId="2" priority="1192" stopIfTrue="1" operator="lessThan">
      <formula>0</formula>
    </cfRule>
  </conditionalFormatting>
  <conditionalFormatting sqref="F165">
    <cfRule type="cellIs" dxfId="2" priority="1191" stopIfTrue="1" operator="lessThan">
      <formula>0</formula>
    </cfRule>
  </conditionalFormatting>
  <conditionalFormatting sqref="F166">
    <cfRule type="cellIs" dxfId="2" priority="1190" stopIfTrue="1" operator="lessThan">
      <formula>0</formula>
    </cfRule>
  </conditionalFormatting>
  <conditionalFormatting sqref="F167">
    <cfRule type="cellIs" dxfId="2" priority="1189" stopIfTrue="1" operator="lessThan">
      <formula>0</formula>
    </cfRule>
  </conditionalFormatting>
  <conditionalFormatting sqref="F168">
    <cfRule type="cellIs" dxfId="2" priority="1188" stopIfTrue="1" operator="lessThan">
      <formula>0</formula>
    </cfRule>
  </conditionalFormatting>
  <conditionalFormatting sqref="F169">
    <cfRule type="cellIs" dxfId="2" priority="1187" stopIfTrue="1" operator="lessThan">
      <formula>0</formula>
    </cfRule>
  </conditionalFormatting>
  <conditionalFormatting sqref="F170">
    <cfRule type="cellIs" dxfId="2" priority="1186" stopIfTrue="1" operator="lessThan">
      <formula>0</formula>
    </cfRule>
  </conditionalFormatting>
  <conditionalFormatting sqref="F171">
    <cfRule type="cellIs" dxfId="2" priority="1185" stopIfTrue="1" operator="lessThan">
      <formula>0</formula>
    </cfRule>
  </conditionalFormatting>
  <conditionalFormatting sqref="F172">
    <cfRule type="cellIs" dxfId="2" priority="1184" stopIfTrue="1" operator="lessThan">
      <formula>0</formula>
    </cfRule>
  </conditionalFormatting>
  <conditionalFormatting sqref="F173">
    <cfRule type="cellIs" dxfId="2" priority="1183" stopIfTrue="1" operator="lessThan">
      <formula>0</formula>
    </cfRule>
  </conditionalFormatting>
  <conditionalFormatting sqref="F174">
    <cfRule type="cellIs" dxfId="2" priority="1182" stopIfTrue="1" operator="lessThan">
      <formula>0</formula>
    </cfRule>
  </conditionalFormatting>
  <conditionalFormatting sqref="F175">
    <cfRule type="cellIs" dxfId="2" priority="1181" stopIfTrue="1" operator="lessThan">
      <formula>0</formula>
    </cfRule>
  </conditionalFormatting>
  <conditionalFormatting sqref="F176">
    <cfRule type="cellIs" dxfId="2" priority="1180" stopIfTrue="1" operator="lessThan">
      <formula>0</formula>
    </cfRule>
  </conditionalFormatting>
  <conditionalFormatting sqref="F177">
    <cfRule type="cellIs" dxfId="2" priority="1179" stopIfTrue="1" operator="lessThan">
      <formula>0</formula>
    </cfRule>
  </conditionalFormatting>
  <conditionalFormatting sqref="F178">
    <cfRule type="cellIs" dxfId="2" priority="1178" stopIfTrue="1" operator="lessThan">
      <formula>0</formula>
    </cfRule>
  </conditionalFormatting>
  <conditionalFormatting sqref="F179">
    <cfRule type="cellIs" dxfId="2" priority="1177" stopIfTrue="1" operator="lessThan">
      <formula>0</formula>
    </cfRule>
  </conditionalFormatting>
  <conditionalFormatting sqref="F180">
    <cfRule type="cellIs" dxfId="2" priority="1176" stopIfTrue="1" operator="lessThan">
      <formula>0</formula>
    </cfRule>
  </conditionalFormatting>
  <conditionalFormatting sqref="F181">
    <cfRule type="cellIs" dxfId="2" priority="1175" stopIfTrue="1" operator="lessThan">
      <formula>0</formula>
    </cfRule>
  </conditionalFormatting>
  <conditionalFormatting sqref="F182">
    <cfRule type="cellIs" dxfId="2" priority="1174" stopIfTrue="1" operator="lessThan">
      <formula>0</formula>
    </cfRule>
  </conditionalFormatting>
  <conditionalFormatting sqref="F183">
    <cfRule type="cellIs" dxfId="2" priority="1173" stopIfTrue="1" operator="lessThan">
      <formula>0</formula>
    </cfRule>
  </conditionalFormatting>
  <conditionalFormatting sqref="F184">
    <cfRule type="cellIs" dxfId="2" priority="1172" stopIfTrue="1" operator="lessThan">
      <formula>0</formula>
    </cfRule>
  </conditionalFormatting>
  <conditionalFormatting sqref="F185">
    <cfRule type="cellIs" dxfId="2" priority="1171" stopIfTrue="1" operator="lessThan">
      <formula>0</formula>
    </cfRule>
  </conditionalFormatting>
  <conditionalFormatting sqref="F186">
    <cfRule type="cellIs" dxfId="2" priority="1170" stopIfTrue="1" operator="lessThan">
      <formula>0</formula>
    </cfRule>
  </conditionalFormatting>
  <conditionalFormatting sqref="F187">
    <cfRule type="cellIs" dxfId="2" priority="1169" stopIfTrue="1" operator="lessThan">
      <formula>0</formula>
    </cfRule>
  </conditionalFormatting>
  <conditionalFormatting sqref="F188">
    <cfRule type="cellIs" dxfId="2" priority="1168" stopIfTrue="1" operator="lessThan">
      <formula>0</formula>
    </cfRule>
  </conditionalFormatting>
  <conditionalFormatting sqref="F189">
    <cfRule type="cellIs" dxfId="2" priority="1167" stopIfTrue="1" operator="lessThan">
      <formula>0</formula>
    </cfRule>
  </conditionalFormatting>
  <conditionalFormatting sqref="F190">
    <cfRule type="cellIs" dxfId="2" priority="1166" stopIfTrue="1" operator="lessThan">
      <formula>0</formula>
    </cfRule>
  </conditionalFormatting>
  <conditionalFormatting sqref="F191">
    <cfRule type="cellIs" dxfId="2" priority="1165" stopIfTrue="1" operator="lessThan">
      <formula>0</formula>
    </cfRule>
  </conditionalFormatting>
  <conditionalFormatting sqref="F192">
    <cfRule type="cellIs" dxfId="2" priority="1164" stopIfTrue="1" operator="lessThan">
      <formula>0</formula>
    </cfRule>
  </conditionalFormatting>
  <conditionalFormatting sqref="F193">
    <cfRule type="cellIs" dxfId="2" priority="1163" stopIfTrue="1" operator="lessThan">
      <formula>0</formula>
    </cfRule>
  </conditionalFormatting>
  <conditionalFormatting sqref="F194">
    <cfRule type="cellIs" dxfId="2" priority="1162" stopIfTrue="1" operator="lessThan">
      <formula>0</formula>
    </cfRule>
  </conditionalFormatting>
  <conditionalFormatting sqref="F195">
    <cfRule type="cellIs" dxfId="2" priority="1161" stopIfTrue="1" operator="lessThan">
      <formula>0</formula>
    </cfRule>
  </conditionalFormatting>
  <conditionalFormatting sqref="F196">
    <cfRule type="cellIs" dxfId="2" priority="1160" stopIfTrue="1" operator="lessThan">
      <formula>0</formula>
    </cfRule>
  </conditionalFormatting>
  <conditionalFormatting sqref="F197">
    <cfRule type="cellIs" dxfId="2" priority="1159" stopIfTrue="1" operator="lessThan">
      <formula>0</formula>
    </cfRule>
  </conditionalFormatting>
  <conditionalFormatting sqref="F198">
    <cfRule type="cellIs" dxfId="2" priority="1158" stopIfTrue="1" operator="lessThan">
      <formula>0</formula>
    </cfRule>
  </conditionalFormatting>
  <conditionalFormatting sqref="F199">
    <cfRule type="cellIs" dxfId="2" priority="1157" stopIfTrue="1" operator="lessThan">
      <formula>0</formula>
    </cfRule>
  </conditionalFormatting>
  <conditionalFormatting sqref="F200">
    <cfRule type="cellIs" dxfId="2" priority="1156" stopIfTrue="1" operator="lessThan">
      <formula>0</formula>
    </cfRule>
  </conditionalFormatting>
  <conditionalFormatting sqref="F201">
    <cfRule type="cellIs" dxfId="2" priority="1155" stopIfTrue="1" operator="lessThan">
      <formula>0</formula>
    </cfRule>
  </conditionalFormatting>
  <conditionalFormatting sqref="F202">
    <cfRule type="cellIs" dxfId="2" priority="1154" stopIfTrue="1" operator="lessThan">
      <formula>0</formula>
    </cfRule>
  </conditionalFormatting>
  <conditionalFormatting sqref="F203">
    <cfRule type="cellIs" dxfId="2" priority="1153" stopIfTrue="1" operator="lessThan">
      <formula>0</formula>
    </cfRule>
  </conditionalFormatting>
  <conditionalFormatting sqref="F204">
    <cfRule type="cellIs" dxfId="2" priority="1152" stopIfTrue="1" operator="lessThan">
      <formula>0</formula>
    </cfRule>
  </conditionalFormatting>
  <conditionalFormatting sqref="F205">
    <cfRule type="cellIs" dxfId="2" priority="1151" stopIfTrue="1" operator="lessThan">
      <formula>0</formula>
    </cfRule>
  </conditionalFormatting>
  <conditionalFormatting sqref="F206">
    <cfRule type="cellIs" dxfId="2" priority="1150" stopIfTrue="1" operator="lessThan">
      <formula>0</formula>
    </cfRule>
  </conditionalFormatting>
  <conditionalFormatting sqref="F207">
    <cfRule type="cellIs" dxfId="2" priority="1149" stopIfTrue="1" operator="lessThan">
      <formula>0</formula>
    </cfRule>
  </conditionalFormatting>
  <conditionalFormatting sqref="F208">
    <cfRule type="cellIs" dxfId="2" priority="1148" stopIfTrue="1" operator="lessThan">
      <formula>0</formula>
    </cfRule>
  </conditionalFormatting>
  <conditionalFormatting sqref="F209">
    <cfRule type="cellIs" dxfId="2" priority="1147" stopIfTrue="1" operator="lessThan">
      <formula>0</formula>
    </cfRule>
  </conditionalFormatting>
  <conditionalFormatting sqref="F210">
    <cfRule type="cellIs" dxfId="2" priority="1146" stopIfTrue="1" operator="lessThan">
      <formula>0</formula>
    </cfRule>
  </conditionalFormatting>
  <conditionalFormatting sqref="F211">
    <cfRule type="cellIs" dxfId="2" priority="1145" stopIfTrue="1" operator="lessThan">
      <formula>0</formula>
    </cfRule>
  </conditionalFormatting>
  <conditionalFormatting sqref="F212">
    <cfRule type="cellIs" dxfId="2" priority="1144" stopIfTrue="1" operator="lessThan">
      <formula>0</formula>
    </cfRule>
  </conditionalFormatting>
  <conditionalFormatting sqref="F213">
    <cfRule type="cellIs" dxfId="2" priority="1143" stopIfTrue="1" operator="lessThan">
      <formula>0</formula>
    </cfRule>
  </conditionalFormatting>
  <conditionalFormatting sqref="F214">
    <cfRule type="cellIs" dxfId="2" priority="1142" stopIfTrue="1" operator="lessThan">
      <formula>0</formula>
    </cfRule>
  </conditionalFormatting>
  <conditionalFormatting sqref="F215">
    <cfRule type="cellIs" dxfId="2" priority="1141" stopIfTrue="1" operator="lessThan">
      <formula>0</formula>
    </cfRule>
  </conditionalFormatting>
  <conditionalFormatting sqref="F216">
    <cfRule type="cellIs" dxfId="2" priority="1140" stopIfTrue="1" operator="lessThan">
      <formula>0</formula>
    </cfRule>
  </conditionalFormatting>
  <conditionalFormatting sqref="F217">
    <cfRule type="cellIs" dxfId="2" priority="1139" stopIfTrue="1" operator="lessThan">
      <formula>0</formula>
    </cfRule>
  </conditionalFormatting>
  <conditionalFormatting sqref="F218">
    <cfRule type="cellIs" dxfId="2" priority="1138" stopIfTrue="1" operator="lessThan">
      <formula>0</formula>
    </cfRule>
  </conditionalFormatting>
  <conditionalFormatting sqref="F219">
    <cfRule type="cellIs" dxfId="2" priority="1137" stopIfTrue="1" operator="lessThan">
      <formula>0</formula>
    </cfRule>
  </conditionalFormatting>
  <conditionalFormatting sqref="F220">
    <cfRule type="cellIs" dxfId="2" priority="1136" stopIfTrue="1" operator="lessThan">
      <formula>0</formula>
    </cfRule>
  </conditionalFormatting>
  <conditionalFormatting sqref="F221">
    <cfRule type="cellIs" dxfId="2" priority="1135" stopIfTrue="1" operator="lessThan">
      <formula>0</formula>
    </cfRule>
  </conditionalFormatting>
  <conditionalFormatting sqref="F222">
    <cfRule type="cellIs" dxfId="2" priority="1134" stopIfTrue="1" operator="lessThan">
      <formula>0</formula>
    </cfRule>
  </conditionalFormatting>
  <conditionalFormatting sqref="F223">
    <cfRule type="cellIs" dxfId="2" priority="1133" stopIfTrue="1" operator="lessThan">
      <formula>0</formula>
    </cfRule>
  </conditionalFormatting>
  <conditionalFormatting sqref="F224">
    <cfRule type="cellIs" dxfId="2" priority="1132" stopIfTrue="1" operator="lessThan">
      <formula>0</formula>
    </cfRule>
  </conditionalFormatting>
  <conditionalFormatting sqref="F225">
    <cfRule type="cellIs" dxfId="2" priority="1131" stopIfTrue="1" operator="lessThan">
      <formula>0</formula>
    </cfRule>
  </conditionalFormatting>
  <conditionalFormatting sqref="F226">
    <cfRule type="cellIs" dxfId="2" priority="1130" stopIfTrue="1" operator="lessThan">
      <formula>0</formula>
    </cfRule>
  </conditionalFormatting>
  <conditionalFormatting sqref="F227">
    <cfRule type="cellIs" dxfId="2" priority="1129" stopIfTrue="1" operator="lessThan">
      <formula>0</formula>
    </cfRule>
  </conditionalFormatting>
  <conditionalFormatting sqref="F228">
    <cfRule type="cellIs" dxfId="2" priority="1128" stopIfTrue="1" operator="lessThan">
      <formula>0</formula>
    </cfRule>
  </conditionalFormatting>
  <conditionalFormatting sqref="F229">
    <cfRule type="cellIs" dxfId="2" priority="1127" stopIfTrue="1" operator="lessThan">
      <formula>0</formula>
    </cfRule>
  </conditionalFormatting>
  <conditionalFormatting sqref="F230">
    <cfRule type="cellIs" dxfId="2" priority="1126" stopIfTrue="1" operator="lessThan">
      <formula>0</formula>
    </cfRule>
  </conditionalFormatting>
  <conditionalFormatting sqref="F231">
    <cfRule type="cellIs" dxfId="2" priority="1125" stopIfTrue="1" operator="lessThan">
      <formula>0</formula>
    </cfRule>
  </conditionalFormatting>
  <conditionalFormatting sqref="F232">
    <cfRule type="cellIs" dxfId="2" priority="1124" stopIfTrue="1" operator="lessThan">
      <formula>0</formula>
    </cfRule>
  </conditionalFormatting>
  <conditionalFormatting sqref="F233">
    <cfRule type="cellIs" dxfId="2" priority="1123" stopIfTrue="1" operator="lessThan">
      <formula>0</formula>
    </cfRule>
  </conditionalFormatting>
  <conditionalFormatting sqref="F234">
    <cfRule type="cellIs" dxfId="2" priority="1122" stopIfTrue="1" operator="lessThan">
      <formula>0</formula>
    </cfRule>
  </conditionalFormatting>
  <conditionalFormatting sqref="F235">
    <cfRule type="cellIs" dxfId="2" priority="1121" stopIfTrue="1" operator="lessThan">
      <formula>0</formula>
    </cfRule>
  </conditionalFormatting>
  <conditionalFormatting sqref="F236">
    <cfRule type="cellIs" dxfId="2" priority="1120" stopIfTrue="1" operator="lessThan">
      <formula>0</formula>
    </cfRule>
  </conditionalFormatting>
  <conditionalFormatting sqref="F237">
    <cfRule type="cellIs" dxfId="2" priority="1119" stopIfTrue="1" operator="lessThan">
      <formula>0</formula>
    </cfRule>
  </conditionalFormatting>
  <conditionalFormatting sqref="F238">
    <cfRule type="cellIs" dxfId="2" priority="1118" stopIfTrue="1" operator="lessThan">
      <formula>0</formula>
    </cfRule>
  </conditionalFormatting>
  <conditionalFormatting sqref="F239">
    <cfRule type="cellIs" dxfId="2" priority="1117" stopIfTrue="1" operator="lessThan">
      <formula>0</formula>
    </cfRule>
  </conditionalFormatting>
  <conditionalFormatting sqref="F240">
    <cfRule type="cellIs" dxfId="2" priority="1116" stopIfTrue="1" operator="lessThan">
      <formula>0</formula>
    </cfRule>
  </conditionalFormatting>
  <conditionalFormatting sqref="F241">
    <cfRule type="cellIs" dxfId="2" priority="1115" stopIfTrue="1" operator="lessThan">
      <formula>0</formula>
    </cfRule>
  </conditionalFormatting>
  <conditionalFormatting sqref="F242">
    <cfRule type="cellIs" dxfId="2" priority="1114" stopIfTrue="1" operator="lessThan">
      <formula>0</formula>
    </cfRule>
  </conditionalFormatting>
  <conditionalFormatting sqref="F243">
    <cfRule type="cellIs" dxfId="2" priority="1113" stopIfTrue="1" operator="lessThan">
      <formula>0</formula>
    </cfRule>
  </conditionalFormatting>
  <conditionalFormatting sqref="F244">
    <cfRule type="cellIs" dxfId="2" priority="1112" stopIfTrue="1" operator="lessThan">
      <formula>0</formula>
    </cfRule>
  </conditionalFormatting>
  <conditionalFormatting sqref="F245">
    <cfRule type="cellIs" dxfId="2" priority="1111" stopIfTrue="1" operator="lessThan">
      <formula>0</formula>
    </cfRule>
  </conditionalFormatting>
  <conditionalFormatting sqref="F246">
    <cfRule type="cellIs" dxfId="2" priority="1110" stopIfTrue="1" operator="lessThan">
      <formula>0</formula>
    </cfRule>
  </conditionalFormatting>
  <conditionalFormatting sqref="F247">
    <cfRule type="cellIs" dxfId="2" priority="1109" stopIfTrue="1" operator="lessThan">
      <formula>0</formula>
    </cfRule>
  </conditionalFormatting>
  <conditionalFormatting sqref="F248">
    <cfRule type="cellIs" dxfId="2" priority="1108" stopIfTrue="1" operator="lessThan">
      <formula>0</formula>
    </cfRule>
  </conditionalFormatting>
  <conditionalFormatting sqref="F249">
    <cfRule type="cellIs" dxfId="2" priority="1106" stopIfTrue="1" operator="lessThan">
      <formula>0</formula>
    </cfRule>
  </conditionalFormatting>
  <conditionalFormatting sqref="F250">
    <cfRule type="cellIs" dxfId="2" priority="1105" stopIfTrue="1" operator="lessThan">
      <formula>0</formula>
    </cfRule>
  </conditionalFormatting>
  <conditionalFormatting sqref="F251">
    <cfRule type="cellIs" dxfId="2" priority="1104" stopIfTrue="1" operator="lessThan">
      <formula>0</formula>
    </cfRule>
  </conditionalFormatting>
  <conditionalFormatting sqref="F252">
    <cfRule type="cellIs" dxfId="2" priority="1103" stopIfTrue="1" operator="lessThan">
      <formula>0</formula>
    </cfRule>
  </conditionalFormatting>
  <conditionalFormatting sqref="F253">
    <cfRule type="cellIs" dxfId="2" priority="1102" stopIfTrue="1" operator="lessThan">
      <formula>0</formula>
    </cfRule>
  </conditionalFormatting>
  <conditionalFormatting sqref="F254">
    <cfRule type="cellIs" dxfId="2" priority="1101" stopIfTrue="1" operator="lessThan">
      <formula>0</formula>
    </cfRule>
  </conditionalFormatting>
  <conditionalFormatting sqref="F255">
    <cfRule type="cellIs" dxfId="2" priority="1100" stopIfTrue="1" operator="lessThan">
      <formula>0</formula>
    </cfRule>
  </conditionalFormatting>
  <conditionalFormatting sqref="F256">
    <cfRule type="cellIs" dxfId="2" priority="1099" stopIfTrue="1" operator="lessThan">
      <formula>0</formula>
    </cfRule>
  </conditionalFormatting>
  <conditionalFormatting sqref="F257">
    <cfRule type="cellIs" dxfId="2" priority="1098" stopIfTrue="1" operator="lessThan">
      <formula>0</formula>
    </cfRule>
  </conditionalFormatting>
  <conditionalFormatting sqref="F258">
    <cfRule type="cellIs" dxfId="2" priority="1097" stopIfTrue="1" operator="lessThan">
      <formula>0</formula>
    </cfRule>
  </conditionalFormatting>
  <conditionalFormatting sqref="F259">
    <cfRule type="cellIs" dxfId="2" priority="1096" stopIfTrue="1" operator="lessThan">
      <formula>0</formula>
    </cfRule>
  </conditionalFormatting>
  <conditionalFormatting sqref="F260">
    <cfRule type="cellIs" dxfId="2" priority="1095" stopIfTrue="1" operator="lessThan">
      <formula>0</formula>
    </cfRule>
  </conditionalFormatting>
  <conditionalFormatting sqref="F261">
    <cfRule type="cellIs" dxfId="2" priority="1094" stopIfTrue="1" operator="lessThan">
      <formula>0</formula>
    </cfRule>
  </conditionalFormatting>
  <conditionalFormatting sqref="F262">
    <cfRule type="cellIs" dxfId="2" priority="1093" stopIfTrue="1" operator="lessThan">
      <formula>0</formula>
    </cfRule>
  </conditionalFormatting>
  <conditionalFormatting sqref="F263">
    <cfRule type="cellIs" dxfId="2" priority="1092" stopIfTrue="1" operator="lessThan">
      <formula>0</formula>
    </cfRule>
  </conditionalFormatting>
  <conditionalFormatting sqref="F264">
    <cfRule type="cellIs" dxfId="2" priority="1091" stopIfTrue="1" operator="lessThan">
      <formula>0</formula>
    </cfRule>
  </conditionalFormatting>
  <conditionalFormatting sqref="F265">
    <cfRule type="cellIs" dxfId="2" priority="1090" stopIfTrue="1" operator="lessThan">
      <formula>0</formula>
    </cfRule>
  </conditionalFormatting>
  <conditionalFormatting sqref="F266">
    <cfRule type="cellIs" dxfId="2" priority="1089" stopIfTrue="1" operator="lessThan">
      <formula>0</formula>
    </cfRule>
  </conditionalFormatting>
  <conditionalFormatting sqref="F267">
    <cfRule type="cellIs" dxfId="2" priority="1088" stopIfTrue="1" operator="lessThan">
      <formula>0</formula>
    </cfRule>
  </conditionalFormatting>
  <conditionalFormatting sqref="F268">
    <cfRule type="cellIs" dxfId="2" priority="1087" stopIfTrue="1" operator="lessThan">
      <formula>0</formula>
    </cfRule>
  </conditionalFormatting>
  <conditionalFormatting sqref="F269">
    <cfRule type="cellIs" dxfId="2" priority="1086" stopIfTrue="1" operator="lessThan">
      <formula>0</formula>
    </cfRule>
  </conditionalFormatting>
  <conditionalFormatting sqref="F270">
    <cfRule type="cellIs" dxfId="2" priority="1085" stopIfTrue="1" operator="lessThan">
      <formula>0</formula>
    </cfRule>
  </conditionalFormatting>
  <conditionalFormatting sqref="F271">
    <cfRule type="cellIs" dxfId="2" priority="1083" stopIfTrue="1" operator="lessThan">
      <formula>0</formula>
    </cfRule>
  </conditionalFormatting>
  <conditionalFormatting sqref="F272">
    <cfRule type="cellIs" dxfId="2" priority="1082" stopIfTrue="1" operator="lessThan">
      <formula>0</formula>
    </cfRule>
  </conditionalFormatting>
  <conditionalFormatting sqref="F273">
    <cfRule type="cellIs" dxfId="2" priority="1081" stopIfTrue="1" operator="lessThan">
      <formula>0</formula>
    </cfRule>
  </conditionalFormatting>
  <conditionalFormatting sqref="F274">
    <cfRule type="cellIs" dxfId="2" priority="1080" stopIfTrue="1" operator="lessThan">
      <formula>0</formula>
    </cfRule>
  </conditionalFormatting>
  <conditionalFormatting sqref="F275">
    <cfRule type="cellIs" dxfId="2" priority="1079" stopIfTrue="1" operator="lessThan">
      <formula>0</formula>
    </cfRule>
  </conditionalFormatting>
  <conditionalFormatting sqref="F276">
    <cfRule type="cellIs" dxfId="2" priority="1078" stopIfTrue="1" operator="lessThan">
      <formula>0</formula>
    </cfRule>
  </conditionalFormatting>
  <conditionalFormatting sqref="F277">
    <cfRule type="cellIs" dxfId="2" priority="1077" stopIfTrue="1" operator="lessThan">
      <formula>0</formula>
    </cfRule>
  </conditionalFormatting>
  <conditionalFormatting sqref="F278">
    <cfRule type="cellIs" dxfId="2" priority="1076" stopIfTrue="1" operator="lessThan">
      <formula>0</formula>
    </cfRule>
  </conditionalFormatting>
  <conditionalFormatting sqref="F279">
    <cfRule type="cellIs" dxfId="2" priority="1075" stopIfTrue="1" operator="lessThan">
      <formula>0</formula>
    </cfRule>
  </conditionalFormatting>
  <conditionalFormatting sqref="F280">
    <cfRule type="cellIs" dxfId="2" priority="1074" stopIfTrue="1" operator="lessThan">
      <formula>0</formula>
    </cfRule>
  </conditionalFormatting>
  <conditionalFormatting sqref="F281">
    <cfRule type="cellIs" dxfId="2" priority="1073" stopIfTrue="1" operator="lessThan">
      <formula>0</formula>
    </cfRule>
  </conditionalFormatting>
  <conditionalFormatting sqref="F282">
    <cfRule type="cellIs" dxfId="2" priority="1072" stopIfTrue="1" operator="lessThan">
      <formula>0</formula>
    </cfRule>
  </conditionalFormatting>
  <conditionalFormatting sqref="F283">
    <cfRule type="cellIs" dxfId="2" priority="1071" stopIfTrue="1" operator="lessThan">
      <formula>0</formula>
    </cfRule>
  </conditionalFormatting>
  <conditionalFormatting sqref="F284">
    <cfRule type="cellIs" dxfId="2" priority="1070" stopIfTrue="1" operator="lessThan">
      <formula>0</formula>
    </cfRule>
  </conditionalFormatting>
  <conditionalFormatting sqref="F285">
    <cfRule type="cellIs" dxfId="2" priority="1069" stopIfTrue="1" operator="lessThan">
      <formula>0</formula>
    </cfRule>
  </conditionalFormatting>
  <conditionalFormatting sqref="F286">
    <cfRule type="cellIs" dxfId="2" priority="1068" stopIfTrue="1" operator="lessThan">
      <formula>0</formula>
    </cfRule>
  </conditionalFormatting>
  <conditionalFormatting sqref="F287">
    <cfRule type="cellIs" dxfId="2" priority="1067" stopIfTrue="1" operator="lessThan">
      <formula>0</formula>
    </cfRule>
  </conditionalFormatting>
  <conditionalFormatting sqref="F288">
    <cfRule type="cellIs" dxfId="2" priority="1066" stopIfTrue="1" operator="lessThan">
      <formula>0</formula>
    </cfRule>
  </conditionalFormatting>
  <conditionalFormatting sqref="F289">
    <cfRule type="cellIs" dxfId="2" priority="1065" stopIfTrue="1" operator="lessThan">
      <formula>0</formula>
    </cfRule>
  </conditionalFormatting>
  <conditionalFormatting sqref="F290">
    <cfRule type="cellIs" dxfId="2" priority="1064" stopIfTrue="1" operator="lessThan">
      <formula>0</formula>
    </cfRule>
  </conditionalFormatting>
  <conditionalFormatting sqref="F291">
    <cfRule type="cellIs" dxfId="2" priority="1063" stopIfTrue="1" operator="lessThan">
      <formula>0</formula>
    </cfRule>
  </conditionalFormatting>
  <conditionalFormatting sqref="F292">
    <cfRule type="cellIs" dxfId="2" priority="1062" stopIfTrue="1" operator="lessThan">
      <formula>0</formula>
    </cfRule>
  </conditionalFormatting>
  <conditionalFormatting sqref="F293">
    <cfRule type="cellIs" dxfId="2" priority="1061" stopIfTrue="1" operator="lessThan">
      <formula>0</formula>
    </cfRule>
  </conditionalFormatting>
  <conditionalFormatting sqref="F294">
    <cfRule type="cellIs" dxfId="2" priority="1060" stopIfTrue="1" operator="lessThan">
      <formula>0</formula>
    </cfRule>
  </conditionalFormatting>
  <conditionalFormatting sqref="F295">
    <cfRule type="cellIs" dxfId="2" priority="1059" stopIfTrue="1" operator="lessThan">
      <formula>0</formula>
    </cfRule>
  </conditionalFormatting>
  <conditionalFormatting sqref="F296">
    <cfRule type="cellIs" dxfId="2" priority="1058" stopIfTrue="1" operator="lessThan">
      <formula>0</formula>
    </cfRule>
  </conditionalFormatting>
  <conditionalFormatting sqref="F297">
    <cfRule type="cellIs" dxfId="2" priority="1057" stopIfTrue="1" operator="lessThan">
      <formula>0</formula>
    </cfRule>
  </conditionalFormatting>
  <conditionalFormatting sqref="F298">
    <cfRule type="cellIs" dxfId="2" priority="1056" stopIfTrue="1" operator="lessThan">
      <formula>0</formula>
    </cfRule>
  </conditionalFormatting>
  <conditionalFormatting sqref="F299">
    <cfRule type="cellIs" dxfId="2" priority="1055" stopIfTrue="1" operator="lessThan">
      <formula>0</formula>
    </cfRule>
  </conditionalFormatting>
  <conditionalFormatting sqref="F300">
    <cfRule type="cellIs" dxfId="2" priority="1054" stopIfTrue="1" operator="lessThan">
      <formula>0</formula>
    </cfRule>
  </conditionalFormatting>
  <conditionalFormatting sqref="F301">
    <cfRule type="cellIs" dxfId="2" priority="1053" stopIfTrue="1" operator="lessThan">
      <formula>0</formula>
    </cfRule>
  </conditionalFormatting>
  <conditionalFormatting sqref="F302">
    <cfRule type="cellIs" dxfId="2" priority="1052" stopIfTrue="1" operator="lessThan">
      <formula>0</formula>
    </cfRule>
  </conditionalFormatting>
  <conditionalFormatting sqref="F303">
    <cfRule type="cellIs" dxfId="2" priority="1051" stopIfTrue="1" operator="lessThan">
      <formula>0</formula>
    </cfRule>
  </conditionalFormatting>
  <conditionalFormatting sqref="F304">
    <cfRule type="cellIs" dxfId="2" priority="1050" stopIfTrue="1" operator="lessThan">
      <formula>0</formula>
    </cfRule>
  </conditionalFormatting>
  <conditionalFormatting sqref="F305">
    <cfRule type="cellIs" dxfId="2" priority="1049" stopIfTrue="1" operator="lessThan">
      <formula>0</formula>
    </cfRule>
  </conditionalFormatting>
  <conditionalFormatting sqref="F306">
    <cfRule type="cellIs" dxfId="2" priority="1048" stopIfTrue="1" operator="lessThan">
      <formula>0</formula>
    </cfRule>
  </conditionalFormatting>
  <conditionalFormatting sqref="F307">
    <cfRule type="cellIs" dxfId="2" priority="1047" stopIfTrue="1" operator="lessThan">
      <formula>0</formula>
    </cfRule>
  </conditionalFormatting>
  <conditionalFormatting sqref="F308">
    <cfRule type="cellIs" dxfId="2" priority="1046" stopIfTrue="1" operator="lessThan">
      <formula>0</formula>
    </cfRule>
  </conditionalFormatting>
  <conditionalFormatting sqref="F309">
    <cfRule type="cellIs" dxfId="2" priority="1045" stopIfTrue="1" operator="lessThan">
      <formula>0</formula>
    </cfRule>
  </conditionalFormatting>
  <conditionalFormatting sqref="F310">
    <cfRule type="cellIs" dxfId="2" priority="1044" stopIfTrue="1" operator="lessThan">
      <formula>0</formula>
    </cfRule>
  </conditionalFormatting>
  <conditionalFormatting sqref="F311">
    <cfRule type="cellIs" dxfId="2" priority="1043" stopIfTrue="1" operator="lessThan">
      <formula>0</formula>
    </cfRule>
  </conditionalFormatting>
  <conditionalFormatting sqref="F312">
    <cfRule type="cellIs" dxfId="2" priority="1042" stopIfTrue="1" operator="lessThan">
      <formula>0</formula>
    </cfRule>
  </conditionalFormatting>
  <conditionalFormatting sqref="F313">
    <cfRule type="cellIs" dxfId="2" priority="1041" stopIfTrue="1" operator="lessThan">
      <formula>0</formula>
    </cfRule>
  </conditionalFormatting>
  <conditionalFormatting sqref="F314">
    <cfRule type="cellIs" dxfId="2" priority="1040" stopIfTrue="1" operator="lessThan">
      <formula>0</formula>
    </cfRule>
  </conditionalFormatting>
  <conditionalFormatting sqref="F315">
    <cfRule type="cellIs" dxfId="2" priority="1039" stopIfTrue="1" operator="lessThan">
      <formula>0</formula>
    </cfRule>
  </conditionalFormatting>
  <conditionalFormatting sqref="F316">
    <cfRule type="cellIs" dxfId="2" priority="1038" stopIfTrue="1" operator="lessThan">
      <formula>0</formula>
    </cfRule>
  </conditionalFormatting>
  <conditionalFormatting sqref="F317">
    <cfRule type="cellIs" dxfId="2" priority="1037" stopIfTrue="1" operator="lessThan">
      <formula>0</formula>
    </cfRule>
  </conditionalFormatting>
  <conditionalFormatting sqref="F318">
    <cfRule type="cellIs" dxfId="2" priority="1036" stopIfTrue="1" operator="lessThan">
      <formula>0</formula>
    </cfRule>
  </conditionalFormatting>
  <conditionalFormatting sqref="F319">
    <cfRule type="cellIs" dxfId="2" priority="1035" stopIfTrue="1" operator="lessThan">
      <formula>0</formula>
    </cfRule>
  </conditionalFormatting>
  <conditionalFormatting sqref="F320">
    <cfRule type="cellIs" dxfId="2" priority="1034" stopIfTrue="1" operator="lessThan">
      <formula>0</formula>
    </cfRule>
  </conditionalFormatting>
  <conditionalFormatting sqref="F321">
    <cfRule type="cellIs" dxfId="2" priority="1033" stopIfTrue="1" operator="lessThan">
      <formula>0</formula>
    </cfRule>
  </conditionalFormatting>
  <conditionalFormatting sqref="F322">
    <cfRule type="cellIs" dxfId="2" priority="1032" stopIfTrue="1" operator="lessThan">
      <formula>0</formula>
    </cfRule>
  </conditionalFormatting>
  <conditionalFormatting sqref="F323">
    <cfRule type="cellIs" dxfId="2" priority="1031" stopIfTrue="1" operator="lessThan">
      <formula>0</formula>
    </cfRule>
  </conditionalFormatting>
  <conditionalFormatting sqref="F324">
    <cfRule type="cellIs" dxfId="2" priority="1030" stopIfTrue="1" operator="lessThan">
      <formula>0</formula>
    </cfRule>
  </conditionalFormatting>
  <conditionalFormatting sqref="F325">
    <cfRule type="cellIs" dxfId="2" priority="1029" stopIfTrue="1" operator="lessThan">
      <formula>0</formula>
    </cfRule>
  </conditionalFormatting>
  <conditionalFormatting sqref="F326">
    <cfRule type="cellIs" dxfId="2" priority="1028" stopIfTrue="1" operator="lessThan">
      <formula>0</formula>
    </cfRule>
  </conditionalFormatting>
  <conditionalFormatting sqref="F327">
    <cfRule type="cellIs" dxfId="2" priority="1027" stopIfTrue="1" operator="lessThan">
      <formula>0</formula>
    </cfRule>
  </conditionalFormatting>
  <conditionalFormatting sqref="F328">
    <cfRule type="cellIs" dxfId="2" priority="1026" stopIfTrue="1" operator="lessThan">
      <formula>0</formula>
    </cfRule>
  </conditionalFormatting>
  <conditionalFormatting sqref="F329">
    <cfRule type="cellIs" dxfId="2" priority="1025" stopIfTrue="1" operator="lessThan">
      <formula>0</formula>
    </cfRule>
  </conditionalFormatting>
  <conditionalFormatting sqref="F330">
    <cfRule type="cellIs" dxfId="2" priority="1024" stopIfTrue="1" operator="lessThan">
      <formula>0</formula>
    </cfRule>
  </conditionalFormatting>
  <conditionalFormatting sqref="F331">
    <cfRule type="cellIs" dxfId="2" priority="1023" stopIfTrue="1" operator="lessThan">
      <formula>0</formula>
    </cfRule>
  </conditionalFormatting>
  <conditionalFormatting sqref="F332">
    <cfRule type="cellIs" dxfId="2" priority="1022" stopIfTrue="1" operator="lessThan">
      <formula>0</formula>
    </cfRule>
  </conditionalFormatting>
  <conditionalFormatting sqref="F333">
    <cfRule type="cellIs" dxfId="2" priority="1021" stopIfTrue="1" operator="lessThan">
      <formula>0</formula>
    </cfRule>
  </conditionalFormatting>
  <conditionalFormatting sqref="F334">
    <cfRule type="cellIs" dxfId="2" priority="1020" stopIfTrue="1" operator="lessThan">
      <formula>0</formula>
    </cfRule>
  </conditionalFormatting>
  <conditionalFormatting sqref="F335">
    <cfRule type="cellIs" dxfId="2" priority="1019" stopIfTrue="1" operator="lessThan">
      <formula>0</formula>
    </cfRule>
  </conditionalFormatting>
  <conditionalFormatting sqref="F336">
    <cfRule type="cellIs" dxfId="2" priority="1018" stopIfTrue="1" operator="lessThan">
      <formula>0</formula>
    </cfRule>
  </conditionalFormatting>
  <conditionalFormatting sqref="F337">
    <cfRule type="cellIs" dxfId="2" priority="1017" stopIfTrue="1" operator="lessThan">
      <formula>0</formula>
    </cfRule>
  </conditionalFormatting>
  <conditionalFormatting sqref="F338">
    <cfRule type="cellIs" dxfId="2" priority="1016" stopIfTrue="1" operator="lessThan">
      <formula>0</formula>
    </cfRule>
  </conditionalFormatting>
  <conditionalFormatting sqref="F339">
    <cfRule type="cellIs" dxfId="2" priority="1015" stopIfTrue="1" operator="lessThan">
      <formula>0</formula>
    </cfRule>
  </conditionalFormatting>
  <conditionalFormatting sqref="F340">
    <cfRule type="cellIs" dxfId="2" priority="1014" stopIfTrue="1" operator="lessThan">
      <formula>0</formula>
    </cfRule>
  </conditionalFormatting>
  <conditionalFormatting sqref="F341">
    <cfRule type="cellIs" dxfId="2" priority="1013" stopIfTrue="1" operator="lessThan">
      <formula>0</formula>
    </cfRule>
  </conditionalFormatting>
  <conditionalFormatting sqref="F342">
    <cfRule type="cellIs" dxfId="2" priority="1012" stopIfTrue="1" operator="lessThan">
      <formula>0</formula>
    </cfRule>
  </conditionalFormatting>
  <conditionalFormatting sqref="F343">
    <cfRule type="cellIs" dxfId="2" priority="1011" stopIfTrue="1" operator="lessThan">
      <formula>0</formula>
    </cfRule>
  </conditionalFormatting>
  <conditionalFormatting sqref="F344">
    <cfRule type="cellIs" dxfId="2" priority="1010" stopIfTrue="1" operator="lessThan">
      <formula>0</formula>
    </cfRule>
  </conditionalFormatting>
  <conditionalFormatting sqref="F345">
    <cfRule type="cellIs" dxfId="2" priority="1009" stopIfTrue="1" operator="lessThan">
      <formula>0</formula>
    </cfRule>
  </conditionalFormatting>
  <conditionalFormatting sqref="F346">
    <cfRule type="cellIs" dxfId="2" priority="1008" stopIfTrue="1" operator="lessThan">
      <formula>0</formula>
    </cfRule>
  </conditionalFormatting>
  <conditionalFormatting sqref="F347">
    <cfRule type="cellIs" dxfId="2" priority="1007" stopIfTrue="1" operator="lessThan">
      <formula>0</formula>
    </cfRule>
  </conditionalFormatting>
  <conditionalFormatting sqref="F348">
    <cfRule type="cellIs" dxfId="2" priority="1006" stopIfTrue="1" operator="lessThan">
      <formula>0</formula>
    </cfRule>
  </conditionalFormatting>
  <conditionalFormatting sqref="F349">
    <cfRule type="cellIs" dxfId="2" priority="1005" stopIfTrue="1" operator="lessThan">
      <formula>0</formula>
    </cfRule>
  </conditionalFormatting>
  <conditionalFormatting sqref="F350">
    <cfRule type="cellIs" dxfId="2" priority="1004" stopIfTrue="1" operator="lessThan">
      <formula>0</formula>
    </cfRule>
  </conditionalFormatting>
  <conditionalFormatting sqref="F351">
    <cfRule type="cellIs" dxfId="2" priority="1003" stopIfTrue="1" operator="lessThan">
      <formula>0</formula>
    </cfRule>
  </conditionalFormatting>
  <conditionalFormatting sqref="F352">
    <cfRule type="cellIs" dxfId="2" priority="1002" stopIfTrue="1" operator="lessThan">
      <formula>0</formula>
    </cfRule>
  </conditionalFormatting>
  <conditionalFormatting sqref="F353">
    <cfRule type="cellIs" dxfId="2" priority="1001" stopIfTrue="1" operator="lessThan">
      <formula>0</formula>
    </cfRule>
  </conditionalFormatting>
  <conditionalFormatting sqref="F354">
    <cfRule type="cellIs" dxfId="2" priority="1000" stopIfTrue="1" operator="lessThan">
      <formula>0</formula>
    </cfRule>
  </conditionalFormatting>
  <conditionalFormatting sqref="F355">
    <cfRule type="cellIs" dxfId="2" priority="999" stopIfTrue="1" operator="lessThan">
      <formula>0</formula>
    </cfRule>
  </conditionalFormatting>
  <conditionalFormatting sqref="F356">
    <cfRule type="cellIs" dxfId="2" priority="998" stopIfTrue="1" operator="lessThan">
      <formula>0</formula>
    </cfRule>
  </conditionalFormatting>
  <conditionalFormatting sqref="F357">
    <cfRule type="cellIs" dxfId="2" priority="997" stopIfTrue="1" operator="lessThan">
      <formula>0</formula>
    </cfRule>
  </conditionalFormatting>
  <conditionalFormatting sqref="F358">
    <cfRule type="cellIs" dxfId="2" priority="996" stopIfTrue="1" operator="lessThan">
      <formula>0</formula>
    </cfRule>
  </conditionalFormatting>
  <conditionalFormatting sqref="F359">
    <cfRule type="cellIs" dxfId="2" priority="995" stopIfTrue="1" operator="lessThan">
      <formula>0</formula>
    </cfRule>
  </conditionalFormatting>
  <conditionalFormatting sqref="F360">
    <cfRule type="cellIs" dxfId="2" priority="994" stopIfTrue="1" operator="lessThan">
      <formula>0</formula>
    </cfRule>
  </conditionalFormatting>
  <conditionalFormatting sqref="F361">
    <cfRule type="cellIs" dxfId="2" priority="993" stopIfTrue="1" operator="lessThan">
      <formula>0</formula>
    </cfRule>
  </conditionalFormatting>
  <conditionalFormatting sqref="F362">
    <cfRule type="cellIs" dxfId="2" priority="992" stopIfTrue="1" operator="lessThan">
      <formula>0</formula>
    </cfRule>
  </conditionalFormatting>
  <conditionalFormatting sqref="F363">
    <cfRule type="cellIs" dxfId="2" priority="989" stopIfTrue="1" operator="lessThan">
      <formula>0</formula>
    </cfRule>
  </conditionalFormatting>
  <conditionalFormatting sqref="F364">
    <cfRule type="cellIs" dxfId="2" priority="988" stopIfTrue="1" operator="lessThan">
      <formula>0</formula>
    </cfRule>
  </conditionalFormatting>
  <conditionalFormatting sqref="F365">
    <cfRule type="cellIs" dxfId="2" priority="987" stopIfTrue="1" operator="lessThan">
      <formula>0</formula>
    </cfRule>
  </conditionalFormatting>
  <conditionalFormatting sqref="F366">
    <cfRule type="cellIs" dxfId="2" priority="986" stopIfTrue="1" operator="lessThan">
      <formula>0</formula>
    </cfRule>
  </conditionalFormatting>
  <conditionalFormatting sqref="F367">
    <cfRule type="cellIs" dxfId="2" priority="985" stopIfTrue="1" operator="lessThan">
      <formula>0</formula>
    </cfRule>
  </conditionalFormatting>
  <conditionalFormatting sqref="F368">
    <cfRule type="cellIs" dxfId="2" priority="984" stopIfTrue="1" operator="lessThan">
      <formula>0</formula>
    </cfRule>
  </conditionalFormatting>
  <conditionalFormatting sqref="F369">
    <cfRule type="cellIs" dxfId="2" priority="983" stopIfTrue="1" operator="lessThan">
      <formula>0</formula>
    </cfRule>
  </conditionalFormatting>
  <conditionalFormatting sqref="F370">
    <cfRule type="cellIs" dxfId="2" priority="982" stopIfTrue="1" operator="lessThan">
      <formula>0</formula>
    </cfRule>
  </conditionalFormatting>
  <conditionalFormatting sqref="F371">
    <cfRule type="cellIs" dxfId="2" priority="981" stopIfTrue="1" operator="lessThan">
      <formula>0</formula>
    </cfRule>
  </conditionalFormatting>
  <conditionalFormatting sqref="F372">
    <cfRule type="cellIs" dxfId="2" priority="980" stopIfTrue="1" operator="lessThan">
      <formula>0</formula>
    </cfRule>
  </conditionalFormatting>
  <conditionalFormatting sqref="F373">
    <cfRule type="cellIs" dxfId="2" priority="979" stopIfTrue="1" operator="lessThan">
      <formula>0</formula>
    </cfRule>
  </conditionalFormatting>
  <conditionalFormatting sqref="F374">
    <cfRule type="cellIs" dxfId="2" priority="978" stopIfTrue="1" operator="lessThan">
      <formula>0</formula>
    </cfRule>
  </conditionalFormatting>
  <conditionalFormatting sqref="F375">
    <cfRule type="cellIs" dxfId="2" priority="977" stopIfTrue="1" operator="lessThan">
      <formula>0</formula>
    </cfRule>
  </conditionalFormatting>
  <conditionalFormatting sqref="F376">
    <cfRule type="cellIs" dxfId="2" priority="976" stopIfTrue="1" operator="lessThan">
      <formula>0</formula>
    </cfRule>
  </conditionalFormatting>
  <conditionalFormatting sqref="F377">
    <cfRule type="cellIs" dxfId="2" priority="975" stopIfTrue="1" operator="lessThan">
      <formula>0</formula>
    </cfRule>
  </conditionalFormatting>
  <conditionalFormatting sqref="F378">
    <cfRule type="cellIs" dxfId="2" priority="974" stopIfTrue="1" operator="lessThan">
      <formula>0</formula>
    </cfRule>
  </conditionalFormatting>
  <conditionalFormatting sqref="F379">
    <cfRule type="cellIs" dxfId="2" priority="973" stopIfTrue="1" operator="lessThan">
      <formula>0</formula>
    </cfRule>
  </conditionalFormatting>
  <conditionalFormatting sqref="F380">
    <cfRule type="cellIs" dxfId="2" priority="972" stopIfTrue="1" operator="lessThan">
      <formula>0</formula>
    </cfRule>
  </conditionalFormatting>
  <conditionalFormatting sqref="F381">
    <cfRule type="cellIs" dxfId="2" priority="971" stopIfTrue="1" operator="lessThan">
      <formula>0</formula>
    </cfRule>
  </conditionalFormatting>
  <conditionalFormatting sqref="F382">
    <cfRule type="cellIs" dxfId="2" priority="970" stopIfTrue="1" operator="lessThan">
      <formula>0</formula>
    </cfRule>
  </conditionalFormatting>
  <conditionalFormatting sqref="F383">
    <cfRule type="cellIs" dxfId="2" priority="969" stopIfTrue="1" operator="lessThan">
      <formula>0</formula>
    </cfRule>
  </conditionalFormatting>
  <conditionalFormatting sqref="F384">
    <cfRule type="cellIs" dxfId="2" priority="968" stopIfTrue="1" operator="lessThan">
      <formula>0</formula>
    </cfRule>
  </conditionalFormatting>
  <conditionalFormatting sqref="F385">
    <cfRule type="cellIs" dxfId="2" priority="967" stopIfTrue="1" operator="lessThan">
      <formula>0</formula>
    </cfRule>
  </conditionalFormatting>
  <conditionalFormatting sqref="F386">
    <cfRule type="cellIs" dxfId="2" priority="966" stopIfTrue="1" operator="lessThan">
      <formula>0</formula>
    </cfRule>
  </conditionalFormatting>
  <conditionalFormatting sqref="F387">
    <cfRule type="cellIs" dxfId="2" priority="965" stopIfTrue="1" operator="lessThan">
      <formula>0</formula>
    </cfRule>
  </conditionalFormatting>
  <conditionalFormatting sqref="F388">
    <cfRule type="cellIs" dxfId="2" priority="964" stopIfTrue="1" operator="lessThan">
      <formula>0</formula>
    </cfRule>
  </conditionalFormatting>
  <conditionalFormatting sqref="F389">
    <cfRule type="cellIs" dxfId="2" priority="963" stopIfTrue="1" operator="lessThan">
      <formula>0</formula>
    </cfRule>
  </conditionalFormatting>
  <conditionalFormatting sqref="F390">
    <cfRule type="cellIs" dxfId="2" priority="962" stopIfTrue="1" operator="lessThan">
      <formula>0</formula>
    </cfRule>
  </conditionalFormatting>
  <conditionalFormatting sqref="F391">
    <cfRule type="cellIs" dxfId="2" priority="961" stopIfTrue="1" operator="lessThan">
      <formula>0</formula>
    </cfRule>
  </conditionalFormatting>
  <conditionalFormatting sqref="F392">
    <cfRule type="cellIs" dxfId="2" priority="960" stopIfTrue="1" operator="lessThan">
      <formula>0</formula>
    </cfRule>
  </conditionalFormatting>
  <conditionalFormatting sqref="F393">
    <cfRule type="cellIs" dxfId="2" priority="959" stopIfTrue="1" operator="lessThan">
      <formula>0</formula>
    </cfRule>
  </conditionalFormatting>
  <conditionalFormatting sqref="F394">
    <cfRule type="cellIs" dxfId="2" priority="958" stopIfTrue="1" operator="lessThan">
      <formula>0</formula>
    </cfRule>
  </conditionalFormatting>
  <conditionalFormatting sqref="F395">
    <cfRule type="cellIs" dxfId="2" priority="957" stopIfTrue="1" operator="lessThan">
      <formula>0</formula>
    </cfRule>
  </conditionalFormatting>
  <conditionalFormatting sqref="F396">
    <cfRule type="cellIs" dxfId="2" priority="956" stopIfTrue="1" operator="lessThan">
      <formula>0</formula>
    </cfRule>
  </conditionalFormatting>
  <conditionalFormatting sqref="F397">
    <cfRule type="cellIs" dxfId="2" priority="955" stopIfTrue="1" operator="lessThan">
      <formula>0</formula>
    </cfRule>
  </conditionalFormatting>
  <conditionalFormatting sqref="F398">
    <cfRule type="cellIs" dxfId="2" priority="954" stopIfTrue="1" operator="lessThan">
      <formula>0</formula>
    </cfRule>
  </conditionalFormatting>
  <conditionalFormatting sqref="F399">
    <cfRule type="cellIs" dxfId="2" priority="953" stopIfTrue="1" operator="lessThan">
      <formula>0</formula>
    </cfRule>
  </conditionalFormatting>
  <conditionalFormatting sqref="F400">
    <cfRule type="cellIs" dxfId="2" priority="952" stopIfTrue="1" operator="lessThan">
      <formula>0</formula>
    </cfRule>
  </conditionalFormatting>
  <conditionalFormatting sqref="F401">
    <cfRule type="cellIs" dxfId="2" priority="951" stopIfTrue="1" operator="lessThan">
      <formula>0</formula>
    </cfRule>
  </conditionalFormatting>
  <conditionalFormatting sqref="F402">
    <cfRule type="cellIs" dxfId="2" priority="950" stopIfTrue="1" operator="lessThan">
      <formula>0</formula>
    </cfRule>
  </conditionalFormatting>
  <conditionalFormatting sqref="F403">
    <cfRule type="cellIs" dxfId="2" priority="949" stopIfTrue="1" operator="lessThan">
      <formula>0</formula>
    </cfRule>
  </conditionalFormatting>
  <conditionalFormatting sqref="F404">
    <cfRule type="cellIs" dxfId="2" priority="948" stopIfTrue="1" operator="lessThan">
      <formula>0</formula>
    </cfRule>
  </conditionalFormatting>
  <conditionalFormatting sqref="F405">
    <cfRule type="cellIs" dxfId="2" priority="947" stopIfTrue="1" operator="lessThan">
      <formula>0</formula>
    </cfRule>
  </conditionalFormatting>
  <conditionalFormatting sqref="F406">
    <cfRule type="cellIs" dxfId="2" priority="946" stopIfTrue="1" operator="lessThan">
      <formula>0</formula>
    </cfRule>
  </conditionalFormatting>
  <conditionalFormatting sqref="F407">
    <cfRule type="cellIs" dxfId="2" priority="945" stopIfTrue="1" operator="lessThan">
      <formula>0</formula>
    </cfRule>
  </conditionalFormatting>
  <conditionalFormatting sqref="F408">
    <cfRule type="cellIs" dxfId="2" priority="944" stopIfTrue="1" operator="lessThan">
      <formula>0</formula>
    </cfRule>
  </conditionalFormatting>
  <conditionalFormatting sqref="F409">
    <cfRule type="cellIs" dxfId="2" priority="943" stopIfTrue="1" operator="lessThan">
      <formula>0</formula>
    </cfRule>
  </conditionalFormatting>
  <conditionalFormatting sqref="F410">
    <cfRule type="cellIs" dxfId="2" priority="942" stopIfTrue="1" operator="lessThan">
      <formula>0</formula>
    </cfRule>
  </conditionalFormatting>
  <conditionalFormatting sqref="F411">
    <cfRule type="cellIs" dxfId="2" priority="941" stopIfTrue="1" operator="lessThan">
      <formula>0</formula>
    </cfRule>
  </conditionalFormatting>
  <conditionalFormatting sqref="F412">
    <cfRule type="cellIs" dxfId="2" priority="940" stopIfTrue="1" operator="lessThan">
      <formula>0</formula>
    </cfRule>
  </conditionalFormatting>
  <conditionalFormatting sqref="F413">
    <cfRule type="cellIs" dxfId="2" priority="939" stopIfTrue="1" operator="lessThan">
      <formula>0</formula>
    </cfRule>
  </conditionalFormatting>
  <conditionalFormatting sqref="F414">
    <cfRule type="cellIs" dxfId="2" priority="938" stopIfTrue="1" operator="lessThan">
      <formula>0</formula>
    </cfRule>
  </conditionalFormatting>
  <conditionalFormatting sqref="F415">
    <cfRule type="cellIs" dxfId="2" priority="937" stopIfTrue="1" operator="lessThan">
      <formula>0</formula>
    </cfRule>
  </conditionalFormatting>
  <conditionalFormatting sqref="F416">
    <cfRule type="cellIs" dxfId="2" priority="936" stopIfTrue="1" operator="lessThan">
      <formula>0</formula>
    </cfRule>
  </conditionalFormatting>
  <conditionalFormatting sqref="F417">
    <cfRule type="cellIs" dxfId="2" priority="933" stopIfTrue="1" operator="lessThan">
      <formula>0</formula>
    </cfRule>
  </conditionalFormatting>
  <conditionalFormatting sqref="F418">
    <cfRule type="cellIs" dxfId="2" priority="932" stopIfTrue="1" operator="lessThan">
      <formula>0</formula>
    </cfRule>
  </conditionalFormatting>
  <conditionalFormatting sqref="F419">
    <cfRule type="cellIs" dxfId="2" priority="931" stopIfTrue="1" operator="lessThan">
      <formula>0</formula>
    </cfRule>
  </conditionalFormatting>
  <conditionalFormatting sqref="F420">
    <cfRule type="cellIs" dxfId="2" priority="930" stopIfTrue="1" operator="lessThan">
      <formula>0</formula>
    </cfRule>
  </conditionalFormatting>
  <conditionalFormatting sqref="F421">
    <cfRule type="cellIs" dxfId="2" priority="929" stopIfTrue="1" operator="lessThan">
      <formula>0</formula>
    </cfRule>
  </conditionalFormatting>
  <conditionalFormatting sqref="F422">
    <cfRule type="cellIs" dxfId="2" priority="928" stopIfTrue="1" operator="lessThan">
      <formula>0</formula>
    </cfRule>
  </conditionalFormatting>
  <conditionalFormatting sqref="F423">
    <cfRule type="cellIs" dxfId="2" priority="927" stopIfTrue="1" operator="lessThan">
      <formula>0</formula>
    </cfRule>
  </conditionalFormatting>
  <conditionalFormatting sqref="F424">
    <cfRule type="cellIs" dxfId="2" priority="926" stopIfTrue="1" operator="lessThan">
      <formula>0</formula>
    </cfRule>
  </conditionalFormatting>
  <conditionalFormatting sqref="F425">
    <cfRule type="cellIs" dxfId="2" priority="925" stopIfTrue="1" operator="lessThan">
      <formula>0</formula>
    </cfRule>
  </conditionalFormatting>
  <conditionalFormatting sqref="F426">
    <cfRule type="cellIs" dxfId="2" priority="924" stopIfTrue="1" operator="lessThan">
      <formula>0</formula>
    </cfRule>
  </conditionalFormatting>
  <conditionalFormatting sqref="F427">
    <cfRule type="cellIs" dxfId="2" priority="923" stopIfTrue="1" operator="lessThan">
      <formula>0</formula>
    </cfRule>
  </conditionalFormatting>
  <conditionalFormatting sqref="F428">
    <cfRule type="cellIs" dxfId="2" priority="922" stopIfTrue="1" operator="lessThan">
      <formula>0</formula>
    </cfRule>
  </conditionalFormatting>
  <conditionalFormatting sqref="F429">
    <cfRule type="cellIs" dxfId="2" priority="921" stopIfTrue="1" operator="lessThan">
      <formula>0</formula>
    </cfRule>
  </conditionalFormatting>
  <conditionalFormatting sqref="F430">
    <cfRule type="cellIs" dxfId="2" priority="920" stopIfTrue="1" operator="lessThan">
      <formula>0</formula>
    </cfRule>
  </conditionalFormatting>
  <conditionalFormatting sqref="F431">
    <cfRule type="cellIs" dxfId="2" priority="919" stopIfTrue="1" operator="lessThan">
      <formula>0</formula>
    </cfRule>
  </conditionalFormatting>
  <conditionalFormatting sqref="F432">
    <cfRule type="cellIs" dxfId="2" priority="918" stopIfTrue="1" operator="lessThan">
      <formula>0</formula>
    </cfRule>
  </conditionalFormatting>
  <conditionalFormatting sqref="F433">
    <cfRule type="cellIs" dxfId="2" priority="917" stopIfTrue="1" operator="lessThan">
      <formula>0</formula>
    </cfRule>
  </conditionalFormatting>
  <conditionalFormatting sqref="F434">
    <cfRule type="cellIs" dxfId="2" priority="916" stopIfTrue="1" operator="lessThan">
      <formula>0</formula>
    </cfRule>
  </conditionalFormatting>
  <conditionalFormatting sqref="F435">
    <cfRule type="cellIs" dxfId="2" priority="915" stopIfTrue="1" operator="lessThan">
      <formula>0</formula>
    </cfRule>
  </conditionalFormatting>
  <conditionalFormatting sqref="F436">
    <cfRule type="cellIs" dxfId="2" priority="914" stopIfTrue="1" operator="lessThan">
      <formula>0</formula>
    </cfRule>
  </conditionalFormatting>
  <conditionalFormatting sqref="F437">
    <cfRule type="cellIs" dxfId="2" priority="913" stopIfTrue="1" operator="lessThan">
      <formula>0</formula>
    </cfRule>
  </conditionalFormatting>
  <conditionalFormatting sqref="F438">
    <cfRule type="cellIs" dxfId="2" priority="912" stopIfTrue="1" operator="lessThan">
      <formula>0</formula>
    </cfRule>
  </conditionalFormatting>
  <conditionalFormatting sqref="F439">
    <cfRule type="cellIs" dxfId="2" priority="911" stopIfTrue="1" operator="lessThan">
      <formula>0</formula>
    </cfRule>
  </conditionalFormatting>
  <conditionalFormatting sqref="F440">
    <cfRule type="cellIs" dxfId="2" priority="910" stopIfTrue="1" operator="lessThan">
      <formula>0</formula>
    </cfRule>
  </conditionalFormatting>
  <conditionalFormatting sqref="F441">
    <cfRule type="cellIs" dxfId="2" priority="909" stopIfTrue="1" operator="lessThan">
      <formula>0</formula>
    </cfRule>
  </conditionalFormatting>
  <conditionalFormatting sqref="F442">
    <cfRule type="cellIs" dxfId="2" priority="908" stopIfTrue="1" operator="lessThan">
      <formula>0</formula>
    </cfRule>
  </conditionalFormatting>
  <conditionalFormatting sqref="F443">
    <cfRule type="cellIs" dxfId="2" priority="907" stopIfTrue="1" operator="lessThan">
      <formula>0</formula>
    </cfRule>
  </conditionalFormatting>
  <conditionalFormatting sqref="F444">
    <cfRule type="cellIs" dxfId="2" priority="906" stopIfTrue="1" operator="lessThan">
      <formula>0</formula>
    </cfRule>
  </conditionalFormatting>
  <conditionalFormatting sqref="F445">
    <cfRule type="cellIs" dxfId="2" priority="905" stopIfTrue="1" operator="lessThan">
      <formula>0</formula>
    </cfRule>
  </conditionalFormatting>
  <conditionalFormatting sqref="F446">
    <cfRule type="cellIs" dxfId="2" priority="904" stopIfTrue="1" operator="lessThan">
      <formula>0</formula>
    </cfRule>
  </conditionalFormatting>
  <conditionalFormatting sqref="F447">
    <cfRule type="cellIs" dxfId="2" priority="903" stopIfTrue="1" operator="lessThan">
      <formula>0</formula>
    </cfRule>
  </conditionalFormatting>
  <conditionalFormatting sqref="F448">
    <cfRule type="cellIs" dxfId="2" priority="902" stopIfTrue="1" operator="lessThan">
      <formula>0</formula>
    </cfRule>
  </conditionalFormatting>
  <conditionalFormatting sqref="F449">
    <cfRule type="cellIs" dxfId="2" priority="901" stopIfTrue="1" operator="lessThan">
      <formula>0</formula>
    </cfRule>
  </conditionalFormatting>
  <conditionalFormatting sqref="F450">
    <cfRule type="cellIs" dxfId="2" priority="900" stopIfTrue="1" operator="lessThan">
      <formula>0</formula>
    </cfRule>
  </conditionalFormatting>
  <conditionalFormatting sqref="F451">
    <cfRule type="cellIs" dxfId="2" priority="899" stopIfTrue="1" operator="lessThan">
      <formula>0</formula>
    </cfRule>
  </conditionalFormatting>
  <conditionalFormatting sqref="F452">
    <cfRule type="cellIs" dxfId="2" priority="898" stopIfTrue="1" operator="lessThan">
      <formula>0</formula>
    </cfRule>
  </conditionalFormatting>
  <conditionalFormatting sqref="F453">
    <cfRule type="cellIs" dxfId="2" priority="897" stopIfTrue="1" operator="lessThan">
      <formula>0</formula>
    </cfRule>
  </conditionalFormatting>
  <conditionalFormatting sqref="F454">
    <cfRule type="cellIs" dxfId="2" priority="896" stopIfTrue="1" operator="lessThan">
      <formula>0</formula>
    </cfRule>
  </conditionalFormatting>
  <conditionalFormatting sqref="F455">
    <cfRule type="cellIs" dxfId="2" priority="895" stopIfTrue="1" operator="lessThan">
      <formula>0</formula>
    </cfRule>
  </conditionalFormatting>
  <conditionalFormatting sqref="F456">
    <cfRule type="cellIs" dxfId="2" priority="894" stopIfTrue="1" operator="lessThan">
      <formula>0</formula>
    </cfRule>
  </conditionalFormatting>
  <conditionalFormatting sqref="F457">
    <cfRule type="cellIs" dxfId="2" priority="893" stopIfTrue="1" operator="lessThan">
      <formula>0</formula>
    </cfRule>
  </conditionalFormatting>
  <conditionalFormatting sqref="F458">
    <cfRule type="cellIs" dxfId="2" priority="892" stopIfTrue="1" operator="lessThan">
      <formula>0</formula>
    </cfRule>
  </conditionalFormatting>
  <conditionalFormatting sqref="F459">
    <cfRule type="cellIs" dxfId="2" priority="891" stopIfTrue="1" operator="lessThan">
      <formula>0</formula>
    </cfRule>
  </conditionalFormatting>
  <conditionalFormatting sqref="F460">
    <cfRule type="cellIs" dxfId="2" priority="890" stopIfTrue="1" operator="lessThan">
      <formula>0</formula>
    </cfRule>
  </conditionalFormatting>
  <conditionalFormatting sqref="F461">
    <cfRule type="cellIs" dxfId="2" priority="889" stopIfTrue="1" operator="lessThan">
      <formula>0</formula>
    </cfRule>
  </conditionalFormatting>
  <conditionalFormatting sqref="F462">
    <cfRule type="cellIs" dxfId="2" priority="888" stopIfTrue="1" operator="lessThan">
      <formula>0</formula>
    </cfRule>
  </conditionalFormatting>
  <conditionalFormatting sqref="F463">
    <cfRule type="cellIs" dxfId="2" priority="887" stopIfTrue="1" operator="lessThan">
      <formula>0</formula>
    </cfRule>
  </conditionalFormatting>
  <conditionalFormatting sqref="F464">
    <cfRule type="cellIs" dxfId="2" priority="886" stopIfTrue="1" operator="lessThan">
      <formula>0</formula>
    </cfRule>
  </conditionalFormatting>
  <conditionalFormatting sqref="F465">
    <cfRule type="cellIs" dxfId="2" priority="885" stopIfTrue="1" operator="lessThan">
      <formula>0</formula>
    </cfRule>
  </conditionalFormatting>
  <conditionalFormatting sqref="F466">
    <cfRule type="cellIs" dxfId="2" priority="884" stopIfTrue="1" operator="lessThan">
      <formula>0</formula>
    </cfRule>
  </conditionalFormatting>
  <conditionalFormatting sqref="F467">
    <cfRule type="cellIs" dxfId="2" priority="883" stopIfTrue="1" operator="lessThan">
      <formula>0</formula>
    </cfRule>
  </conditionalFormatting>
  <conditionalFormatting sqref="F468">
    <cfRule type="cellIs" dxfId="2" priority="882" stopIfTrue="1" operator="lessThan">
      <formula>0</formula>
    </cfRule>
  </conditionalFormatting>
  <conditionalFormatting sqref="F469">
    <cfRule type="cellIs" dxfId="2" priority="881" stopIfTrue="1" operator="lessThan">
      <formula>0</formula>
    </cfRule>
  </conditionalFormatting>
  <conditionalFormatting sqref="F470">
    <cfRule type="cellIs" dxfId="2" priority="880" stopIfTrue="1" operator="lessThan">
      <formula>0</formula>
    </cfRule>
  </conditionalFormatting>
  <conditionalFormatting sqref="F471">
    <cfRule type="cellIs" dxfId="2" priority="879" stopIfTrue="1" operator="lessThan">
      <formula>0</formula>
    </cfRule>
  </conditionalFormatting>
  <conditionalFormatting sqref="F472">
    <cfRule type="cellIs" dxfId="2" priority="878" stopIfTrue="1" operator="lessThan">
      <formula>0</formula>
    </cfRule>
  </conditionalFormatting>
  <conditionalFormatting sqref="F473">
    <cfRule type="cellIs" dxfId="2" priority="876" stopIfTrue="1" operator="lessThan">
      <formula>0</formula>
    </cfRule>
  </conditionalFormatting>
  <conditionalFormatting sqref="F474">
    <cfRule type="cellIs" dxfId="2" priority="875" stopIfTrue="1" operator="lessThan">
      <formula>0</formula>
    </cfRule>
  </conditionalFormatting>
  <conditionalFormatting sqref="F475">
    <cfRule type="cellIs" dxfId="2" priority="874" stopIfTrue="1" operator="lessThan">
      <formula>0</formula>
    </cfRule>
  </conditionalFormatting>
  <conditionalFormatting sqref="F476">
    <cfRule type="cellIs" dxfId="2" priority="873" stopIfTrue="1" operator="lessThan">
      <formula>0</formula>
    </cfRule>
  </conditionalFormatting>
  <conditionalFormatting sqref="F477">
    <cfRule type="cellIs" dxfId="2" priority="872" stopIfTrue="1" operator="lessThan">
      <formula>0</formula>
    </cfRule>
  </conditionalFormatting>
  <conditionalFormatting sqref="F478">
    <cfRule type="cellIs" dxfId="2" priority="871" stopIfTrue="1" operator="lessThan">
      <formula>0</formula>
    </cfRule>
  </conditionalFormatting>
  <conditionalFormatting sqref="F479">
    <cfRule type="cellIs" dxfId="2" priority="870" stopIfTrue="1" operator="lessThan">
      <formula>0</formula>
    </cfRule>
  </conditionalFormatting>
  <conditionalFormatting sqref="F480">
    <cfRule type="cellIs" dxfId="2" priority="869" stopIfTrue="1" operator="lessThan">
      <formula>0</formula>
    </cfRule>
  </conditionalFormatting>
  <conditionalFormatting sqref="F481">
    <cfRule type="cellIs" dxfId="2" priority="868" stopIfTrue="1" operator="lessThan">
      <formula>0</formula>
    </cfRule>
  </conditionalFormatting>
  <conditionalFormatting sqref="F482">
    <cfRule type="cellIs" dxfId="2" priority="867" stopIfTrue="1" operator="lessThan">
      <formula>0</formula>
    </cfRule>
  </conditionalFormatting>
  <conditionalFormatting sqref="F483">
    <cfRule type="cellIs" dxfId="2" priority="866" stopIfTrue="1" operator="lessThan">
      <formula>0</formula>
    </cfRule>
  </conditionalFormatting>
  <conditionalFormatting sqref="F484">
    <cfRule type="cellIs" dxfId="2" priority="865" stopIfTrue="1" operator="lessThan">
      <formula>0</formula>
    </cfRule>
  </conditionalFormatting>
  <conditionalFormatting sqref="F485">
    <cfRule type="cellIs" dxfId="2" priority="864" stopIfTrue="1" operator="lessThan">
      <formula>0</formula>
    </cfRule>
  </conditionalFormatting>
  <conditionalFormatting sqref="F486">
    <cfRule type="cellIs" dxfId="2" priority="863" stopIfTrue="1" operator="lessThan">
      <formula>0</formula>
    </cfRule>
  </conditionalFormatting>
  <conditionalFormatting sqref="F487">
    <cfRule type="cellIs" dxfId="2" priority="862" stopIfTrue="1" operator="lessThan">
      <formula>0</formula>
    </cfRule>
  </conditionalFormatting>
  <conditionalFormatting sqref="F488">
    <cfRule type="cellIs" dxfId="2" priority="861" stopIfTrue="1" operator="lessThan">
      <formula>0</formula>
    </cfRule>
  </conditionalFormatting>
  <conditionalFormatting sqref="F489">
    <cfRule type="cellIs" dxfId="2" priority="860" stopIfTrue="1" operator="lessThan">
      <formula>0</formula>
    </cfRule>
  </conditionalFormatting>
  <conditionalFormatting sqref="F490">
    <cfRule type="cellIs" dxfId="2" priority="859" stopIfTrue="1" operator="lessThan">
      <formula>0</formula>
    </cfRule>
  </conditionalFormatting>
  <conditionalFormatting sqref="F491">
    <cfRule type="cellIs" dxfId="2" priority="858" stopIfTrue="1" operator="lessThan">
      <formula>0</formula>
    </cfRule>
  </conditionalFormatting>
  <conditionalFormatting sqref="F492">
    <cfRule type="cellIs" dxfId="2" priority="857" stopIfTrue="1" operator="lessThan">
      <formula>0</formula>
    </cfRule>
  </conditionalFormatting>
  <conditionalFormatting sqref="F493">
    <cfRule type="cellIs" dxfId="2" priority="856" stopIfTrue="1" operator="lessThan">
      <formula>0</formula>
    </cfRule>
  </conditionalFormatting>
  <conditionalFormatting sqref="F494">
    <cfRule type="cellIs" dxfId="2" priority="855" stopIfTrue="1" operator="lessThan">
      <formula>0</formula>
    </cfRule>
  </conditionalFormatting>
  <conditionalFormatting sqref="F495">
    <cfRule type="cellIs" dxfId="2" priority="854" stopIfTrue="1" operator="lessThan">
      <formula>0</formula>
    </cfRule>
  </conditionalFormatting>
  <conditionalFormatting sqref="F496">
    <cfRule type="cellIs" dxfId="2" priority="853" stopIfTrue="1" operator="lessThan">
      <formula>0</formula>
    </cfRule>
  </conditionalFormatting>
  <conditionalFormatting sqref="F497">
    <cfRule type="cellIs" dxfId="2" priority="852" stopIfTrue="1" operator="lessThan">
      <formula>0</formula>
    </cfRule>
  </conditionalFormatting>
  <conditionalFormatting sqref="F498">
    <cfRule type="cellIs" dxfId="2" priority="851" stopIfTrue="1" operator="lessThan">
      <formula>0</formula>
    </cfRule>
  </conditionalFormatting>
  <conditionalFormatting sqref="F499">
    <cfRule type="cellIs" dxfId="2" priority="850" stopIfTrue="1" operator="lessThan">
      <formula>0</formula>
    </cfRule>
  </conditionalFormatting>
  <conditionalFormatting sqref="F500">
    <cfRule type="cellIs" dxfId="2" priority="849" stopIfTrue="1" operator="lessThan">
      <formula>0</formula>
    </cfRule>
  </conditionalFormatting>
  <conditionalFormatting sqref="F501">
    <cfRule type="cellIs" dxfId="2" priority="848" stopIfTrue="1" operator="lessThan">
      <formula>0</formula>
    </cfRule>
  </conditionalFormatting>
  <conditionalFormatting sqref="F502">
    <cfRule type="cellIs" dxfId="2" priority="847" stopIfTrue="1" operator="lessThan">
      <formula>0</formula>
    </cfRule>
  </conditionalFormatting>
  <conditionalFormatting sqref="F503">
    <cfRule type="cellIs" dxfId="2" priority="846" stopIfTrue="1" operator="lessThan">
      <formula>0</formula>
    </cfRule>
  </conditionalFormatting>
  <conditionalFormatting sqref="F504">
    <cfRule type="cellIs" dxfId="2" priority="845" stopIfTrue="1" operator="lessThan">
      <formula>0</formula>
    </cfRule>
  </conditionalFormatting>
  <conditionalFormatting sqref="F505">
    <cfRule type="cellIs" dxfId="2" priority="844" stopIfTrue="1" operator="lessThan">
      <formula>0</formula>
    </cfRule>
  </conditionalFormatting>
  <conditionalFormatting sqref="F506">
    <cfRule type="cellIs" dxfId="2" priority="843" stopIfTrue="1" operator="lessThan">
      <formula>0</formula>
    </cfRule>
  </conditionalFormatting>
  <conditionalFormatting sqref="F507">
    <cfRule type="cellIs" dxfId="2" priority="842" stopIfTrue="1" operator="lessThan">
      <formula>0</formula>
    </cfRule>
  </conditionalFormatting>
  <conditionalFormatting sqref="F508">
    <cfRule type="cellIs" dxfId="2" priority="841" stopIfTrue="1" operator="lessThan">
      <formula>0</formula>
    </cfRule>
  </conditionalFormatting>
  <conditionalFormatting sqref="F509">
    <cfRule type="cellIs" dxfId="2" priority="840" stopIfTrue="1" operator="lessThan">
      <formula>0</formula>
    </cfRule>
  </conditionalFormatting>
  <conditionalFormatting sqref="F510">
    <cfRule type="cellIs" dxfId="2" priority="839" stopIfTrue="1" operator="lessThan">
      <formula>0</formula>
    </cfRule>
  </conditionalFormatting>
  <conditionalFormatting sqref="F511">
    <cfRule type="cellIs" dxfId="2" priority="838" stopIfTrue="1" operator="lessThan">
      <formula>0</formula>
    </cfRule>
  </conditionalFormatting>
  <conditionalFormatting sqref="F512">
    <cfRule type="cellIs" dxfId="2" priority="837" stopIfTrue="1" operator="lessThan">
      <formula>0</formula>
    </cfRule>
  </conditionalFormatting>
  <conditionalFormatting sqref="F513">
    <cfRule type="cellIs" dxfId="2" priority="836" stopIfTrue="1" operator="lessThan">
      <formula>0</formula>
    </cfRule>
  </conditionalFormatting>
  <conditionalFormatting sqref="F514">
    <cfRule type="cellIs" dxfId="2" priority="835" stopIfTrue="1" operator="lessThan">
      <formula>0</formula>
    </cfRule>
  </conditionalFormatting>
  <conditionalFormatting sqref="F515">
    <cfRule type="cellIs" dxfId="2" priority="834" stopIfTrue="1" operator="lessThan">
      <formula>0</formula>
    </cfRule>
  </conditionalFormatting>
  <conditionalFormatting sqref="F516">
    <cfRule type="cellIs" dxfId="2" priority="833" stopIfTrue="1" operator="lessThan">
      <formula>0</formula>
    </cfRule>
  </conditionalFormatting>
  <conditionalFormatting sqref="F517">
    <cfRule type="cellIs" dxfId="2" priority="832" stopIfTrue="1" operator="lessThan">
      <formula>0</formula>
    </cfRule>
  </conditionalFormatting>
  <conditionalFormatting sqref="F518">
    <cfRule type="cellIs" dxfId="2" priority="831" stopIfTrue="1" operator="lessThan">
      <formula>0</formula>
    </cfRule>
  </conditionalFormatting>
  <conditionalFormatting sqref="F519">
    <cfRule type="cellIs" dxfId="2" priority="830" stopIfTrue="1" operator="lessThan">
      <formula>0</formula>
    </cfRule>
  </conditionalFormatting>
  <conditionalFormatting sqref="F520">
    <cfRule type="cellIs" dxfId="2" priority="829" stopIfTrue="1" operator="lessThan">
      <formula>0</formula>
    </cfRule>
  </conditionalFormatting>
  <conditionalFormatting sqref="F521">
    <cfRule type="cellIs" dxfId="2" priority="828" stopIfTrue="1" operator="lessThan">
      <formula>0</formula>
    </cfRule>
  </conditionalFormatting>
  <conditionalFormatting sqref="F522">
    <cfRule type="cellIs" dxfId="2" priority="827" stopIfTrue="1" operator="lessThan">
      <formula>0</formula>
    </cfRule>
  </conditionalFormatting>
  <conditionalFormatting sqref="F523">
    <cfRule type="cellIs" dxfId="2" priority="826" stopIfTrue="1" operator="lessThan">
      <formula>0</formula>
    </cfRule>
  </conditionalFormatting>
  <conditionalFormatting sqref="F524">
    <cfRule type="cellIs" dxfId="2" priority="825" stopIfTrue="1" operator="lessThan">
      <formula>0</formula>
    </cfRule>
  </conditionalFormatting>
  <conditionalFormatting sqref="F525">
    <cfRule type="cellIs" dxfId="2" priority="824" stopIfTrue="1" operator="lessThan">
      <formula>0</formula>
    </cfRule>
  </conditionalFormatting>
  <conditionalFormatting sqref="F526">
    <cfRule type="cellIs" dxfId="2" priority="823" stopIfTrue="1" operator="lessThan">
      <formula>0</formula>
    </cfRule>
  </conditionalFormatting>
  <conditionalFormatting sqref="F527">
    <cfRule type="cellIs" dxfId="2" priority="822" stopIfTrue="1" operator="lessThan">
      <formula>0</formula>
    </cfRule>
  </conditionalFormatting>
  <conditionalFormatting sqref="F528">
    <cfRule type="cellIs" dxfId="2" priority="821" stopIfTrue="1" operator="lessThan">
      <formula>0</formula>
    </cfRule>
  </conditionalFormatting>
  <conditionalFormatting sqref="F529">
    <cfRule type="cellIs" dxfId="2" priority="820" stopIfTrue="1" operator="lessThan">
      <formula>0</formula>
    </cfRule>
  </conditionalFormatting>
  <conditionalFormatting sqref="F530">
    <cfRule type="cellIs" dxfId="2" priority="819" stopIfTrue="1" operator="lessThan">
      <formula>0</formula>
    </cfRule>
  </conditionalFormatting>
  <conditionalFormatting sqref="F531">
    <cfRule type="cellIs" dxfId="2" priority="818" stopIfTrue="1" operator="lessThan">
      <formula>0</formula>
    </cfRule>
  </conditionalFormatting>
  <conditionalFormatting sqref="F532">
    <cfRule type="cellIs" dxfId="2" priority="816" stopIfTrue="1" operator="lessThan">
      <formula>0</formula>
    </cfRule>
  </conditionalFormatting>
  <conditionalFormatting sqref="F533">
    <cfRule type="cellIs" dxfId="2" priority="815" stopIfTrue="1" operator="lessThan">
      <formula>0</formula>
    </cfRule>
  </conditionalFormatting>
  <conditionalFormatting sqref="F534">
    <cfRule type="cellIs" dxfId="2" priority="814" stopIfTrue="1" operator="lessThan">
      <formula>0</formula>
    </cfRule>
  </conditionalFormatting>
  <conditionalFormatting sqref="F535">
    <cfRule type="cellIs" dxfId="2" priority="813" stopIfTrue="1" operator="lessThan">
      <formula>0</formula>
    </cfRule>
  </conditionalFormatting>
  <conditionalFormatting sqref="F536">
    <cfRule type="cellIs" dxfId="2" priority="812" stopIfTrue="1" operator="lessThan">
      <formula>0</formula>
    </cfRule>
  </conditionalFormatting>
  <conditionalFormatting sqref="F537">
    <cfRule type="cellIs" dxfId="2" priority="811" stopIfTrue="1" operator="lessThan">
      <formula>0</formula>
    </cfRule>
  </conditionalFormatting>
  <conditionalFormatting sqref="F538">
    <cfRule type="cellIs" dxfId="2" priority="810" stopIfTrue="1" operator="lessThan">
      <formula>0</formula>
    </cfRule>
  </conditionalFormatting>
  <conditionalFormatting sqref="F539">
    <cfRule type="cellIs" dxfId="2" priority="809" stopIfTrue="1" operator="lessThan">
      <formula>0</formula>
    </cfRule>
  </conditionalFormatting>
  <conditionalFormatting sqref="F540">
    <cfRule type="cellIs" dxfId="2" priority="808" stopIfTrue="1" operator="lessThan">
      <formula>0</formula>
    </cfRule>
  </conditionalFormatting>
  <conditionalFormatting sqref="F541">
    <cfRule type="cellIs" dxfId="2" priority="807" stopIfTrue="1" operator="lessThan">
      <formula>0</formula>
    </cfRule>
  </conditionalFormatting>
  <conditionalFormatting sqref="F542">
    <cfRule type="cellIs" dxfId="2" priority="806" stopIfTrue="1" operator="lessThan">
      <formula>0</formula>
    </cfRule>
  </conditionalFormatting>
  <conditionalFormatting sqref="F543">
    <cfRule type="cellIs" dxfId="2" priority="805" stopIfTrue="1" operator="lessThan">
      <formula>0</formula>
    </cfRule>
  </conditionalFormatting>
  <conditionalFormatting sqref="F544">
    <cfRule type="cellIs" dxfId="2" priority="804" stopIfTrue="1" operator="lessThan">
      <formula>0</formula>
    </cfRule>
  </conditionalFormatting>
  <conditionalFormatting sqref="F545">
    <cfRule type="cellIs" dxfId="2" priority="803" stopIfTrue="1" operator="lessThan">
      <formula>0</formula>
    </cfRule>
  </conditionalFormatting>
  <conditionalFormatting sqref="F546">
    <cfRule type="cellIs" dxfId="2" priority="802" stopIfTrue="1" operator="lessThan">
      <formula>0</formula>
    </cfRule>
  </conditionalFormatting>
  <conditionalFormatting sqref="F547">
    <cfRule type="cellIs" dxfId="2" priority="801" stopIfTrue="1" operator="lessThan">
      <formula>0</formula>
    </cfRule>
  </conditionalFormatting>
  <conditionalFormatting sqref="F548">
    <cfRule type="cellIs" dxfId="2" priority="800" stopIfTrue="1" operator="lessThan">
      <formula>0</formula>
    </cfRule>
  </conditionalFormatting>
  <conditionalFormatting sqref="F549">
    <cfRule type="cellIs" dxfId="2" priority="799" stopIfTrue="1" operator="lessThan">
      <formula>0</formula>
    </cfRule>
  </conditionalFormatting>
  <conditionalFormatting sqref="F550">
    <cfRule type="cellIs" dxfId="2" priority="798" stopIfTrue="1" operator="lessThan">
      <formula>0</formula>
    </cfRule>
  </conditionalFormatting>
  <conditionalFormatting sqref="F551">
    <cfRule type="cellIs" dxfId="2" priority="797" stopIfTrue="1" operator="lessThan">
      <formula>0</formula>
    </cfRule>
  </conditionalFormatting>
  <conditionalFormatting sqref="F552">
    <cfRule type="cellIs" dxfId="2" priority="796" stopIfTrue="1" operator="lessThan">
      <formula>0</formula>
    </cfRule>
  </conditionalFormatting>
  <conditionalFormatting sqref="F553">
    <cfRule type="cellIs" dxfId="2" priority="795" stopIfTrue="1" operator="lessThan">
      <formula>0</formula>
    </cfRule>
  </conditionalFormatting>
  <conditionalFormatting sqref="F554">
    <cfRule type="cellIs" dxfId="2" priority="794" stopIfTrue="1" operator="lessThan">
      <formula>0</formula>
    </cfRule>
  </conditionalFormatting>
  <conditionalFormatting sqref="F555">
    <cfRule type="cellIs" dxfId="2" priority="793" stopIfTrue="1" operator="lessThan">
      <formula>0</formula>
    </cfRule>
  </conditionalFormatting>
  <conditionalFormatting sqref="F556">
    <cfRule type="cellIs" dxfId="2" priority="792" stopIfTrue="1" operator="lessThan">
      <formula>0</formula>
    </cfRule>
  </conditionalFormatting>
  <conditionalFormatting sqref="F557">
    <cfRule type="cellIs" dxfId="2" priority="791" stopIfTrue="1" operator="lessThan">
      <formula>0</formula>
    </cfRule>
  </conditionalFormatting>
  <conditionalFormatting sqref="F558">
    <cfRule type="cellIs" dxfId="2" priority="790" stopIfTrue="1" operator="lessThan">
      <formula>0</formula>
    </cfRule>
  </conditionalFormatting>
  <conditionalFormatting sqref="F559">
    <cfRule type="cellIs" dxfId="2" priority="789" stopIfTrue="1" operator="lessThan">
      <formula>0</formula>
    </cfRule>
  </conditionalFormatting>
  <conditionalFormatting sqref="F560">
    <cfRule type="cellIs" dxfId="2" priority="788" stopIfTrue="1" operator="lessThan">
      <formula>0</formula>
    </cfRule>
  </conditionalFormatting>
  <conditionalFormatting sqref="F561">
    <cfRule type="cellIs" dxfId="2" priority="787" stopIfTrue="1" operator="lessThan">
      <formula>0</formula>
    </cfRule>
  </conditionalFormatting>
  <conditionalFormatting sqref="F562">
    <cfRule type="cellIs" dxfId="2" priority="786" stopIfTrue="1" operator="lessThan">
      <formula>0</formula>
    </cfRule>
  </conditionalFormatting>
  <conditionalFormatting sqref="F563">
    <cfRule type="cellIs" dxfId="2" priority="785" stopIfTrue="1" operator="lessThan">
      <formula>0</formula>
    </cfRule>
  </conditionalFormatting>
  <conditionalFormatting sqref="F564">
    <cfRule type="cellIs" dxfId="2" priority="784" stopIfTrue="1" operator="lessThan">
      <formula>0</formula>
    </cfRule>
  </conditionalFormatting>
  <conditionalFormatting sqref="F565">
    <cfRule type="cellIs" dxfId="2" priority="783" stopIfTrue="1" operator="lessThan">
      <formula>0</formula>
    </cfRule>
  </conditionalFormatting>
  <conditionalFormatting sqref="F566">
    <cfRule type="cellIs" dxfId="2" priority="782" stopIfTrue="1" operator="lessThan">
      <formula>0</formula>
    </cfRule>
  </conditionalFormatting>
  <conditionalFormatting sqref="F567">
    <cfRule type="cellIs" dxfId="2" priority="781" stopIfTrue="1" operator="lessThan">
      <formula>0</formula>
    </cfRule>
  </conditionalFormatting>
  <conditionalFormatting sqref="F568">
    <cfRule type="cellIs" dxfId="2" priority="780" stopIfTrue="1" operator="lessThan">
      <formula>0</formula>
    </cfRule>
  </conditionalFormatting>
  <conditionalFormatting sqref="F569">
    <cfRule type="cellIs" dxfId="2" priority="779" stopIfTrue="1" operator="lessThan">
      <formula>0</formula>
    </cfRule>
  </conditionalFormatting>
  <conditionalFormatting sqref="F570">
    <cfRule type="cellIs" dxfId="2" priority="778" stopIfTrue="1" operator="lessThan">
      <formula>0</formula>
    </cfRule>
  </conditionalFormatting>
  <conditionalFormatting sqref="F571">
    <cfRule type="cellIs" dxfId="2" priority="777" stopIfTrue="1" operator="lessThan">
      <formula>0</formula>
    </cfRule>
  </conditionalFormatting>
  <conditionalFormatting sqref="F572">
    <cfRule type="cellIs" dxfId="2" priority="776" stopIfTrue="1" operator="lessThan">
      <formula>0</formula>
    </cfRule>
  </conditionalFormatting>
  <conditionalFormatting sqref="F573">
    <cfRule type="cellIs" dxfId="2" priority="775" stopIfTrue="1" operator="lessThan">
      <formula>0</formula>
    </cfRule>
  </conditionalFormatting>
  <conditionalFormatting sqref="F574">
    <cfRule type="cellIs" dxfId="2" priority="774" stopIfTrue="1" operator="lessThan">
      <formula>0</formula>
    </cfRule>
  </conditionalFormatting>
  <conditionalFormatting sqref="F575">
    <cfRule type="cellIs" dxfId="2" priority="773" stopIfTrue="1" operator="lessThan">
      <formula>0</formula>
    </cfRule>
  </conditionalFormatting>
  <conditionalFormatting sqref="F576">
    <cfRule type="cellIs" dxfId="2" priority="772" stopIfTrue="1" operator="lessThan">
      <formula>0</formula>
    </cfRule>
  </conditionalFormatting>
  <conditionalFormatting sqref="F577">
    <cfRule type="cellIs" dxfId="2" priority="771" stopIfTrue="1" operator="lessThan">
      <formula>0</formula>
    </cfRule>
  </conditionalFormatting>
  <conditionalFormatting sqref="F578">
    <cfRule type="cellIs" dxfId="2" priority="770" stopIfTrue="1" operator="lessThan">
      <formula>0</formula>
    </cfRule>
  </conditionalFormatting>
  <conditionalFormatting sqref="F579">
    <cfRule type="cellIs" dxfId="2" priority="769" stopIfTrue="1" operator="lessThan">
      <formula>0</formula>
    </cfRule>
  </conditionalFormatting>
  <conditionalFormatting sqref="F580">
    <cfRule type="cellIs" dxfId="2" priority="768" stopIfTrue="1" operator="lessThan">
      <formula>0</formula>
    </cfRule>
  </conditionalFormatting>
  <conditionalFormatting sqref="F581">
    <cfRule type="cellIs" dxfId="2" priority="767" stopIfTrue="1" operator="lessThan">
      <formula>0</formula>
    </cfRule>
  </conditionalFormatting>
  <conditionalFormatting sqref="F582">
    <cfRule type="cellIs" dxfId="2" priority="766" stopIfTrue="1" operator="lessThan">
      <formula>0</formula>
    </cfRule>
  </conditionalFormatting>
  <conditionalFormatting sqref="F583">
    <cfRule type="cellIs" dxfId="2" priority="765" stopIfTrue="1" operator="lessThan">
      <formula>0</formula>
    </cfRule>
  </conditionalFormatting>
  <conditionalFormatting sqref="F584">
    <cfRule type="cellIs" dxfId="2" priority="764" stopIfTrue="1" operator="lessThan">
      <formula>0</formula>
    </cfRule>
  </conditionalFormatting>
  <conditionalFormatting sqref="F585">
    <cfRule type="cellIs" dxfId="2" priority="763" stopIfTrue="1" operator="lessThan">
      <formula>0</formula>
    </cfRule>
  </conditionalFormatting>
  <conditionalFormatting sqref="F586">
    <cfRule type="cellIs" dxfId="2" priority="762" stopIfTrue="1" operator="lessThan">
      <formula>0</formula>
    </cfRule>
  </conditionalFormatting>
  <conditionalFormatting sqref="F587">
    <cfRule type="cellIs" dxfId="2" priority="761" stopIfTrue="1" operator="lessThan">
      <formula>0</formula>
    </cfRule>
  </conditionalFormatting>
  <conditionalFormatting sqref="F588">
    <cfRule type="cellIs" dxfId="2" priority="760" stopIfTrue="1" operator="lessThan">
      <formula>0</formula>
    </cfRule>
  </conditionalFormatting>
  <conditionalFormatting sqref="F589">
    <cfRule type="cellIs" dxfId="2" priority="759" stopIfTrue="1" operator="lessThan">
      <formula>0</formula>
    </cfRule>
  </conditionalFormatting>
  <conditionalFormatting sqref="F590">
    <cfRule type="cellIs" dxfId="2" priority="758" stopIfTrue="1" operator="lessThan">
      <formula>0</formula>
    </cfRule>
  </conditionalFormatting>
  <conditionalFormatting sqref="F591">
    <cfRule type="cellIs" dxfId="2" priority="757" stopIfTrue="1" operator="lessThan">
      <formula>0</formula>
    </cfRule>
  </conditionalFormatting>
  <conditionalFormatting sqref="F592">
    <cfRule type="cellIs" dxfId="2" priority="756" stopIfTrue="1" operator="lessThan">
      <formula>0</formula>
    </cfRule>
  </conditionalFormatting>
  <conditionalFormatting sqref="F593">
    <cfRule type="cellIs" dxfId="2" priority="755" stopIfTrue="1" operator="lessThan">
      <formula>0</formula>
    </cfRule>
  </conditionalFormatting>
  <conditionalFormatting sqref="F594">
    <cfRule type="cellIs" dxfId="2" priority="754" stopIfTrue="1" operator="lessThan">
      <formula>0</formula>
    </cfRule>
  </conditionalFormatting>
  <conditionalFormatting sqref="F595">
    <cfRule type="cellIs" dxfId="2" priority="753" stopIfTrue="1" operator="lessThan">
      <formula>0</formula>
    </cfRule>
  </conditionalFormatting>
  <conditionalFormatting sqref="F596">
    <cfRule type="cellIs" dxfId="2" priority="752" stopIfTrue="1" operator="lessThan">
      <formula>0</formula>
    </cfRule>
  </conditionalFormatting>
  <conditionalFormatting sqref="F597">
    <cfRule type="cellIs" dxfId="2" priority="751" stopIfTrue="1" operator="lessThan">
      <formula>0</formula>
    </cfRule>
  </conditionalFormatting>
  <conditionalFormatting sqref="F598">
    <cfRule type="cellIs" dxfId="2" priority="750" stopIfTrue="1" operator="lessThan">
      <formula>0</formula>
    </cfRule>
  </conditionalFormatting>
  <conditionalFormatting sqref="F599">
    <cfRule type="cellIs" dxfId="2" priority="749" stopIfTrue="1" operator="lessThan">
      <formula>0</formula>
    </cfRule>
  </conditionalFormatting>
  <conditionalFormatting sqref="F600">
    <cfRule type="cellIs" dxfId="2" priority="748" stopIfTrue="1" operator="lessThan">
      <formula>0</formula>
    </cfRule>
  </conditionalFormatting>
  <conditionalFormatting sqref="F601">
    <cfRule type="cellIs" dxfId="2" priority="747" stopIfTrue="1" operator="lessThan">
      <formula>0</formula>
    </cfRule>
  </conditionalFormatting>
  <conditionalFormatting sqref="F602">
    <cfRule type="cellIs" dxfId="2" priority="746" stopIfTrue="1" operator="lessThan">
      <formula>0</formula>
    </cfRule>
  </conditionalFormatting>
  <conditionalFormatting sqref="F603">
    <cfRule type="cellIs" dxfId="2" priority="745" stopIfTrue="1" operator="lessThan">
      <formula>0</formula>
    </cfRule>
  </conditionalFormatting>
  <conditionalFormatting sqref="F604">
    <cfRule type="cellIs" dxfId="2" priority="744" stopIfTrue="1" operator="lessThan">
      <formula>0</formula>
    </cfRule>
  </conditionalFormatting>
  <conditionalFormatting sqref="F605">
    <cfRule type="cellIs" dxfId="2" priority="743" stopIfTrue="1" operator="lessThan">
      <formula>0</formula>
    </cfRule>
  </conditionalFormatting>
  <conditionalFormatting sqref="F606">
    <cfRule type="cellIs" dxfId="2" priority="742" stopIfTrue="1" operator="lessThan">
      <formula>0</formula>
    </cfRule>
  </conditionalFormatting>
  <conditionalFormatting sqref="F607">
    <cfRule type="cellIs" dxfId="2" priority="741" stopIfTrue="1" operator="lessThan">
      <formula>0</formula>
    </cfRule>
  </conditionalFormatting>
  <conditionalFormatting sqref="F608">
    <cfRule type="cellIs" dxfId="2" priority="740" stopIfTrue="1" operator="lessThan">
      <formula>0</formula>
    </cfRule>
  </conditionalFormatting>
  <conditionalFormatting sqref="F609">
    <cfRule type="cellIs" dxfId="2" priority="739" stopIfTrue="1" operator="lessThan">
      <formula>0</formula>
    </cfRule>
  </conditionalFormatting>
  <conditionalFormatting sqref="F610">
    <cfRule type="cellIs" dxfId="2" priority="738" stopIfTrue="1" operator="lessThan">
      <formula>0</formula>
    </cfRule>
  </conditionalFormatting>
  <conditionalFormatting sqref="F611">
    <cfRule type="cellIs" dxfId="2" priority="737" stopIfTrue="1" operator="lessThan">
      <formula>0</formula>
    </cfRule>
  </conditionalFormatting>
  <conditionalFormatting sqref="F612">
    <cfRule type="cellIs" dxfId="2" priority="736" stopIfTrue="1" operator="lessThan">
      <formula>0</formula>
    </cfRule>
  </conditionalFormatting>
  <conditionalFormatting sqref="F613">
    <cfRule type="cellIs" dxfId="2" priority="735" stopIfTrue="1" operator="lessThan">
      <formula>0</formula>
    </cfRule>
  </conditionalFormatting>
  <conditionalFormatting sqref="F614">
    <cfRule type="cellIs" dxfId="2" priority="734" stopIfTrue="1" operator="lessThan">
      <formula>0</formula>
    </cfRule>
  </conditionalFormatting>
  <conditionalFormatting sqref="F615">
    <cfRule type="cellIs" dxfId="2" priority="733" stopIfTrue="1" operator="lessThan">
      <formula>0</formula>
    </cfRule>
  </conditionalFormatting>
  <conditionalFormatting sqref="F616">
    <cfRule type="cellIs" dxfId="2" priority="732" stopIfTrue="1" operator="lessThan">
      <formula>0</formula>
    </cfRule>
  </conditionalFormatting>
  <conditionalFormatting sqref="F617">
    <cfRule type="cellIs" dxfId="2" priority="731" stopIfTrue="1" operator="lessThan">
      <formula>0</formula>
    </cfRule>
  </conditionalFormatting>
  <conditionalFormatting sqref="F618">
    <cfRule type="cellIs" dxfId="2" priority="730" stopIfTrue="1" operator="lessThan">
      <formula>0</formula>
    </cfRule>
  </conditionalFormatting>
  <conditionalFormatting sqref="F619">
    <cfRule type="cellIs" dxfId="2" priority="729" stopIfTrue="1" operator="lessThan">
      <formula>0</formula>
    </cfRule>
  </conditionalFormatting>
  <conditionalFormatting sqref="F620">
    <cfRule type="cellIs" dxfId="2" priority="728" stopIfTrue="1" operator="lessThan">
      <formula>0</formula>
    </cfRule>
  </conditionalFormatting>
  <conditionalFormatting sqref="F621">
    <cfRule type="cellIs" dxfId="2" priority="727" stopIfTrue="1" operator="lessThan">
      <formula>0</formula>
    </cfRule>
  </conditionalFormatting>
  <conditionalFormatting sqref="F622">
    <cfRule type="cellIs" dxfId="2" priority="726" stopIfTrue="1" operator="lessThan">
      <formula>0</formula>
    </cfRule>
  </conditionalFormatting>
  <conditionalFormatting sqref="F623">
    <cfRule type="cellIs" dxfId="2" priority="725" stopIfTrue="1" operator="lessThan">
      <formula>0</formula>
    </cfRule>
  </conditionalFormatting>
  <conditionalFormatting sqref="F624">
    <cfRule type="cellIs" dxfId="2" priority="724" stopIfTrue="1" operator="lessThan">
      <formula>0</formula>
    </cfRule>
  </conditionalFormatting>
  <conditionalFormatting sqref="F625">
    <cfRule type="cellIs" dxfId="2" priority="723" stopIfTrue="1" operator="lessThan">
      <formula>0</formula>
    </cfRule>
  </conditionalFormatting>
  <conditionalFormatting sqref="F626">
    <cfRule type="cellIs" dxfId="2" priority="722" stopIfTrue="1" operator="lessThan">
      <formula>0</formula>
    </cfRule>
  </conditionalFormatting>
  <conditionalFormatting sqref="F627">
    <cfRule type="cellIs" dxfId="2" priority="721" stopIfTrue="1" operator="lessThan">
      <formula>0</formula>
    </cfRule>
  </conditionalFormatting>
  <conditionalFormatting sqref="F628">
    <cfRule type="cellIs" dxfId="2" priority="720" stopIfTrue="1" operator="lessThan">
      <formula>0</formula>
    </cfRule>
  </conditionalFormatting>
  <conditionalFormatting sqref="F629">
    <cfRule type="cellIs" dxfId="2" priority="719" stopIfTrue="1" operator="lessThan">
      <formula>0</formula>
    </cfRule>
  </conditionalFormatting>
  <conditionalFormatting sqref="F630">
    <cfRule type="cellIs" dxfId="2" priority="718" stopIfTrue="1" operator="lessThan">
      <formula>0</formula>
    </cfRule>
  </conditionalFormatting>
  <conditionalFormatting sqref="F631">
    <cfRule type="cellIs" dxfId="2" priority="717" stopIfTrue="1" operator="lessThan">
      <formula>0</formula>
    </cfRule>
  </conditionalFormatting>
  <conditionalFormatting sqref="F632">
    <cfRule type="cellIs" dxfId="2" priority="716" stopIfTrue="1" operator="lessThan">
      <formula>0</formula>
    </cfRule>
  </conditionalFormatting>
  <conditionalFormatting sqref="F633">
    <cfRule type="cellIs" dxfId="2" priority="715" stopIfTrue="1" operator="lessThan">
      <formula>0</formula>
    </cfRule>
  </conditionalFormatting>
  <conditionalFormatting sqref="F634">
    <cfRule type="cellIs" dxfId="2" priority="714" stopIfTrue="1" operator="lessThan">
      <formula>0</formula>
    </cfRule>
  </conditionalFormatting>
  <conditionalFormatting sqref="F635">
    <cfRule type="cellIs" dxfId="2" priority="713" stopIfTrue="1" operator="lessThan">
      <formula>0</formula>
    </cfRule>
  </conditionalFormatting>
  <conditionalFormatting sqref="F636">
    <cfRule type="cellIs" dxfId="2" priority="712" stopIfTrue="1" operator="lessThan">
      <formula>0</formula>
    </cfRule>
  </conditionalFormatting>
  <conditionalFormatting sqref="F637">
    <cfRule type="cellIs" dxfId="2" priority="711" stopIfTrue="1" operator="lessThan">
      <formula>0</formula>
    </cfRule>
  </conditionalFormatting>
  <conditionalFormatting sqref="F638">
    <cfRule type="cellIs" dxfId="2" priority="710" stopIfTrue="1" operator="lessThan">
      <formula>0</formula>
    </cfRule>
  </conditionalFormatting>
  <conditionalFormatting sqref="F639">
    <cfRule type="cellIs" dxfId="2" priority="709" stopIfTrue="1" operator="lessThan">
      <formula>0</formula>
    </cfRule>
  </conditionalFormatting>
  <conditionalFormatting sqref="F640">
    <cfRule type="cellIs" dxfId="2" priority="708" stopIfTrue="1" operator="lessThan">
      <formula>0</formula>
    </cfRule>
  </conditionalFormatting>
  <conditionalFormatting sqref="F641">
    <cfRule type="cellIs" dxfId="2" priority="707" stopIfTrue="1" operator="lessThan">
      <formula>0</formula>
    </cfRule>
  </conditionalFormatting>
  <conditionalFormatting sqref="F642">
    <cfRule type="cellIs" dxfId="2" priority="706" stopIfTrue="1" operator="lessThan">
      <formula>0</formula>
    </cfRule>
  </conditionalFormatting>
  <conditionalFormatting sqref="F643">
    <cfRule type="cellIs" dxfId="2" priority="705" stopIfTrue="1" operator="lessThan">
      <formula>0</formula>
    </cfRule>
  </conditionalFormatting>
  <conditionalFormatting sqref="F644">
    <cfRule type="cellIs" dxfId="2" priority="704" stopIfTrue="1" operator="lessThan">
      <formula>0</formula>
    </cfRule>
  </conditionalFormatting>
  <conditionalFormatting sqref="F645">
    <cfRule type="cellIs" dxfId="2" priority="703" stopIfTrue="1" operator="lessThan">
      <formula>0</formula>
    </cfRule>
  </conditionalFormatting>
  <conditionalFormatting sqref="F646">
    <cfRule type="cellIs" dxfId="2" priority="702" stopIfTrue="1" operator="lessThan">
      <formula>0</formula>
    </cfRule>
  </conditionalFormatting>
  <conditionalFormatting sqref="F647">
    <cfRule type="cellIs" dxfId="2" priority="701" stopIfTrue="1" operator="lessThan">
      <formula>0</formula>
    </cfRule>
  </conditionalFormatting>
  <conditionalFormatting sqref="F648">
    <cfRule type="cellIs" dxfId="2" priority="700" stopIfTrue="1" operator="lessThan">
      <formula>0</formula>
    </cfRule>
  </conditionalFormatting>
  <conditionalFormatting sqref="F649">
    <cfRule type="cellIs" dxfId="2" priority="699" stopIfTrue="1" operator="lessThan">
      <formula>0</formula>
    </cfRule>
  </conditionalFormatting>
  <conditionalFormatting sqref="F650">
    <cfRule type="cellIs" dxfId="2" priority="698" stopIfTrue="1" operator="lessThan">
      <formula>0</formula>
    </cfRule>
  </conditionalFormatting>
  <conditionalFormatting sqref="F651">
    <cfRule type="cellIs" dxfId="2" priority="697" stopIfTrue="1" operator="lessThan">
      <formula>0</formula>
    </cfRule>
  </conditionalFormatting>
  <conditionalFormatting sqref="F652">
    <cfRule type="cellIs" dxfId="2" priority="696" stopIfTrue="1" operator="lessThan">
      <formula>0</formula>
    </cfRule>
  </conditionalFormatting>
  <conditionalFormatting sqref="F653">
    <cfRule type="cellIs" dxfId="2" priority="695" stopIfTrue="1" operator="lessThan">
      <formula>0</formula>
    </cfRule>
  </conditionalFormatting>
  <conditionalFormatting sqref="F654">
    <cfRule type="cellIs" dxfId="2" priority="694" stopIfTrue="1" operator="lessThan">
      <formula>0</formula>
    </cfRule>
  </conditionalFormatting>
  <conditionalFormatting sqref="F655">
    <cfRule type="cellIs" dxfId="2" priority="693" stopIfTrue="1" operator="lessThan">
      <formula>0</formula>
    </cfRule>
  </conditionalFormatting>
  <conditionalFormatting sqref="F656">
    <cfRule type="cellIs" dxfId="2" priority="692" stopIfTrue="1" operator="lessThan">
      <formula>0</formula>
    </cfRule>
  </conditionalFormatting>
  <conditionalFormatting sqref="F657">
    <cfRule type="cellIs" dxfId="2" priority="691" stopIfTrue="1" operator="lessThan">
      <formula>0</formula>
    </cfRule>
  </conditionalFormatting>
  <conditionalFormatting sqref="F658">
    <cfRule type="cellIs" dxfId="2" priority="690" stopIfTrue="1" operator="lessThan">
      <formula>0</formula>
    </cfRule>
  </conditionalFormatting>
  <conditionalFormatting sqref="F659">
    <cfRule type="cellIs" dxfId="2" priority="687" stopIfTrue="1" operator="lessThan">
      <formula>0</formula>
    </cfRule>
  </conditionalFormatting>
  <conditionalFormatting sqref="F660">
    <cfRule type="cellIs" dxfId="2" priority="686" stopIfTrue="1" operator="lessThan">
      <formula>0</formula>
    </cfRule>
  </conditionalFormatting>
  <conditionalFormatting sqref="F661">
    <cfRule type="cellIs" dxfId="2" priority="685" stopIfTrue="1" operator="lessThan">
      <formula>0</formula>
    </cfRule>
  </conditionalFormatting>
  <conditionalFormatting sqref="F662">
    <cfRule type="cellIs" dxfId="2" priority="684" stopIfTrue="1" operator="lessThan">
      <formula>0</formula>
    </cfRule>
  </conditionalFormatting>
  <conditionalFormatting sqref="F663">
    <cfRule type="cellIs" dxfId="2" priority="683" stopIfTrue="1" operator="lessThan">
      <formula>0</formula>
    </cfRule>
  </conditionalFormatting>
  <conditionalFormatting sqref="F664">
    <cfRule type="cellIs" dxfId="2" priority="682" stopIfTrue="1" operator="lessThan">
      <formula>0</formula>
    </cfRule>
  </conditionalFormatting>
  <conditionalFormatting sqref="F665">
    <cfRule type="cellIs" dxfId="2" priority="681" stopIfTrue="1" operator="lessThan">
      <formula>0</formula>
    </cfRule>
  </conditionalFormatting>
  <conditionalFormatting sqref="F666">
    <cfRule type="cellIs" dxfId="2" priority="680" stopIfTrue="1" operator="lessThan">
      <formula>0</formula>
    </cfRule>
  </conditionalFormatting>
  <conditionalFormatting sqref="F667">
    <cfRule type="cellIs" dxfId="2" priority="679" stopIfTrue="1" operator="lessThan">
      <formula>0</formula>
    </cfRule>
  </conditionalFormatting>
  <conditionalFormatting sqref="F668">
    <cfRule type="cellIs" dxfId="2" priority="678" stopIfTrue="1" operator="lessThan">
      <formula>0</formula>
    </cfRule>
  </conditionalFormatting>
  <conditionalFormatting sqref="F669">
    <cfRule type="cellIs" dxfId="2" priority="677" stopIfTrue="1" operator="lessThan">
      <formula>0</formula>
    </cfRule>
  </conditionalFormatting>
  <conditionalFormatting sqref="F670">
    <cfRule type="cellIs" dxfId="2" priority="676" stopIfTrue="1" operator="lessThan">
      <formula>0</formula>
    </cfRule>
  </conditionalFormatting>
  <conditionalFormatting sqref="F671">
    <cfRule type="cellIs" dxfId="2" priority="675" stopIfTrue="1" operator="lessThan">
      <formula>0</formula>
    </cfRule>
  </conditionalFormatting>
  <conditionalFormatting sqref="F672">
    <cfRule type="cellIs" dxfId="2" priority="674" stopIfTrue="1" operator="lessThan">
      <formula>0</formula>
    </cfRule>
  </conditionalFormatting>
  <conditionalFormatting sqref="F673">
    <cfRule type="cellIs" dxfId="2" priority="673" stopIfTrue="1" operator="lessThan">
      <formula>0</formula>
    </cfRule>
  </conditionalFormatting>
  <conditionalFormatting sqref="F674">
    <cfRule type="cellIs" dxfId="2" priority="672" stopIfTrue="1" operator="lessThan">
      <formula>0</formula>
    </cfRule>
  </conditionalFormatting>
  <conditionalFormatting sqref="F675">
    <cfRule type="cellIs" dxfId="2" priority="671" stopIfTrue="1" operator="lessThan">
      <formula>0</formula>
    </cfRule>
  </conditionalFormatting>
  <conditionalFormatting sqref="F676">
    <cfRule type="cellIs" dxfId="2" priority="670" stopIfTrue="1" operator="lessThan">
      <formula>0</formula>
    </cfRule>
  </conditionalFormatting>
  <conditionalFormatting sqref="F677">
    <cfRule type="cellIs" dxfId="2" priority="669" stopIfTrue="1" operator="lessThan">
      <formula>0</formula>
    </cfRule>
  </conditionalFormatting>
  <conditionalFormatting sqref="F678">
    <cfRule type="cellIs" dxfId="2" priority="668" stopIfTrue="1" operator="lessThan">
      <formula>0</formula>
    </cfRule>
  </conditionalFormatting>
  <conditionalFormatting sqref="F679">
    <cfRule type="cellIs" dxfId="2" priority="667" stopIfTrue="1" operator="lessThan">
      <formula>0</formula>
    </cfRule>
  </conditionalFormatting>
  <conditionalFormatting sqref="F680">
    <cfRule type="cellIs" dxfId="2" priority="666" stopIfTrue="1" operator="lessThan">
      <formula>0</formula>
    </cfRule>
  </conditionalFormatting>
  <conditionalFormatting sqref="F681">
    <cfRule type="cellIs" dxfId="2" priority="665" stopIfTrue="1" operator="lessThan">
      <formula>0</formula>
    </cfRule>
  </conditionalFormatting>
  <conditionalFormatting sqref="F682">
    <cfRule type="cellIs" dxfId="2" priority="664" stopIfTrue="1" operator="lessThan">
      <formula>0</formula>
    </cfRule>
  </conditionalFormatting>
  <conditionalFormatting sqref="F683">
    <cfRule type="cellIs" dxfId="2" priority="663" stopIfTrue="1" operator="lessThan">
      <formula>0</formula>
    </cfRule>
  </conditionalFormatting>
  <conditionalFormatting sqref="F684">
    <cfRule type="cellIs" dxfId="2" priority="662" stopIfTrue="1" operator="lessThan">
      <formula>0</formula>
    </cfRule>
  </conditionalFormatting>
  <conditionalFormatting sqref="F685">
    <cfRule type="cellIs" dxfId="2" priority="661" stopIfTrue="1" operator="lessThan">
      <formula>0</formula>
    </cfRule>
  </conditionalFormatting>
  <conditionalFormatting sqref="F686">
    <cfRule type="cellIs" dxfId="2" priority="660" stopIfTrue="1" operator="lessThan">
      <formula>0</formula>
    </cfRule>
  </conditionalFormatting>
  <conditionalFormatting sqref="F687">
    <cfRule type="cellIs" dxfId="2" priority="659" stopIfTrue="1" operator="lessThan">
      <formula>0</formula>
    </cfRule>
  </conditionalFormatting>
  <conditionalFormatting sqref="F688">
    <cfRule type="cellIs" dxfId="2" priority="658" stopIfTrue="1" operator="lessThan">
      <formula>0</formula>
    </cfRule>
  </conditionalFormatting>
  <conditionalFormatting sqref="F689">
    <cfRule type="cellIs" dxfId="2" priority="657" stopIfTrue="1" operator="lessThan">
      <formula>0</formula>
    </cfRule>
  </conditionalFormatting>
  <conditionalFormatting sqref="F690">
    <cfRule type="cellIs" dxfId="2" priority="656" stopIfTrue="1" operator="lessThan">
      <formula>0</formula>
    </cfRule>
  </conditionalFormatting>
  <conditionalFormatting sqref="F691">
    <cfRule type="cellIs" dxfId="2" priority="655" stopIfTrue="1" operator="lessThan">
      <formula>0</formula>
    </cfRule>
  </conditionalFormatting>
  <conditionalFormatting sqref="F692">
    <cfRule type="cellIs" dxfId="2" priority="654" stopIfTrue="1" operator="lessThan">
      <formula>0</formula>
    </cfRule>
  </conditionalFormatting>
  <conditionalFormatting sqref="F693">
    <cfRule type="cellIs" dxfId="2" priority="653" stopIfTrue="1" operator="lessThan">
      <formula>0</formula>
    </cfRule>
  </conditionalFormatting>
  <conditionalFormatting sqref="F694">
    <cfRule type="cellIs" dxfId="2" priority="652" stopIfTrue="1" operator="lessThan">
      <formula>0</formula>
    </cfRule>
  </conditionalFormatting>
  <conditionalFormatting sqref="F695">
    <cfRule type="cellIs" dxfId="2" priority="651" stopIfTrue="1" operator="lessThan">
      <formula>0</formula>
    </cfRule>
  </conditionalFormatting>
  <conditionalFormatting sqref="F696">
    <cfRule type="cellIs" dxfId="2" priority="650" stopIfTrue="1" operator="lessThan">
      <formula>0</formula>
    </cfRule>
  </conditionalFormatting>
  <conditionalFormatting sqref="F697">
    <cfRule type="cellIs" dxfId="2" priority="649" stopIfTrue="1" operator="lessThan">
      <formula>0</formula>
    </cfRule>
  </conditionalFormatting>
  <conditionalFormatting sqref="F698">
    <cfRule type="cellIs" dxfId="2" priority="648" stopIfTrue="1" operator="lessThan">
      <formula>0</formula>
    </cfRule>
  </conditionalFormatting>
  <conditionalFormatting sqref="F699">
    <cfRule type="cellIs" dxfId="2" priority="647" stopIfTrue="1" operator="lessThan">
      <formula>0</formula>
    </cfRule>
  </conditionalFormatting>
  <conditionalFormatting sqref="F700">
    <cfRule type="cellIs" dxfId="2" priority="646" stopIfTrue="1" operator="lessThan">
      <formula>0</formula>
    </cfRule>
  </conditionalFormatting>
  <conditionalFormatting sqref="F701">
    <cfRule type="cellIs" dxfId="2" priority="645" stopIfTrue="1" operator="lessThan">
      <formula>0</formula>
    </cfRule>
  </conditionalFormatting>
  <conditionalFormatting sqref="F702">
    <cfRule type="cellIs" dxfId="2" priority="644" stopIfTrue="1" operator="lessThan">
      <formula>0</formula>
    </cfRule>
  </conditionalFormatting>
  <conditionalFormatting sqref="F703">
    <cfRule type="cellIs" dxfId="2" priority="643" stopIfTrue="1" operator="lessThan">
      <formula>0</formula>
    </cfRule>
  </conditionalFormatting>
  <conditionalFormatting sqref="F704">
    <cfRule type="cellIs" dxfId="2" priority="642" stopIfTrue="1" operator="lessThan">
      <formula>0</formula>
    </cfRule>
  </conditionalFormatting>
  <conditionalFormatting sqref="F705">
    <cfRule type="cellIs" dxfId="2" priority="641" stopIfTrue="1" operator="lessThan">
      <formula>0</formula>
    </cfRule>
  </conditionalFormatting>
  <conditionalFormatting sqref="F706">
    <cfRule type="cellIs" dxfId="2" priority="640" stopIfTrue="1" operator="lessThan">
      <formula>0</formula>
    </cfRule>
  </conditionalFormatting>
  <conditionalFormatting sqref="F707">
    <cfRule type="cellIs" dxfId="2" priority="639" stopIfTrue="1" operator="lessThan">
      <formula>0</formula>
    </cfRule>
  </conditionalFormatting>
  <conditionalFormatting sqref="F708">
    <cfRule type="cellIs" dxfId="2" priority="638" stopIfTrue="1" operator="lessThan">
      <formula>0</formula>
    </cfRule>
  </conditionalFormatting>
  <conditionalFormatting sqref="F709">
    <cfRule type="cellIs" dxfId="2" priority="637" stopIfTrue="1" operator="lessThan">
      <formula>0</formula>
    </cfRule>
  </conditionalFormatting>
  <conditionalFormatting sqref="F710">
    <cfRule type="cellIs" dxfId="2" priority="636" stopIfTrue="1" operator="lessThan">
      <formula>0</formula>
    </cfRule>
  </conditionalFormatting>
  <conditionalFormatting sqref="F711">
    <cfRule type="cellIs" dxfId="2" priority="635" stopIfTrue="1" operator="lessThan">
      <formula>0</formula>
    </cfRule>
  </conditionalFormatting>
  <conditionalFormatting sqref="F712">
    <cfRule type="cellIs" dxfId="2" priority="634" stopIfTrue="1" operator="lessThan">
      <formula>0</formula>
    </cfRule>
  </conditionalFormatting>
  <conditionalFormatting sqref="F713">
    <cfRule type="cellIs" dxfId="2" priority="633" stopIfTrue="1" operator="lessThan">
      <formula>0</formula>
    </cfRule>
  </conditionalFormatting>
  <conditionalFormatting sqref="F714">
    <cfRule type="cellIs" dxfId="2" priority="632" stopIfTrue="1" operator="lessThan">
      <formula>0</formula>
    </cfRule>
  </conditionalFormatting>
  <conditionalFormatting sqref="F715">
    <cfRule type="cellIs" dxfId="2" priority="631" stopIfTrue="1" operator="lessThan">
      <formula>0</formula>
    </cfRule>
  </conditionalFormatting>
  <conditionalFormatting sqref="F716">
    <cfRule type="cellIs" dxfId="2" priority="630" stopIfTrue="1" operator="lessThan">
      <formula>0</formula>
    </cfRule>
  </conditionalFormatting>
  <conditionalFormatting sqref="F717">
    <cfRule type="cellIs" dxfId="2" priority="629" stopIfTrue="1" operator="lessThan">
      <formula>0</formula>
    </cfRule>
  </conditionalFormatting>
  <conditionalFormatting sqref="F718">
    <cfRule type="cellIs" dxfId="2" priority="628" stopIfTrue="1" operator="lessThan">
      <formula>0</formula>
    </cfRule>
  </conditionalFormatting>
  <conditionalFormatting sqref="F719">
    <cfRule type="cellIs" dxfId="2" priority="627" stopIfTrue="1" operator="lessThan">
      <formula>0</formula>
    </cfRule>
  </conditionalFormatting>
  <conditionalFormatting sqref="F720">
    <cfRule type="cellIs" dxfId="2" priority="626" stopIfTrue="1" operator="lessThan">
      <formula>0</formula>
    </cfRule>
  </conditionalFormatting>
  <conditionalFormatting sqref="F721">
    <cfRule type="cellIs" dxfId="2" priority="625" stopIfTrue="1" operator="lessThan">
      <formula>0</formula>
    </cfRule>
  </conditionalFormatting>
  <conditionalFormatting sqref="F722">
    <cfRule type="cellIs" dxfId="2" priority="624" stopIfTrue="1" operator="lessThan">
      <formula>0</formula>
    </cfRule>
  </conditionalFormatting>
  <conditionalFormatting sqref="F723">
    <cfRule type="cellIs" dxfId="2" priority="623" stopIfTrue="1" operator="lessThan">
      <formula>0</formula>
    </cfRule>
  </conditionalFormatting>
  <conditionalFormatting sqref="F724">
    <cfRule type="cellIs" dxfId="2" priority="622" stopIfTrue="1" operator="lessThan">
      <formula>0</formula>
    </cfRule>
  </conditionalFormatting>
  <conditionalFormatting sqref="F725">
    <cfRule type="cellIs" dxfId="2" priority="621" stopIfTrue="1" operator="lessThan">
      <formula>0</formula>
    </cfRule>
  </conditionalFormatting>
  <conditionalFormatting sqref="F726">
    <cfRule type="cellIs" dxfId="2" priority="620" stopIfTrue="1" operator="lessThan">
      <formula>0</formula>
    </cfRule>
  </conditionalFormatting>
  <conditionalFormatting sqref="F727">
    <cfRule type="cellIs" dxfId="2" priority="619" stopIfTrue="1" operator="lessThan">
      <formula>0</formula>
    </cfRule>
  </conditionalFormatting>
  <conditionalFormatting sqref="F728">
    <cfRule type="cellIs" dxfId="2" priority="618" stopIfTrue="1" operator="lessThan">
      <formula>0</formula>
    </cfRule>
  </conditionalFormatting>
  <conditionalFormatting sqref="F729">
    <cfRule type="cellIs" dxfId="2" priority="617" stopIfTrue="1" operator="lessThan">
      <formula>0</formula>
    </cfRule>
  </conditionalFormatting>
  <conditionalFormatting sqref="F730">
    <cfRule type="cellIs" dxfId="2" priority="616" stopIfTrue="1" operator="lessThan">
      <formula>0</formula>
    </cfRule>
  </conditionalFormatting>
  <conditionalFormatting sqref="F731">
    <cfRule type="cellIs" dxfId="2" priority="613" stopIfTrue="1" operator="lessThan">
      <formula>0</formula>
    </cfRule>
  </conditionalFormatting>
  <conditionalFormatting sqref="F732">
    <cfRule type="cellIs" dxfId="2" priority="612" stopIfTrue="1" operator="lessThan">
      <formula>0</formula>
    </cfRule>
  </conditionalFormatting>
  <conditionalFormatting sqref="F733">
    <cfRule type="cellIs" dxfId="2" priority="611" stopIfTrue="1" operator="lessThan">
      <formula>0</formula>
    </cfRule>
  </conditionalFormatting>
  <conditionalFormatting sqref="F734">
    <cfRule type="cellIs" dxfId="2" priority="610" stopIfTrue="1" operator="lessThan">
      <formula>0</formula>
    </cfRule>
  </conditionalFormatting>
  <conditionalFormatting sqref="F735">
    <cfRule type="cellIs" dxfId="2" priority="609" stopIfTrue="1" operator="lessThan">
      <formula>0</formula>
    </cfRule>
  </conditionalFormatting>
  <conditionalFormatting sqref="F736">
    <cfRule type="cellIs" dxfId="2" priority="608" stopIfTrue="1" operator="lessThan">
      <formula>0</formula>
    </cfRule>
  </conditionalFormatting>
  <conditionalFormatting sqref="F737">
    <cfRule type="cellIs" dxfId="2" priority="607" stopIfTrue="1" operator="lessThan">
      <formula>0</formula>
    </cfRule>
  </conditionalFormatting>
  <conditionalFormatting sqref="F738">
    <cfRule type="cellIs" dxfId="2" priority="606" stopIfTrue="1" operator="lessThan">
      <formula>0</formula>
    </cfRule>
  </conditionalFormatting>
  <conditionalFormatting sqref="F739">
    <cfRule type="cellIs" dxfId="2" priority="605" stopIfTrue="1" operator="lessThan">
      <formula>0</formula>
    </cfRule>
  </conditionalFormatting>
  <conditionalFormatting sqref="F740">
    <cfRule type="cellIs" dxfId="2" priority="604" stopIfTrue="1" operator="lessThan">
      <formula>0</formula>
    </cfRule>
  </conditionalFormatting>
  <conditionalFormatting sqref="F741">
    <cfRule type="cellIs" dxfId="2" priority="603" stopIfTrue="1" operator="lessThan">
      <formula>0</formula>
    </cfRule>
  </conditionalFormatting>
  <conditionalFormatting sqref="F742">
    <cfRule type="cellIs" dxfId="2" priority="602" stopIfTrue="1" operator="lessThan">
      <formula>0</formula>
    </cfRule>
  </conditionalFormatting>
  <conditionalFormatting sqref="F743">
    <cfRule type="cellIs" dxfId="2" priority="601" stopIfTrue="1" operator="lessThan">
      <formula>0</formula>
    </cfRule>
  </conditionalFormatting>
  <conditionalFormatting sqref="F744">
    <cfRule type="cellIs" dxfId="2" priority="600" stopIfTrue="1" operator="lessThan">
      <formula>0</formula>
    </cfRule>
  </conditionalFormatting>
  <conditionalFormatting sqref="F745">
    <cfRule type="cellIs" dxfId="2" priority="599" stopIfTrue="1" operator="lessThan">
      <formula>0</formula>
    </cfRule>
  </conditionalFormatting>
  <conditionalFormatting sqref="F746">
    <cfRule type="cellIs" dxfId="2" priority="598" stopIfTrue="1" operator="lessThan">
      <formula>0</formula>
    </cfRule>
  </conditionalFormatting>
  <conditionalFormatting sqref="F747">
    <cfRule type="cellIs" dxfId="2" priority="597" stopIfTrue="1" operator="lessThan">
      <formula>0</formula>
    </cfRule>
  </conditionalFormatting>
  <conditionalFormatting sqref="F748">
    <cfRule type="cellIs" dxfId="2" priority="596" stopIfTrue="1" operator="lessThan">
      <formula>0</formula>
    </cfRule>
  </conditionalFormatting>
  <conditionalFormatting sqref="F749">
    <cfRule type="cellIs" dxfId="2" priority="595" stopIfTrue="1" operator="lessThan">
      <formula>0</formula>
    </cfRule>
  </conditionalFormatting>
  <conditionalFormatting sqref="F750">
    <cfRule type="cellIs" dxfId="2" priority="594" stopIfTrue="1" operator="lessThan">
      <formula>0</formula>
    </cfRule>
  </conditionalFormatting>
  <conditionalFormatting sqref="F751">
    <cfRule type="cellIs" dxfId="2" priority="593" stopIfTrue="1" operator="lessThan">
      <formula>0</formula>
    </cfRule>
  </conditionalFormatting>
  <conditionalFormatting sqref="F752">
    <cfRule type="cellIs" dxfId="2" priority="592" stopIfTrue="1" operator="lessThan">
      <formula>0</formula>
    </cfRule>
  </conditionalFormatting>
  <conditionalFormatting sqref="F753">
    <cfRule type="cellIs" dxfId="2" priority="591" stopIfTrue="1" operator="lessThan">
      <formula>0</formula>
    </cfRule>
  </conditionalFormatting>
  <conditionalFormatting sqref="F754">
    <cfRule type="cellIs" dxfId="2" priority="590" stopIfTrue="1" operator="lessThan">
      <formula>0</formula>
    </cfRule>
  </conditionalFormatting>
  <conditionalFormatting sqref="F755">
    <cfRule type="cellIs" dxfId="2" priority="589" stopIfTrue="1" operator="lessThan">
      <formula>0</formula>
    </cfRule>
  </conditionalFormatting>
  <conditionalFormatting sqref="F756">
    <cfRule type="cellIs" dxfId="2" priority="588" stopIfTrue="1" operator="lessThan">
      <formula>0</formula>
    </cfRule>
  </conditionalFormatting>
  <conditionalFormatting sqref="F757">
    <cfRule type="cellIs" dxfId="2" priority="587" stopIfTrue="1" operator="lessThan">
      <formula>0</formula>
    </cfRule>
  </conditionalFormatting>
  <conditionalFormatting sqref="F758">
    <cfRule type="cellIs" dxfId="2" priority="586" stopIfTrue="1" operator="lessThan">
      <formula>0</formula>
    </cfRule>
  </conditionalFormatting>
  <conditionalFormatting sqref="F759">
    <cfRule type="cellIs" dxfId="2" priority="585" stopIfTrue="1" operator="lessThan">
      <formula>0</formula>
    </cfRule>
  </conditionalFormatting>
  <conditionalFormatting sqref="F760">
    <cfRule type="cellIs" dxfId="2" priority="584" stopIfTrue="1" operator="lessThan">
      <formula>0</formula>
    </cfRule>
  </conditionalFormatting>
  <conditionalFormatting sqref="F761">
    <cfRule type="cellIs" dxfId="2" priority="583" stopIfTrue="1" operator="lessThan">
      <formula>0</formula>
    </cfRule>
  </conditionalFormatting>
  <conditionalFormatting sqref="F762">
    <cfRule type="cellIs" dxfId="2" priority="582" stopIfTrue="1" operator="lessThan">
      <formula>0</formula>
    </cfRule>
  </conditionalFormatting>
  <conditionalFormatting sqref="F763">
    <cfRule type="cellIs" dxfId="2" priority="581" stopIfTrue="1" operator="lessThan">
      <formula>0</formula>
    </cfRule>
  </conditionalFormatting>
  <conditionalFormatting sqref="F764">
    <cfRule type="cellIs" dxfId="2" priority="580" stopIfTrue="1" operator="lessThan">
      <formula>0</formula>
    </cfRule>
  </conditionalFormatting>
  <conditionalFormatting sqref="F765">
    <cfRule type="cellIs" dxfId="2" priority="579" stopIfTrue="1" operator="lessThan">
      <formula>0</formula>
    </cfRule>
  </conditionalFormatting>
  <conditionalFormatting sqref="F766">
    <cfRule type="cellIs" dxfId="2" priority="578" stopIfTrue="1" operator="lessThan">
      <formula>0</formula>
    </cfRule>
  </conditionalFormatting>
  <conditionalFormatting sqref="F767">
    <cfRule type="cellIs" dxfId="2" priority="577" stopIfTrue="1" operator="lessThan">
      <formula>0</formula>
    </cfRule>
  </conditionalFormatting>
  <conditionalFormatting sqref="F768">
    <cfRule type="cellIs" dxfId="2" priority="576" stopIfTrue="1" operator="lessThan">
      <formula>0</formula>
    </cfRule>
  </conditionalFormatting>
  <conditionalFormatting sqref="F769">
    <cfRule type="cellIs" dxfId="2" priority="575" stopIfTrue="1" operator="lessThan">
      <formula>0</formula>
    </cfRule>
  </conditionalFormatting>
  <conditionalFormatting sqref="F770">
    <cfRule type="cellIs" dxfId="2" priority="574" stopIfTrue="1" operator="lessThan">
      <formula>0</formula>
    </cfRule>
  </conditionalFormatting>
  <conditionalFormatting sqref="F771">
    <cfRule type="cellIs" dxfId="2" priority="573" stopIfTrue="1" operator="lessThan">
      <formula>0</formula>
    </cfRule>
  </conditionalFormatting>
  <conditionalFormatting sqref="F772">
    <cfRule type="cellIs" dxfId="2" priority="572" stopIfTrue="1" operator="lessThan">
      <formula>0</formula>
    </cfRule>
  </conditionalFormatting>
  <conditionalFormatting sqref="F773">
    <cfRule type="cellIs" dxfId="2" priority="571" stopIfTrue="1" operator="lessThan">
      <formula>0</formula>
    </cfRule>
  </conditionalFormatting>
  <conditionalFormatting sqref="F774">
    <cfRule type="cellIs" dxfId="2" priority="570" stopIfTrue="1" operator="lessThan">
      <formula>0</formula>
    </cfRule>
  </conditionalFormatting>
  <conditionalFormatting sqref="F775">
    <cfRule type="cellIs" dxfId="2" priority="569" stopIfTrue="1" operator="lessThan">
      <formula>0</formula>
    </cfRule>
  </conditionalFormatting>
  <conditionalFormatting sqref="F776">
    <cfRule type="cellIs" dxfId="2" priority="568" stopIfTrue="1" operator="lessThan">
      <formula>0</formula>
    </cfRule>
  </conditionalFormatting>
  <conditionalFormatting sqref="F777">
    <cfRule type="cellIs" dxfId="2" priority="567" stopIfTrue="1" operator="lessThan">
      <formula>0</formula>
    </cfRule>
  </conditionalFormatting>
  <conditionalFormatting sqref="F778">
    <cfRule type="cellIs" dxfId="2" priority="566" stopIfTrue="1" operator="lessThan">
      <formula>0</formula>
    </cfRule>
  </conditionalFormatting>
  <conditionalFormatting sqref="F779">
    <cfRule type="cellIs" dxfId="2" priority="565" stopIfTrue="1" operator="lessThan">
      <formula>0</formula>
    </cfRule>
  </conditionalFormatting>
  <conditionalFormatting sqref="F780">
    <cfRule type="cellIs" dxfId="2" priority="564" stopIfTrue="1" operator="lessThan">
      <formula>0</formula>
    </cfRule>
  </conditionalFormatting>
  <conditionalFormatting sqref="F781">
    <cfRule type="cellIs" dxfId="2" priority="563" stopIfTrue="1" operator="lessThan">
      <formula>0</formula>
    </cfRule>
  </conditionalFormatting>
  <conditionalFormatting sqref="F782">
    <cfRule type="cellIs" dxfId="2" priority="562" stopIfTrue="1" operator="lessThan">
      <formula>0</formula>
    </cfRule>
  </conditionalFormatting>
  <conditionalFormatting sqref="F783">
    <cfRule type="cellIs" dxfId="2" priority="561" stopIfTrue="1" operator="lessThan">
      <formula>0</formula>
    </cfRule>
  </conditionalFormatting>
  <conditionalFormatting sqref="F784">
    <cfRule type="cellIs" dxfId="2" priority="560" stopIfTrue="1" operator="lessThan">
      <formula>0</formula>
    </cfRule>
  </conditionalFormatting>
  <conditionalFormatting sqref="F785">
    <cfRule type="cellIs" dxfId="2" priority="559" stopIfTrue="1" operator="lessThan">
      <formula>0</formula>
    </cfRule>
  </conditionalFormatting>
  <conditionalFormatting sqref="F786">
    <cfRule type="cellIs" dxfId="2" priority="558" stopIfTrue="1" operator="lessThan">
      <formula>0</formula>
    </cfRule>
  </conditionalFormatting>
  <conditionalFormatting sqref="F787">
    <cfRule type="cellIs" dxfId="2" priority="557" stopIfTrue="1" operator="lessThan">
      <formula>0</formula>
    </cfRule>
  </conditionalFormatting>
  <conditionalFormatting sqref="F788">
    <cfRule type="cellIs" dxfId="2" priority="556" stopIfTrue="1" operator="lessThan">
      <formula>0</formula>
    </cfRule>
  </conditionalFormatting>
  <conditionalFormatting sqref="F789">
    <cfRule type="cellIs" dxfId="2" priority="555" stopIfTrue="1" operator="lessThan">
      <formula>0</formula>
    </cfRule>
  </conditionalFormatting>
  <conditionalFormatting sqref="F790">
    <cfRule type="cellIs" dxfId="2" priority="554" stopIfTrue="1" operator="lessThan">
      <formula>0</formula>
    </cfRule>
  </conditionalFormatting>
  <conditionalFormatting sqref="F791">
    <cfRule type="cellIs" dxfId="2" priority="553" stopIfTrue="1" operator="lessThan">
      <formula>0</formula>
    </cfRule>
  </conditionalFormatting>
  <conditionalFormatting sqref="F792">
    <cfRule type="cellIs" dxfId="2" priority="552" stopIfTrue="1" operator="lessThan">
      <formula>0</formula>
    </cfRule>
  </conditionalFormatting>
  <conditionalFormatting sqref="F793">
    <cfRule type="cellIs" dxfId="2" priority="551" stopIfTrue="1" operator="lessThan">
      <formula>0</formula>
    </cfRule>
  </conditionalFormatting>
  <conditionalFormatting sqref="F794">
    <cfRule type="cellIs" dxfId="2" priority="550" stopIfTrue="1" operator="lessThan">
      <formula>0</formula>
    </cfRule>
  </conditionalFormatting>
  <conditionalFormatting sqref="F795">
    <cfRule type="cellIs" dxfId="2" priority="549" stopIfTrue="1" operator="lessThan">
      <formula>0</formula>
    </cfRule>
  </conditionalFormatting>
  <conditionalFormatting sqref="F796">
    <cfRule type="cellIs" dxfId="2" priority="548" stopIfTrue="1" operator="lessThan">
      <formula>0</formula>
    </cfRule>
  </conditionalFormatting>
  <conditionalFormatting sqref="F797">
    <cfRule type="cellIs" dxfId="2" priority="547" stopIfTrue="1" operator="lessThan">
      <formula>0</formula>
    </cfRule>
  </conditionalFormatting>
  <conditionalFormatting sqref="F798">
    <cfRule type="cellIs" dxfId="2" priority="546" stopIfTrue="1" operator="lessThan">
      <formula>0</formula>
    </cfRule>
  </conditionalFormatting>
  <conditionalFormatting sqref="F799">
    <cfRule type="cellIs" dxfId="2" priority="545" stopIfTrue="1" operator="lessThan">
      <formula>0</formula>
    </cfRule>
  </conditionalFormatting>
  <conditionalFormatting sqref="F800">
    <cfRule type="cellIs" dxfId="2" priority="544" stopIfTrue="1" operator="lessThan">
      <formula>0</formula>
    </cfRule>
  </conditionalFormatting>
  <conditionalFormatting sqref="F801">
    <cfRule type="cellIs" dxfId="2" priority="543" stopIfTrue="1" operator="lessThan">
      <formula>0</formula>
    </cfRule>
  </conditionalFormatting>
  <conditionalFormatting sqref="F802">
    <cfRule type="cellIs" dxfId="2" priority="542" stopIfTrue="1" operator="lessThan">
      <formula>0</formula>
    </cfRule>
  </conditionalFormatting>
  <conditionalFormatting sqref="F803">
    <cfRule type="cellIs" dxfId="2" priority="541" stopIfTrue="1" operator="lessThan">
      <formula>0</formula>
    </cfRule>
  </conditionalFormatting>
  <conditionalFormatting sqref="F804">
    <cfRule type="cellIs" dxfId="2" priority="540" stopIfTrue="1" operator="lessThan">
      <formula>0</formula>
    </cfRule>
  </conditionalFormatting>
  <conditionalFormatting sqref="F805">
    <cfRule type="cellIs" dxfId="2" priority="539" stopIfTrue="1" operator="lessThan">
      <formula>0</formula>
    </cfRule>
  </conditionalFormatting>
  <conditionalFormatting sqref="F806">
    <cfRule type="cellIs" dxfId="2" priority="538" stopIfTrue="1" operator="lessThan">
      <formula>0</formula>
    </cfRule>
  </conditionalFormatting>
  <conditionalFormatting sqref="F807">
    <cfRule type="cellIs" dxfId="2" priority="537" stopIfTrue="1" operator="lessThan">
      <formula>0</formula>
    </cfRule>
  </conditionalFormatting>
  <conditionalFormatting sqref="F808">
    <cfRule type="cellIs" dxfId="2" priority="536" stopIfTrue="1" operator="lessThan">
      <formula>0</formula>
    </cfRule>
  </conditionalFormatting>
  <conditionalFormatting sqref="F809">
    <cfRule type="cellIs" dxfId="2" priority="535" stopIfTrue="1" operator="lessThan">
      <formula>0</formula>
    </cfRule>
  </conditionalFormatting>
  <conditionalFormatting sqref="F810">
    <cfRule type="cellIs" dxfId="2" priority="533" stopIfTrue="1" operator="lessThan">
      <formula>0</formula>
    </cfRule>
  </conditionalFormatting>
  <conditionalFormatting sqref="F811">
    <cfRule type="cellIs" dxfId="2" priority="532" stopIfTrue="1" operator="lessThan">
      <formula>0</formula>
    </cfRule>
  </conditionalFormatting>
  <conditionalFormatting sqref="F812">
    <cfRule type="cellIs" dxfId="2" priority="531" stopIfTrue="1" operator="lessThan">
      <formula>0</formula>
    </cfRule>
  </conditionalFormatting>
  <conditionalFormatting sqref="F813">
    <cfRule type="cellIs" dxfId="2" priority="530" stopIfTrue="1" operator="lessThan">
      <formula>0</formula>
    </cfRule>
  </conditionalFormatting>
  <conditionalFormatting sqref="F814">
    <cfRule type="cellIs" dxfId="2" priority="529" stopIfTrue="1" operator="lessThan">
      <formula>0</formula>
    </cfRule>
  </conditionalFormatting>
  <conditionalFormatting sqref="F815">
    <cfRule type="cellIs" dxfId="2" priority="528" stopIfTrue="1" operator="lessThan">
      <formula>0</formula>
    </cfRule>
  </conditionalFormatting>
  <conditionalFormatting sqref="F816">
    <cfRule type="cellIs" dxfId="2" priority="527" stopIfTrue="1" operator="lessThan">
      <formula>0</formula>
    </cfRule>
  </conditionalFormatting>
  <conditionalFormatting sqref="F817">
    <cfRule type="cellIs" dxfId="2" priority="526" stopIfTrue="1" operator="lessThan">
      <formula>0</formula>
    </cfRule>
  </conditionalFormatting>
  <conditionalFormatting sqref="F818">
    <cfRule type="cellIs" dxfId="2" priority="525" stopIfTrue="1" operator="lessThan">
      <formula>0</formula>
    </cfRule>
  </conditionalFormatting>
  <conditionalFormatting sqref="F819">
    <cfRule type="cellIs" dxfId="2" priority="524" stopIfTrue="1" operator="lessThan">
      <formula>0</formula>
    </cfRule>
  </conditionalFormatting>
  <conditionalFormatting sqref="F820">
    <cfRule type="cellIs" dxfId="2" priority="523" stopIfTrue="1" operator="lessThan">
      <formula>0</formula>
    </cfRule>
  </conditionalFormatting>
  <conditionalFormatting sqref="F821">
    <cfRule type="cellIs" dxfId="2" priority="522" stopIfTrue="1" operator="lessThan">
      <formula>0</formula>
    </cfRule>
  </conditionalFormatting>
  <conditionalFormatting sqref="F822">
    <cfRule type="cellIs" dxfId="2" priority="521" stopIfTrue="1" operator="lessThan">
      <formula>0</formula>
    </cfRule>
  </conditionalFormatting>
  <conditionalFormatting sqref="F823">
    <cfRule type="cellIs" dxfId="2" priority="520" stopIfTrue="1" operator="lessThan">
      <formula>0</formula>
    </cfRule>
  </conditionalFormatting>
  <conditionalFormatting sqref="F824">
    <cfRule type="cellIs" dxfId="2" priority="519" stopIfTrue="1" operator="lessThan">
      <formula>0</formula>
    </cfRule>
  </conditionalFormatting>
  <conditionalFormatting sqref="F825">
    <cfRule type="cellIs" dxfId="2" priority="518" stopIfTrue="1" operator="lessThan">
      <formula>0</formula>
    </cfRule>
  </conditionalFormatting>
  <conditionalFormatting sqref="F826">
    <cfRule type="cellIs" dxfId="2" priority="517" stopIfTrue="1" operator="lessThan">
      <formula>0</formula>
    </cfRule>
  </conditionalFormatting>
  <conditionalFormatting sqref="F827">
    <cfRule type="cellIs" dxfId="2" priority="516" stopIfTrue="1" operator="lessThan">
      <formula>0</formula>
    </cfRule>
  </conditionalFormatting>
  <conditionalFormatting sqref="F828">
    <cfRule type="cellIs" dxfId="2" priority="515" stopIfTrue="1" operator="lessThan">
      <formula>0</formula>
    </cfRule>
  </conditionalFormatting>
  <conditionalFormatting sqref="F829">
    <cfRule type="cellIs" dxfId="2" priority="514" stopIfTrue="1" operator="lessThan">
      <formula>0</formula>
    </cfRule>
  </conditionalFormatting>
  <conditionalFormatting sqref="F830">
    <cfRule type="cellIs" dxfId="2" priority="513" stopIfTrue="1" operator="lessThan">
      <formula>0</formula>
    </cfRule>
  </conditionalFormatting>
  <conditionalFormatting sqref="F831">
    <cfRule type="cellIs" dxfId="2" priority="512" stopIfTrue="1" operator="lessThan">
      <formula>0</formula>
    </cfRule>
  </conditionalFormatting>
  <conditionalFormatting sqref="F832">
    <cfRule type="cellIs" dxfId="2" priority="511" stopIfTrue="1" operator="lessThan">
      <formula>0</formula>
    </cfRule>
  </conditionalFormatting>
  <conditionalFormatting sqref="F833">
    <cfRule type="cellIs" dxfId="2" priority="509" stopIfTrue="1" operator="lessThan">
      <formula>0</formula>
    </cfRule>
  </conditionalFormatting>
  <conditionalFormatting sqref="F834">
    <cfRule type="cellIs" dxfId="2" priority="508" stopIfTrue="1" operator="lessThan">
      <formula>0</formula>
    </cfRule>
  </conditionalFormatting>
  <conditionalFormatting sqref="F835">
    <cfRule type="cellIs" dxfId="2" priority="507" stopIfTrue="1" operator="lessThan">
      <formula>0</formula>
    </cfRule>
  </conditionalFormatting>
  <conditionalFormatting sqref="F836">
    <cfRule type="cellIs" dxfId="2" priority="506" stopIfTrue="1" operator="lessThan">
      <formula>0</formula>
    </cfRule>
  </conditionalFormatting>
  <conditionalFormatting sqref="F837">
    <cfRule type="cellIs" dxfId="2" priority="505" stopIfTrue="1" operator="lessThan">
      <formula>0</formula>
    </cfRule>
  </conditionalFormatting>
  <conditionalFormatting sqref="F838">
    <cfRule type="cellIs" dxfId="2" priority="504" stopIfTrue="1" operator="lessThan">
      <formula>0</formula>
    </cfRule>
  </conditionalFormatting>
  <conditionalFormatting sqref="F839">
    <cfRule type="cellIs" dxfId="2" priority="503" stopIfTrue="1" operator="lessThan">
      <formula>0</formula>
    </cfRule>
  </conditionalFormatting>
  <conditionalFormatting sqref="F840">
    <cfRule type="cellIs" dxfId="2" priority="502" stopIfTrue="1" operator="lessThan">
      <formula>0</formula>
    </cfRule>
  </conditionalFormatting>
  <conditionalFormatting sqref="F841">
    <cfRule type="cellIs" dxfId="2" priority="501" stopIfTrue="1" operator="lessThan">
      <formula>0</formula>
    </cfRule>
  </conditionalFormatting>
  <conditionalFormatting sqref="F842">
    <cfRule type="cellIs" dxfId="2" priority="500" stopIfTrue="1" operator="lessThan">
      <formula>0</formula>
    </cfRule>
  </conditionalFormatting>
  <conditionalFormatting sqref="F843">
    <cfRule type="cellIs" dxfId="2" priority="499" stopIfTrue="1" operator="lessThan">
      <formula>0</formula>
    </cfRule>
  </conditionalFormatting>
  <conditionalFormatting sqref="F844">
    <cfRule type="cellIs" dxfId="2" priority="498" stopIfTrue="1" operator="lessThan">
      <formula>0</formula>
    </cfRule>
  </conditionalFormatting>
  <conditionalFormatting sqref="F845">
    <cfRule type="cellIs" dxfId="2" priority="497" stopIfTrue="1" operator="lessThan">
      <formula>0</formula>
    </cfRule>
  </conditionalFormatting>
  <conditionalFormatting sqref="F846">
    <cfRule type="cellIs" dxfId="2" priority="496" stopIfTrue="1" operator="lessThan">
      <formula>0</formula>
    </cfRule>
  </conditionalFormatting>
  <conditionalFormatting sqref="F847">
    <cfRule type="cellIs" dxfId="2" priority="495" stopIfTrue="1" operator="lessThan">
      <formula>0</formula>
    </cfRule>
  </conditionalFormatting>
  <conditionalFormatting sqref="F848">
    <cfRule type="cellIs" dxfId="2" priority="494" stopIfTrue="1" operator="lessThan">
      <formula>0</formula>
    </cfRule>
  </conditionalFormatting>
  <conditionalFormatting sqref="F849">
    <cfRule type="cellIs" dxfId="2" priority="493" stopIfTrue="1" operator="lessThan">
      <formula>0</formula>
    </cfRule>
  </conditionalFormatting>
  <conditionalFormatting sqref="F850">
    <cfRule type="cellIs" dxfId="2" priority="492" stopIfTrue="1" operator="lessThan">
      <formula>0</formula>
    </cfRule>
  </conditionalFormatting>
  <conditionalFormatting sqref="F851">
    <cfRule type="cellIs" dxfId="2" priority="491" stopIfTrue="1" operator="lessThan">
      <formula>0</formula>
    </cfRule>
  </conditionalFormatting>
  <conditionalFormatting sqref="F852">
    <cfRule type="cellIs" dxfId="2" priority="490" stopIfTrue="1" operator="lessThan">
      <formula>0</formula>
    </cfRule>
  </conditionalFormatting>
  <conditionalFormatting sqref="F853">
    <cfRule type="cellIs" dxfId="2" priority="489" stopIfTrue="1" operator="lessThan">
      <formula>0</formula>
    </cfRule>
  </conditionalFormatting>
  <conditionalFormatting sqref="F854">
    <cfRule type="cellIs" dxfId="2" priority="488" stopIfTrue="1" operator="lessThan">
      <formula>0</formula>
    </cfRule>
  </conditionalFormatting>
  <conditionalFormatting sqref="F855">
    <cfRule type="cellIs" dxfId="2" priority="487" stopIfTrue="1" operator="lessThan">
      <formula>0</formula>
    </cfRule>
  </conditionalFormatting>
  <conditionalFormatting sqref="F856">
    <cfRule type="cellIs" dxfId="2" priority="486" stopIfTrue="1" operator="lessThan">
      <formula>0</formula>
    </cfRule>
  </conditionalFormatting>
  <conditionalFormatting sqref="F857">
    <cfRule type="cellIs" dxfId="2" priority="485" stopIfTrue="1" operator="lessThan">
      <formula>0</formula>
    </cfRule>
  </conditionalFormatting>
  <conditionalFormatting sqref="F858">
    <cfRule type="cellIs" dxfId="2" priority="484" stopIfTrue="1" operator="lessThan">
      <formula>0</formula>
    </cfRule>
  </conditionalFormatting>
  <conditionalFormatting sqref="F859">
    <cfRule type="cellIs" dxfId="2" priority="483" stopIfTrue="1" operator="lessThan">
      <formula>0</formula>
    </cfRule>
  </conditionalFormatting>
  <conditionalFormatting sqref="F860">
    <cfRule type="cellIs" dxfId="2" priority="482" stopIfTrue="1" operator="lessThan">
      <formula>0</formula>
    </cfRule>
  </conditionalFormatting>
  <conditionalFormatting sqref="F861">
    <cfRule type="cellIs" dxfId="2" priority="481" stopIfTrue="1" operator="lessThan">
      <formula>0</formula>
    </cfRule>
  </conditionalFormatting>
  <conditionalFormatting sqref="F862">
    <cfRule type="cellIs" dxfId="2" priority="480" stopIfTrue="1" operator="lessThan">
      <formula>0</formula>
    </cfRule>
  </conditionalFormatting>
  <conditionalFormatting sqref="F863">
    <cfRule type="cellIs" dxfId="2" priority="479" stopIfTrue="1" operator="lessThan">
      <formula>0</formula>
    </cfRule>
  </conditionalFormatting>
  <conditionalFormatting sqref="F864">
    <cfRule type="cellIs" dxfId="2" priority="478" stopIfTrue="1" operator="lessThan">
      <formula>0</formula>
    </cfRule>
  </conditionalFormatting>
  <conditionalFormatting sqref="F865">
    <cfRule type="cellIs" dxfId="2" priority="477" stopIfTrue="1" operator="lessThan">
      <formula>0</formula>
    </cfRule>
  </conditionalFormatting>
  <conditionalFormatting sqref="F866">
    <cfRule type="cellIs" dxfId="2" priority="476" stopIfTrue="1" operator="lessThan">
      <formula>0</formula>
    </cfRule>
  </conditionalFormatting>
  <conditionalFormatting sqref="F867">
    <cfRule type="cellIs" dxfId="2" priority="475" stopIfTrue="1" operator="lessThan">
      <formula>0</formula>
    </cfRule>
  </conditionalFormatting>
  <conditionalFormatting sqref="F868">
    <cfRule type="cellIs" dxfId="2" priority="474" stopIfTrue="1" operator="lessThan">
      <formula>0</formula>
    </cfRule>
  </conditionalFormatting>
  <conditionalFormatting sqref="F869">
    <cfRule type="cellIs" dxfId="2" priority="473" stopIfTrue="1" operator="lessThan">
      <formula>0</formula>
    </cfRule>
  </conditionalFormatting>
  <conditionalFormatting sqref="F870">
    <cfRule type="cellIs" dxfId="2" priority="472" stopIfTrue="1" operator="lessThan">
      <formula>0</formula>
    </cfRule>
  </conditionalFormatting>
  <conditionalFormatting sqref="F871">
    <cfRule type="cellIs" dxfId="2" priority="471" stopIfTrue="1" operator="lessThan">
      <formula>0</formula>
    </cfRule>
  </conditionalFormatting>
  <conditionalFormatting sqref="F872">
    <cfRule type="cellIs" dxfId="2" priority="470" stopIfTrue="1" operator="lessThan">
      <formula>0</formula>
    </cfRule>
  </conditionalFormatting>
  <conditionalFormatting sqref="F873">
    <cfRule type="cellIs" dxfId="2" priority="469" stopIfTrue="1" operator="lessThan">
      <formula>0</formula>
    </cfRule>
  </conditionalFormatting>
  <conditionalFormatting sqref="F874">
    <cfRule type="cellIs" dxfId="2" priority="468" stopIfTrue="1" operator="lessThan">
      <formula>0</formula>
    </cfRule>
  </conditionalFormatting>
  <conditionalFormatting sqref="F875">
    <cfRule type="cellIs" dxfId="2" priority="467" stopIfTrue="1" operator="lessThan">
      <formula>0</formula>
    </cfRule>
  </conditionalFormatting>
  <conditionalFormatting sqref="F876">
    <cfRule type="cellIs" dxfId="2" priority="466" stopIfTrue="1" operator="lessThan">
      <formula>0</formula>
    </cfRule>
  </conditionalFormatting>
  <conditionalFormatting sqref="F877">
    <cfRule type="cellIs" dxfId="2" priority="465" stopIfTrue="1" operator="lessThan">
      <formula>0</formula>
    </cfRule>
  </conditionalFormatting>
  <conditionalFormatting sqref="F878">
    <cfRule type="cellIs" dxfId="2" priority="464" stopIfTrue="1" operator="lessThan">
      <formula>0</formula>
    </cfRule>
  </conditionalFormatting>
  <conditionalFormatting sqref="F879">
    <cfRule type="cellIs" dxfId="2" priority="463" stopIfTrue="1" operator="lessThan">
      <formula>0</formula>
    </cfRule>
  </conditionalFormatting>
  <conditionalFormatting sqref="F880">
    <cfRule type="cellIs" dxfId="2" priority="462" stopIfTrue="1" operator="lessThan">
      <formula>0</formula>
    </cfRule>
  </conditionalFormatting>
  <conditionalFormatting sqref="F881">
    <cfRule type="cellIs" dxfId="2" priority="461" stopIfTrue="1" operator="lessThan">
      <formula>0</formula>
    </cfRule>
  </conditionalFormatting>
  <conditionalFormatting sqref="F882">
    <cfRule type="cellIs" dxfId="2" priority="460" stopIfTrue="1" operator="lessThan">
      <formula>0</formula>
    </cfRule>
  </conditionalFormatting>
  <conditionalFormatting sqref="F883">
    <cfRule type="cellIs" dxfId="2" priority="459" stopIfTrue="1" operator="lessThan">
      <formula>0</formula>
    </cfRule>
  </conditionalFormatting>
  <conditionalFormatting sqref="F884">
    <cfRule type="cellIs" dxfId="2" priority="458" stopIfTrue="1" operator="lessThan">
      <formula>0</formula>
    </cfRule>
  </conditionalFormatting>
  <conditionalFormatting sqref="F885">
    <cfRule type="cellIs" dxfId="2" priority="457" stopIfTrue="1" operator="lessThan">
      <formula>0</formula>
    </cfRule>
  </conditionalFormatting>
  <conditionalFormatting sqref="F886">
    <cfRule type="cellIs" dxfId="2" priority="456" stopIfTrue="1" operator="lessThan">
      <formula>0</formula>
    </cfRule>
  </conditionalFormatting>
  <conditionalFormatting sqref="F887">
    <cfRule type="cellIs" dxfId="2" priority="455" stopIfTrue="1" operator="lessThan">
      <formula>0</formula>
    </cfRule>
  </conditionalFormatting>
  <conditionalFormatting sqref="F888">
    <cfRule type="cellIs" dxfId="2" priority="454" stopIfTrue="1" operator="lessThan">
      <formula>0</formula>
    </cfRule>
  </conditionalFormatting>
  <conditionalFormatting sqref="F889">
    <cfRule type="cellIs" dxfId="2" priority="453" stopIfTrue="1" operator="lessThan">
      <formula>0</formula>
    </cfRule>
  </conditionalFormatting>
  <conditionalFormatting sqref="F890">
    <cfRule type="cellIs" dxfId="2" priority="452" stopIfTrue="1" operator="lessThan">
      <formula>0</formula>
    </cfRule>
  </conditionalFormatting>
  <conditionalFormatting sqref="F891">
    <cfRule type="cellIs" dxfId="2" priority="451" stopIfTrue="1" operator="lessThan">
      <formula>0</formula>
    </cfRule>
  </conditionalFormatting>
  <conditionalFormatting sqref="F892">
    <cfRule type="cellIs" dxfId="2" priority="450" stopIfTrue="1" operator="lessThan">
      <formula>0</formula>
    </cfRule>
  </conditionalFormatting>
  <conditionalFormatting sqref="F893">
    <cfRule type="cellIs" dxfId="2" priority="449" stopIfTrue="1" operator="lessThan">
      <formula>0</formula>
    </cfRule>
  </conditionalFormatting>
  <conditionalFormatting sqref="F894">
    <cfRule type="cellIs" dxfId="2" priority="448" stopIfTrue="1" operator="lessThan">
      <formula>0</formula>
    </cfRule>
  </conditionalFormatting>
  <conditionalFormatting sqref="F895">
    <cfRule type="cellIs" dxfId="2" priority="447" stopIfTrue="1" operator="lessThan">
      <formula>0</formula>
    </cfRule>
  </conditionalFormatting>
  <conditionalFormatting sqref="F896">
    <cfRule type="cellIs" dxfId="2" priority="446" stopIfTrue="1" operator="lessThan">
      <formula>0</formula>
    </cfRule>
  </conditionalFormatting>
  <conditionalFormatting sqref="F897">
    <cfRule type="cellIs" dxfId="2" priority="445" stopIfTrue="1" operator="lessThan">
      <formula>0</formula>
    </cfRule>
  </conditionalFormatting>
  <conditionalFormatting sqref="F898">
    <cfRule type="cellIs" dxfId="2" priority="444" stopIfTrue="1" operator="lessThan">
      <formula>0</formula>
    </cfRule>
  </conditionalFormatting>
  <conditionalFormatting sqref="F899">
    <cfRule type="cellIs" dxfId="2" priority="443" stopIfTrue="1" operator="lessThan">
      <formula>0</formula>
    </cfRule>
  </conditionalFormatting>
  <conditionalFormatting sqref="F900">
    <cfRule type="cellIs" dxfId="2" priority="442" stopIfTrue="1" operator="lessThan">
      <formula>0</formula>
    </cfRule>
  </conditionalFormatting>
  <conditionalFormatting sqref="F901">
    <cfRule type="cellIs" dxfId="2" priority="441" stopIfTrue="1" operator="lessThan">
      <formula>0</formula>
    </cfRule>
  </conditionalFormatting>
  <conditionalFormatting sqref="F902">
    <cfRule type="cellIs" dxfId="2" priority="440" stopIfTrue="1" operator="lessThan">
      <formula>0</formula>
    </cfRule>
  </conditionalFormatting>
  <conditionalFormatting sqref="F903">
    <cfRule type="cellIs" dxfId="2" priority="439" stopIfTrue="1" operator="lessThan">
      <formula>0</formula>
    </cfRule>
  </conditionalFormatting>
  <conditionalFormatting sqref="F904">
    <cfRule type="cellIs" dxfId="2" priority="438" stopIfTrue="1" operator="lessThan">
      <formula>0</formula>
    </cfRule>
  </conditionalFormatting>
  <conditionalFormatting sqref="F905">
    <cfRule type="cellIs" dxfId="2" priority="437" stopIfTrue="1" operator="lessThan">
      <formula>0</formula>
    </cfRule>
  </conditionalFormatting>
  <conditionalFormatting sqref="F906">
    <cfRule type="cellIs" dxfId="2" priority="436" stopIfTrue="1" operator="lessThan">
      <formula>0</formula>
    </cfRule>
  </conditionalFormatting>
  <conditionalFormatting sqref="F907">
    <cfRule type="cellIs" dxfId="2" priority="435" stopIfTrue="1" operator="lessThan">
      <formula>0</formula>
    </cfRule>
  </conditionalFormatting>
  <conditionalFormatting sqref="F908">
    <cfRule type="cellIs" dxfId="2" priority="434" stopIfTrue="1" operator="lessThan">
      <formula>0</formula>
    </cfRule>
  </conditionalFormatting>
  <conditionalFormatting sqref="F909">
    <cfRule type="cellIs" dxfId="2" priority="433" stopIfTrue="1" operator="lessThan">
      <formula>0</formula>
    </cfRule>
  </conditionalFormatting>
  <conditionalFormatting sqref="F910">
    <cfRule type="cellIs" dxfId="2" priority="432" stopIfTrue="1" operator="lessThan">
      <formula>0</formula>
    </cfRule>
  </conditionalFormatting>
  <conditionalFormatting sqref="F911">
    <cfRule type="cellIs" dxfId="2" priority="431" stopIfTrue="1" operator="lessThan">
      <formula>0</formula>
    </cfRule>
  </conditionalFormatting>
  <conditionalFormatting sqref="F912">
    <cfRule type="cellIs" dxfId="2" priority="430" stopIfTrue="1" operator="lessThan">
      <formula>0</formula>
    </cfRule>
  </conditionalFormatting>
  <conditionalFormatting sqref="F913">
    <cfRule type="cellIs" dxfId="2" priority="429" stopIfTrue="1" operator="lessThan">
      <formula>0</formula>
    </cfRule>
  </conditionalFormatting>
  <conditionalFormatting sqref="F914">
    <cfRule type="cellIs" dxfId="2" priority="428" stopIfTrue="1" operator="lessThan">
      <formula>0</formula>
    </cfRule>
  </conditionalFormatting>
  <conditionalFormatting sqref="F915">
    <cfRule type="cellIs" dxfId="2" priority="427" stopIfTrue="1" operator="lessThan">
      <formula>0</formula>
    </cfRule>
  </conditionalFormatting>
  <conditionalFormatting sqref="F916">
    <cfRule type="cellIs" dxfId="2" priority="426" stopIfTrue="1" operator="lessThan">
      <formula>0</formula>
    </cfRule>
  </conditionalFormatting>
  <conditionalFormatting sqref="F917">
    <cfRule type="cellIs" dxfId="2" priority="425" stopIfTrue="1" operator="lessThan">
      <formula>0</formula>
    </cfRule>
  </conditionalFormatting>
  <conditionalFormatting sqref="F918">
    <cfRule type="cellIs" dxfId="2" priority="424" stopIfTrue="1" operator="lessThan">
      <formula>0</formula>
    </cfRule>
  </conditionalFormatting>
  <conditionalFormatting sqref="F919">
    <cfRule type="cellIs" dxfId="2" priority="423" stopIfTrue="1" operator="lessThan">
      <formula>0</formula>
    </cfRule>
  </conditionalFormatting>
  <conditionalFormatting sqref="F920">
    <cfRule type="cellIs" dxfId="2" priority="422" stopIfTrue="1" operator="lessThan">
      <formula>0</formula>
    </cfRule>
  </conditionalFormatting>
  <conditionalFormatting sqref="F921">
    <cfRule type="cellIs" dxfId="2" priority="421" stopIfTrue="1" operator="lessThan">
      <formula>0</formula>
    </cfRule>
  </conditionalFormatting>
  <conditionalFormatting sqref="F922">
    <cfRule type="cellIs" dxfId="2" priority="420" stopIfTrue="1" operator="lessThan">
      <formula>0</formula>
    </cfRule>
  </conditionalFormatting>
  <conditionalFormatting sqref="F923">
    <cfRule type="cellIs" dxfId="2" priority="419" stopIfTrue="1" operator="lessThan">
      <formula>0</formula>
    </cfRule>
  </conditionalFormatting>
  <conditionalFormatting sqref="F924">
    <cfRule type="cellIs" dxfId="2" priority="418" stopIfTrue="1" operator="lessThan">
      <formula>0</formula>
    </cfRule>
  </conditionalFormatting>
  <conditionalFormatting sqref="F925">
    <cfRule type="cellIs" dxfId="2" priority="417" stopIfTrue="1" operator="lessThan">
      <formula>0</formula>
    </cfRule>
  </conditionalFormatting>
  <conditionalFormatting sqref="F926">
    <cfRule type="cellIs" dxfId="2" priority="416" stopIfTrue="1" operator="lessThan">
      <formula>0</formula>
    </cfRule>
  </conditionalFormatting>
  <conditionalFormatting sqref="F927">
    <cfRule type="cellIs" dxfId="2" priority="415" stopIfTrue="1" operator="lessThan">
      <formula>0</formula>
    </cfRule>
  </conditionalFormatting>
  <conditionalFormatting sqref="F928">
    <cfRule type="cellIs" dxfId="2" priority="414" stopIfTrue="1" operator="lessThan">
      <formula>0</formula>
    </cfRule>
  </conditionalFormatting>
  <conditionalFormatting sqref="F929">
    <cfRule type="cellIs" dxfId="2" priority="413" stopIfTrue="1" operator="lessThan">
      <formula>0</formula>
    </cfRule>
  </conditionalFormatting>
  <conditionalFormatting sqref="F930">
    <cfRule type="cellIs" dxfId="2" priority="412" stopIfTrue="1" operator="lessThan">
      <formula>0</formula>
    </cfRule>
  </conditionalFormatting>
  <conditionalFormatting sqref="F931">
    <cfRule type="cellIs" dxfId="2" priority="411" stopIfTrue="1" operator="lessThan">
      <formula>0</formula>
    </cfRule>
  </conditionalFormatting>
  <conditionalFormatting sqref="F932">
    <cfRule type="cellIs" dxfId="2" priority="410" stopIfTrue="1" operator="lessThan">
      <formula>0</formula>
    </cfRule>
  </conditionalFormatting>
  <conditionalFormatting sqref="F933">
    <cfRule type="cellIs" dxfId="2" priority="409" stopIfTrue="1" operator="lessThan">
      <formula>0</formula>
    </cfRule>
  </conditionalFormatting>
  <conditionalFormatting sqref="F934">
    <cfRule type="cellIs" dxfId="2" priority="408" stopIfTrue="1" operator="lessThan">
      <formula>0</formula>
    </cfRule>
  </conditionalFormatting>
  <conditionalFormatting sqref="F935">
    <cfRule type="cellIs" dxfId="2" priority="407" stopIfTrue="1" operator="lessThan">
      <formula>0</formula>
    </cfRule>
  </conditionalFormatting>
  <conditionalFormatting sqref="F936">
    <cfRule type="cellIs" dxfId="2" priority="406" stopIfTrue="1" operator="lessThan">
      <formula>0</formula>
    </cfRule>
  </conditionalFormatting>
  <conditionalFormatting sqref="F937">
    <cfRule type="cellIs" dxfId="2" priority="405" stopIfTrue="1" operator="lessThan">
      <formula>0</formula>
    </cfRule>
  </conditionalFormatting>
  <conditionalFormatting sqref="F938">
    <cfRule type="cellIs" dxfId="2" priority="404" stopIfTrue="1" operator="lessThan">
      <formula>0</formula>
    </cfRule>
  </conditionalFormatting>
  <conditionalFormatting sqref="F939">
    <cfRule type="cellIs" dxfId="2" priority="403" stopIfTrue="1" operator="lessThan">
      <formula>0</formula>
    </cfRule>
  </conditionalFormatting>
  <conditionalFormatting sqref="F940">
    <cfRule type="cellIs" dxfId="2" priority="402" stopIfTrue="1" operator="lessThan">
      <formula>0</formula>
    </cfRule>
  </conditionalFormatting>
  <conditionalFormatting sqref="F941">
    <cfRule type="cellIs" dxfId="2" priority="401" stopIfTrue="1" operator="lessThan">
      <formula>0</formula>
    </cfRule>
  </conditionalFormatting>
  <conditionalFormatting sqref="F942">
    <cfRule type="cellIs" dxfId="2" priority="400" stopIfTrue="1" operator="lessThan">
      <formula>0</formula>
    </cfRule>
  </conditionalFormatting>
  <conditionalFormatting sqref="F943">
    <cfRule type="cellIs" dxfId="2" priority="399" stopIfTrue="1" operator="lessThan">
      <formula>0</formula>
    </cfRule>
  </conditionalFormatting>
  <conditionalFormatting sqref="F944">
    <cfRule type="cellIs" dxfId="2" priority="396" stopIfTrue="1" operator="lessThan">
      <formula>0</formula>
    </cfRule>
  </conditionalFormatting>
  <conditionalFormatting sqref="F945">
    <cfRule type="cellIs" dxfId="2" priority="395" stopIfTrue="1" operator="lessThan">
      <formula>0</formula>
    </cfRule>
  </conditionalFormatting>
  <conditionalFormatting sqref="F946">
    <cfRule type="cellIs" dxfId="2" priority="394" stopIfTrue="1" operator="lessThan">
      <formula>0</formula>
    </cfRule>
  </conditionalFormatting>
  <conditionalFormatting sqref="F947">
    <cfRule type="cellIs" dxfId="2" priority="393" stopIfTrue="1" operator="lessThan">
      <formula>0</formula>
    </cfRule>
  </conditionalFormatting>
  <conditionalFormatting sqref="F948">
    <cfRule type="cellIs" dxfId="2" priority="392" stopIfTrue="1" operator="lessThan">
      <formula>0</formula>
    </cfRule>
  </conditionalFormatting>
  <conditionalFormatting sqref="F949">
    <cfRule type="cellIs" dxfId="2" priority="391" stopIfTrue="1" operator="lessThan">
      <formula>0</formula>
    </cfRule>
  </conditionalFormatting>
  <conditionalFormatting sqref="F950">
    <cfRule type="cellIs" dxfId="2" priority="390" stopIfTrue="1" operator="lessThan">
      <formula>0</formula>
    </cfRule>
  </conditionalFormatting>
  <conditionalFormatting sqref="F951">
    <cfRule type="cellIs" dxfId="2" priority="389" stopIfTrue="1" operator="lessThan">
      <formula>0</formula>
    </cfRule>
  </conditionalFormatting>
  <conditionalFormatting sqref="F952">
    <cfRule type="cellIs" dxfId="2" priority="388" stopIfTrue="1" operator="lessThan">
      <formula>0</formula>
    </cfRule>
  </conditionalFormatting>
  <conditionalFormatting sqref="F953">
    <cfRule type="cellIs" dxfId="2" priority="387" stopIfTrue="1" operator="lessThan">
      <formula>0</formula>
    </cfRule>
  </conditionalFormatting>
  <conditionalFormatting sqref="F954">
    <cfRule type="cellIs" dxfId="2" priority="386" stopIfTrue="1" operator="lessThan">
      <formula>0</formula>
    </cfRule>
  </conditionalFormatting>
  <conditionalFormatting sqref="F955">
    <cfRule type="cellIs" dxfId="2" priority="385" stopIfTrue="1" operator="lessThan">
      <formula>0</formula>
    </cfRule>
  </conditionalFormatting>
  <conditionalFormatting sqref="F956">
    <cfRule type="cellIs" dxfId="2" priority="384" stopIfTrue="1" operator="lessThan">
      <formula>0</formula>
    </cfRule>
  </conditionalFormatting>
  <conditionalFormatting sqref="F957">
    <cfRule type="cellIs" dxfId="2" priority="383" stopIfTrue="1" operator="lessThan">
      <formula>0</formula>
    </cfRule>
  </conditionalFormatting>
  <conditionalFormatting sqref="F958">
    <cfRule type="cellIs" dxfId="2" priority="382" stopIfTrue="1" operator="lessThan">
      <formula>0</formula>
    </cfRule>
  </conditionalFormatting>
  <conditionalFormatting sqref="F959">
    <cfRule type="cellIs" dxfId="2" priority="381" stopIfTrue="1" operator="lessThan">
      <formula>0</formula>
    </cfRule>
  </conditionalFormatting>
  <conditionalFormatting sqref="F960">
    <cfRule type="cellIs" dxfId="2" priority="380" stopIfTrue="1" operator="lessThan">
      <formula>0</formula>
    </cfRule>
  </conditionalFormatting>
  <conditionalFormatting sqref="F961">
    <cfRule type="cellIs" dxfId="2" priority="379" stopIfTrue="1" operator="lessThan">
      <formula>0</formula>
    </cfRule>
  </conditionalFormatting>
  <conditionalFormatting sqref="F962">
    <cfRule type="cellIs" dxfId="2" priority="378" stopIfTrue="1" operator="lessThan">
      <formula>0</formula>
    </cfRule>
  </conditionalFormatting>
  <conditionalFormatting sqref="F963">
    <cfRule type="cellIs" dxfId="2" priority="377" stopIfTrue="1" operator="lessThan">
      <formula>0</formula>
    </cfRule>
  </conditionalFormatting>
  <conditionalFormatting sqref="F964">
    <cfRule type="cellIs" dxfId="2" priority="376" stopIfTrue="1" operator="lessThan">
      <formula>0</formula>
    </cfRule>
  </conditionalFormatting>
  <conditionalFormatting sqref="F965">
    <cfRule type="cellIs" dxfId="2" priority="375" stopIfTrue="1" operator="lessThan">
      <formula>0</formula>
    </cfRule>
  </conditionalFormatting>
  <conditionalFormatting sqref="F966">
    <cfRule type="cellIs" dxfId="2" priority="374" stopIfTrue="1" operator="lessThan">
      <formula>0</formula>
    </cfRule>
  </conditionalFormatting>
  <conditionalFormatting sqref="F967">
    <cfRule type="cellIs" dxfId="2" priority="373" stopIfTrue="1" operator="lessThan">
      <formula>0</formula>
    </cfRule>
  </conditionalFormatting>
  <conditionalFormatting sqref="F968">
    <cfRule type="cellIs" dxfId="2" priority="372" stopIfTrue="1" operator="lessThan">
      <formula>0</formula>
    </cfRule>
  </conditionalFormatting>
  <conditionalFormatting sqref="F969">
    <cfRule type="cellIs" dxfId="2" priority="371" stopIfTrue="1" operator="lessThan">
      <formula>0</formula>
    </cfRule>
  </conditionalFormatting>
  <conditionalFormatting sqref="F970">
    <cfRule type="cellIs" dxfId="2" priority="370" stopIfTrue="1" operator="lessThan">
      <formula>0</formula>
    </cfRule>
  </conditionalFormatting>
  <conditionalFormatting sqref="F971">
    <cfRule type="cellIs" dxfId="2" priority="369" stopIfTrue="1" operator="lessThan">
      <formula>0</formula>
    </cfRule>
  </conditionalFormatting>
  <conditionalFormatting sqref="F972">
    <cfRule type="cellIs" dxfId="2" priority="368" stopIfTrue="1" operator="lessThan">
      <formula>0</formula>
    </cfRule>
  </conditionalFormatting>
  <conditionalFormatting sqref="F973">
    <cfRule type="cellIs" dxfId="2" priority="367" stopIfTrue="1" operator="lessThan">
      <formula>0</formula>
    </cfRule>
  </conditionalFormatting>
  <conditionalFormatting sqref="F974">
    <cfRule type="cellIs" dxfId="2" priority="366" stopIfTrue="1" operator="lessThan">
      <formula>0</formula>
    </cfRule>
  </conditionalFormatting>
  <conditionalFormatting sqref="F975">
    <cfRule type="cellIs" dxfId="2" priority="365" stopIfTrue="1" operator="lessThan">
      <formula>0</formula>
    </cfRule>
  </conditionalFormatting>
  <conditionalFormatting sqref="F976">
    <cfRule type="cellIs" dxfId="2" priority="364" stopIfTrue="1" operator="lessThan">
      <formula>0</formula>
    </cfRule>
  </conditionalFormatting>
  <conditionalFormatting sqref="F977">
    <cfRule type="cellIs" dxfId="2" priority="363" stopIfTrue="1" operator="lessThan">
      <formula>0</formula>
    </cfRule>
  </conditionalFormatting>
  <conditionalFormatting sqref="F978">
    <cfRule type="cellIs" dxfId="2" priority="362" stopIfTrue="1" operator="lessThan">
      <formula>0</formula>
    </cfRule>
  </conditionalFormatting>
  <conditionalFormatting sqref="F979">
    <cfRule type="cellIs" dxfId="2" priority="361" stopIfTrue="1" operator="lessThan">
      <formula>0</formula>
    </cfRule>
  </conditionalFormatting>
  <conditionalFormatting sqref="F980">
    <cfRule type="cellIs" dxfId="2" priority="360" stopIfTrue="1" operator="lessThan">
      <formula>0</formula>
    </cfRule>
  </conditionalFormatting>
  <conditionalFormatting sqref="F981">
    <cfRule type="cellIs" dxfId="2" priority="359" stopIfTrue="1" operator="lessThan">
      <formula>0</formula>
    </cfRule>
  </conditionalFormatting>
  <conditionalFormatting sqref="F982">
    <cfRule type="cellIs" dxfId="2" priority="358" stopIfTrue="1" operator="lessThan">
      <formula>0</formula>
    </cfRule>
  </conditionalFormatting>
  <conditionalFormatting sqref="F983">
    <cfRule type="cellIs" dxfId="2" priority="357" stopIfTrue="1" operator="lessThan">
      <formula>0</formula>
    </cfRule>
  </conditionalFormatting>
  <conditionalFormatting sqref="F984">
    <cfRule type="cellIs" dxfId="2" priority="356" stopIfTrue="1" operator="lessThan">
      <formula>0</formula>
    </cfRule>
  </conditionalFormatting>
  <conditionalFormatting sqref="F985">
    <cfRule type="cellIs" dxfId="2" priority="355" stopIfTrue="1" operator="lessThan">
      <formula>0</formula>
    </cfRule>
  </conditionalFormatting>
  <conditionalFormatting sqref="F986">
    <cfRule type="cellIs" dxfId="2" priority="354" stopIfTrue="1" operator="lessThan">
      <formula>0</formula>
    </cfRule>
  </conditionalFormatting>
  <conditionalFormatting sqref="F987">
    <cfRule type="cellIs" dxfId="2" priority="353" stopIfTrue="1" operator="lessThan">
      <formula>0</formula>
    </cfRule>
  </conditionalFormatting>
  <conditionalFormatting sqref="F988">
    <cfRule type="cellIs" dxfId="2" priority="352" stopIfTrue="1" operator="lessThan">
      <formula>0</formula>
    </cfRule>
  </conditionalFormatting>
  <conditionalFormatting sqref="F989">
    <cfRule type="cellIs" dxfId="2" priority="351" stopIfTrue="1" operator="lessThan">
      <formula>0</formula>
    </cfRule>
  </conditionalFormatting>
  <conditionalFormatting sqref="F990">
    <cfRule type="cellIs" dxfId="2" priority="350" stopIfTrue="1" operator="lessThan">
      <formula>0</formula>
    </cfRule>
  </conditionalFormatting>
  <conditionalFormatting sqref="F991">
    <cfRule type="cellIs" dxfId="2" priority="349" stopIfTrue="1" operator="lessThan">
      <formula>0</formula>
    </cfRule>
  </conditionalFormatting>
  <conditionalFormatting sqref="F992">
    <cfRule type="cellIs" dxfId="2" priority="348" stopIfTrue="1" operator="lessThan">
      <formula>0</formula>
    </cfRule>
  </conditionalFormatting>
  <conditionalFormatting sqref="F993">
    <cfRule type="cellIs" dxfId="2" priority="347" stopIfTrue="1" operator="lessThan">
      <formula>0</formula>
    </cfRule>
  </conditionalFormatting>
  <conditionalFormatting sqref="F994">
    <cfRule type="cellIs" dxfId="2" priority="346" stopIfTrue="1" operator="lessThan">
      <formula>0</formula>
    </cfRule>
  </conditionalFormatting>
  <conditionalFormatting sqref="F995">
    <cfRule type="cellIs" dxfId="2" priority="345" stopIfTrue="1" operator="lessThan">
      <formula>0</formula>
    </cfRule>
  </conditionalFormatting>
  <conditionalFormatting sqref="F996">
    <cfRule type="cellIs" dxfId="2" priority="344" stopIfTrue="1" operator="lessThan">
      <formula>0</formula>
    </cfRule>
  </conditionalFormatting>
  <conditionalFormatting sqref="F997">
    <cfRule type="cellIs" dxfId="2" priority="343" stopIfTrue="1" operator="lessThan">
      <formula>0</formula>
    </cfRule>
  </conditionalFormatting>
  <conditionalFormatting sqref="F998">
    <cfRule type="cellIs" dxfId="2" priority="342" stopIfTrue="1" operator="lessThan">
      <formula>0</formula>
    </cfRule>
  </conditionalFormatting>
  <conditionalFormatting sqref="F999">
    <cfRule type="cellIs" dxfId="2" priority="341" stopIfTrue="1" operator="lessThan">
      <formula>0</formula>
    </cfRule>
  </conditionalFormatting>
  <conditionalFormatting sqref="F1000">
    <cfRule type="cellIs" dxfId="2" priority="340" stopIfTrue="1" operator="lessThan">
      <formula>0</formula>
    </cfRule>
  </conditionalFormatting>
  <conditionalFormatting sqref="F1001">
    <cfRule type="cellIs" dxfId="2" priority="339" stopIfTrue="1" operator="lessThan">
      <formula>0</formula>
    </cfRule>
  </conditionalFormatting>
  <conditionalFormatting sqref="F1002">
    <cfRule type="cellIs" dxfId="2" priority="338" stopIfTrue="1" operator="lessThan">
      <formula>0</formula>
    </cfRule>
  </conditionalFormatting>
  <conditionalFormatting sqref="F1003">
    <cfRule type="cellIs" dxfId="2" priority="337" stopIfTrue="1" operator="lessThan">
      <formula>0</formula>
    </cfRule>
  </conditionalFormatting>
  <conditionalFormatting sqref="F1004">
    <cfRule type="cellIs" dxfId="2" priority="336" stopIfTrue="1" operator="lessThan">
      <formula>0</formula>
    </cfRule>
  </conditionalFormatting>
  <conditionalFormatting sqref="F1005">
    <cfRule type="cellIs" dxfId="2" priority="335" stopIfTrue="1" operator="lessThan">
      <formula>0</formula>
    </cfRule>
  </conditionalFormatting>
  <conditionalFormatting sqref="F1006">
    <cfRule type="cellIs" dxfId="2" priority="334" stopIfTrue="1" operator="lessThan">
      <formula>0</formula>
    </cfRule>
  </conditionalFormatting>
  <conditionalFormatting sqref="F1007">
    <cfRule type="cellIs" dxfId="2" priority="333" stopIfTrue="1" operator="lessThan">
      <formula>0</formula>
    </cfRule>
  </conditionalFormatting>
  <conditionalFormatting sqref="F1008">
    <cfRule type="cellIs" dxfId="2" priority="331" stopIfTrue="1" operator="lessThan">
      <formula>0</formula>
    </cfRule>
  </conditionalFormatting>
  <conditionalFormatting sqref="F1009">
    <cfRule type="cellIs" dxfId="2" priority="330" stopIfTrue="1" operator="lessThan">
      <formula>0</formula>
    </cfRule>
  </conditionalFormatting>
  <conditionalFormatting sqref="F1010">
    <cfRule type="cellIs" dxfId="2" priority="329" stopIfTrue="1" operator="lessThan">
      <formula>0</formula>
    </cfRule>
  </conditionalFormatting>
  <conditionalFormatting sqref="F1011">
    <cfRule type="cellIs" dxfId="2" priority="328" stopIfTrue="1" operator="lessThan">
      <formula>0</formula>
    </cfRule>
  </conditionalFormatting>
  <conditionalFormatting sqref="F1012">
    <cfRule type="cellIs" dxfId="2" priority="327" stopIfTrue="1" operator="lessThan">
      <formula>0</formula>
    </cfRule>
  </conditionalFormatting>
  <conditionalFormatting sqref="F1013">
    <cfRule type="cellIs" dxfId="2" priority="326" stopIfTrue="1" operator="lessThan">
      <formula>0</formula>
    </cfRule>
  </conditionalFormatting>
  <conditionalFormatting sqref="F1014">
    <cfRule type="cellIs" dxfId="2" priority="325" stopIfTrue="1" operator="lessThan">
      <formula>0</formula>
    </cfRule>
  </conditionalFormatting>
  <conditionalFormatting sqref="F1015">
    <cfRule type="cellIs" dxfId="2" priority="324" stopIfTrue="1" operator="lessThan">
      <formula>0</formula>
    </cfRule>
  </conditionalFormatting>
  <conditionalFormatting sqref="F1016">
    <cfRule type="cellIs" dxfId="2" priority="323" stopIfTrue="1" operator="lessThan">
      <formula>0</formula>
    </cfRule>
  </conditionalFormatting>
  <conditionalFormatting sqref="F1017">
    <cfRule type="cellIs" dxfId="2" priority="322" stopIfTrue="1" operator="lessThan">
      <formula>0</formula>
    </cfRule>
  </conditionalFormatting>
  <conditionalFormatting sqref="F1018">
    <cfRule type="cellIs" dxfId="2" priority="321" stopIfTrue="1" operator="lessThan">
      <formula>0</formula>
    </cfRule>
  </conditionalFormatting>
  <conditionalFormatting sqref="F1019">
    <cfRule type="cellIs" dxfId="2" priority="320" stopIfTrue="1" operator="lessThan">
      <formula>0</formula>
    </cfRule>
  </conditionalFormatting>
  <conditionalFormatting sqref="F1020">
    <cfRule type="cellIs" dxfId="2" priority="319" stopIfTrue="1" operator="lessThan">
      <formula>0</formula>
    </cfRule>
  </conditionalFormatting>
  <conditionalFormatting sqref="F1021">
    <cfRule type="cellIs" dxfId="2" priority="318" stopIfTrue="1" operator="lessThan">
      <formula>0</formula>
    </cfRule>
  </conditionalFormatting>
  <conditionalFormatting sqref="F1022">
    <cfRule type="cellIs" dxfId="2" priority="317" stopIfTrue="1" operator="lessThan">
      <formula>0</formula>
    </cfRule>
  </conditionalFormatting>
  <conditionalFormatting sqref="F1023">
    <cfRule type="cellIs" dxfId="2" priority="316" stopIfTrue="1" operator="lessThan">
      <formula>0</formula>
    </cfRule>
  </conditionalFormatting>
  <conditionalFormatting sqref="F1024">
    <cfRule type="cellIs" dxfId="2" priority="315" stopIfTrue="1" operator="lessThan">
      <formula>0</formula>
    </cfRule>
  </conditionalFormatting>
  <conditionalFormatting sqref="F1025">
    <cfRule type="cellIs" dxfId="2" priority="314" stopIfTrue="1" operator="lessThan">
      <formula>0</formula>
    </cfRule>
  </conditionalFormatting>
  <conditionalFormatting sqref="F1026">
    <cfRule type="cellIs" dxfId="2" priority="313" stopIfTrue="1" operator="lessThan">
      <formula>0</formula>
    </cfRule>
  </conditionalFormatting>
  <conditionalFormatting sqref="F1027">
    <cfRule type="cellIs" dxfId="2" priority="312" stopIfTrue="1" operator="lessThan">
      <formula>0</formula>
    </cfRule>
  </conditionalFormatting>
  <conditionalFormatting sqref="F1028">
    <cfRule type="cellIs" dxfId="2" priority="311" stopIfTrue="1" operator="lessThan">
      <formula>0</formula>
    </cfRule>
  </conditionalFormatting>
  <conditionalFormatting sqref="F1029">
    <cfRule type="cellIs" dxfId="2" priority="310" stopIfTrue="1" operator="lessThan">
      <formula>0</formula>
    </cfRule>
  </conditionalFormatting>
  <conditionalFormatting sqref="F1030">
    <cfRule type="cellIs" dxfId="2" priority="309" stopIfTrue="1" operator="lessThan">
      <formula>0</formula>
    </cfRule>
  </conditionalFormatting>
  <conditionalFormatting sqref="F1031">
    <cfRule type="cellIs" dxfId="2" priority="308" stopIfTrue="1" operator="lessThan">
      <formula>0</formula>
    </cfRule>
  </conditionalFormatting>
  <conditionalFormatting sqref="F1032">
    <cfRule type="cellIs" dxfId="2" priority="307" stopIfTrue="1" operator="lessThan">
      <formula>0</formula>
    </cfRule>
  </conditionalFormatting>
  <conditionalFormatting sqref="F1033">
    <cfRule type="cellIs" dxfId="2" priority="306" stopIfTrue="1" operator="lessThan">
      <formula>0</formula>
    </cfRule>
  </conditionalFormatting>
  <conditionalFormatting sqref="F1034">
    <cfRule type="cellIs" dxfId="2" priority="305" stopIfTrue="1" operator="lessThan">
      <formula>0</formula>
    </cfRule>
  </conditionalFormatting>
  <conditionalFormatting sqref="F1035">
    <cfRule type="cellIs" dxfId="2" priority="304" stopIfTrue="1" operator="lessThan">
      <formula>0</formula>
    </cfRule>
  </conditionalFormatting>
  <conditionalFormatting sqref="F1036">
    <cfRule type="cellIs" dxfId="2" priority="303" stopIfTrue="1" operator="lessThan">
      <formula>0</formula>
    </cfRule>
  </conditionalFormatting>
  <conditionalFormatting sqref="F1037">
    <cfRule type="cellIs" dxfId="2" priority="302" stopIfTrue="1" operator="lessThan">
      <formula>0</formula>
    </cfRule>
  </conditionalFormatting>
  <conditionalFormatting sqref="F1038">
    <cfRule type="cellIs" dxfId="2" priority="301" stopIfTrue="1" operator="lessThan">
      <formula>0</formula>
    </cfRule>
  </conditionalFormatting>
  <conditionalFormatting sqref="F1039">
    <cfRule type="cellIs" dxfId="2" priority="300" stopIfTrue="1" operator="lessThan">
      <formula>0</formula>
    </cfRule>
  </conditionalFormatting>
  <conditionalFormatting sqref="F1040">
    <cfRule type="cellIs" dxfId="2" priority="299" stopIfTrue="1" operator="lessThan">
      <formula>0</formula>
    </cfRule>
  </conditionalFormatting>
  <conditionalFormatting sqref="F1041">
    <cfRule type="cellIs" dxfId="2" priority="298" stopIfTrue="1" operator="lessThan">
      <formula>0</formula>
    </cfRule>
  </conditionalFormatting>
  <conditionalFormatting sqref="F1042">
    <cfRule type="cellIs" dxfId="2" priority="297" stopIfTrue="1" operator="lessThan">
      <formula>0</formula>
    </cfRule>
  </conditionalFormatting>
  <conditionalFormatting sqref="F1043">
    <cfRule type="cellIs" dxfId="2" priority="296" stopIfTrue="1" operator="lessThan">
      <formula>0</formula>
    </cfRule>
  </conditionalFormatting>
  <conditionalFormatting sqref="F1044">
    <cfRule type="cellIs" dxfId="2" priority="295" stopIfTrue="1" operator="lessThan">
      <formula>0</formula>
    </cfRule>
  </conditionalFormatting>
  <conditionalFormatting sqref="F1045">
    <cfRule type="cellIs" dxfId="2" priority="294" stopIfTrue="1" operator="lessThan">
      <formula>0</formula>
    </cfRule>
  </conditionalFormatting>
  <conditionalFormatting sqref="F1046">
    <cfRule type="cellIs" dxfId="2" priority="293" stopIfTrue="1" operator="lessThan">
      <formula>0</formula>
    </cfRule>
  </conditionalFormatting>
  <conditionalFormatting sqref="F1047">
    <cfRule type="cellIs" dxfId="2" priority="292" stopIfTrue="1" operator="lessThan">
      <formula>0</formula>
    </cfRule>
  </conditionalFormatting>
  <conditionalFormatting sqref="F1048">
    <cfRule type="cellIs" dxfId="2" priority="291" stopIfTrue="1" operator="lessThan">
      <formula>0</formula>
    </cfRule>
  </conditionalFormatting>
  <conditionalFormatting sqref="F1049">
    <cfRule type="cellIs" dxfId="2" priority="290" stopIfTrue="1" operator="lessThan">
      <formula>0</formula>
    </cfRule>
  </conditionalFormatting>
  <conditionalFormatting sqref="F1050">
    <cfRule type="cellIs" dxfId="2" priority="289" stopIfTrue="1" operator="lessThan">
      <formula>0</formula>
    </cfRule>
  </conditionalFormatting>
  <conditionalFormatting sqref="F1051">
    <cfRule type="cellIs" dxfId="2" priority="288" stopIfTrue="1" operator="lessThan">
      <formula>0</formula>
    </cfRule>
  </conditionalFormatting>
  <conditionalFormatting sqref="F1052">
    <cfRule type="cellIs" dxfId="2" priority="287" stopIfTrue="1" operator="lessThan">
      <formula>0</formula>
    </cfRule>
  </conditionalFormatting>
  <conditionalFormatting sqref="F1053">
    <cfRule type="cellIs" dxfId="2" priority="286" stopIfTrue="1" operator="lessThan">
      <formula>0</formula>
    </cfRule>
  </conditionalFormatting>
  <conditionalFormatting sqref="F1054">
    <cfRule type="cellIs" dxfId="2" priority="285" stopIfTrue="1" operator="lessThan">
      <formula>0</formula>
    </cfRule>
  </conditionalFormatting>
  <conditionalFormatting sqref="F1055">
    <cfRule type="cellIs" dxfId="2" priority="284" stopIfTrue="1" operator="lessThan">
      <formula>0</formula>
    </cfRule>
  </conditionalFormatting>
  <conditionalFormatting sqref="F1056">
    <cfRule type="cellIs" dxfId="2" priority="283" stopIfTrue="1" operator="lessThan">
      <formula>0</formula>
    </cfRule>
  </conditionalFormatting>
  <conditionalFormatting sqref="F1057">
    <cfRule type="cellIs" dxfId="2" priority="282" stopIfTrue="1" operator="lessThan">
      <formula>0</formula>
    </cfRule>
  </conditionalFormatting>
  <conditionalFormatting sqref="F1058">
    <cfRule type="cellIs" dxfId="2" priority="281" stopIfTrue="1" operator="lessThan">
      <formula>0</formula>
    </cfRule>
  </conditionalFormatting>
  <conditionalFormatting sqref="F1059">
    <cfRule type="cellIs" dxfId="2" priority="280" stopIfTrue="1" operator="lessThan">
      <formula>0</formula>
    </cfRule>
  </conditionalFormatting>
  <conditionalFormatting sqref="F1060">
    <cfRule type="cellIs" dxfId="2" priority="279" stopIfTrue="1" operator="lessThan">
      <formula>0</formula>
    </cfRule>
  </conditionalFormatting>
  <conditionalFormatting sqref="F1061">
    <cfRule type="cellIs" dxfId="2" priority="278" stopIfTrue="1" operator="lessThan">
      <formula>0</formula>
    </cfRule>
  </conditionalFormatting>
  <conditionalFormatting sqref="F1062">
    <cfRule type="cellIs" dxfId="2" priority="277" stopIfTrue="1" operator="lessThan">
      <formula>0</formula>
    </cfRule>
  </conditionalFormatting>
  <conditionalFormatting sqref="F1063">
    <cfRule type="cellIs" dxfId="2" priority="276" stopIfTrue="1" operator="lessThan">
      <formula>0</formula>
    </cfRule>
  </conditionalFormatting>
  <conditionalFormatting sqref="F1064">
    <cfRule type="cellIs" dxfId="2" priority="275" stopIfTrue="1" operator="lessThan">
      <formula>0</formula>
    </cfRule>
  </conditionalFormatting>
  <conditionalFormatting sqref="F1065">
    <cfRule type="cellIs" dxfId="2" priority="274" stopIfTrue="1" operator="lessThan">
      <formula>0</formula>
    </cfRule>
  </conditionalFormatting>
  <conditionalFormatting sqref="F1066">
    <cfRule type="cellIs" dxfId="2" priority="273" stopIfTrue="1" operator="lessThan">
      <formula>0</formula>
    </cfRule>
  </conditionalFormatting>
  <conditionalFormatting sqref="F1067">
    <cfRule type="cellIs" dxfId="2" priority="272" stopIfTrue="1" operator="lessThan">
      <formula>0</formula>
    </cfRule>
  </conditionalFormatting>
  <conditionalFormatting sqref="F1068">
    <cfRule type="cellIs" dxfId="2" priority="271" stopIfTrue="1" operator="lessThan">
      <formula>0</formula>
    </cfRule>
  </conditionalFormatting>
  <conditionalFormatting sqref="F1069">
    <cfRule type="cellIs" dxfId="2" priority="270" stopIfTrue="1" operator="lessThan">
      <formula>0</formula>
    </cfRule>
  </conditionalFormatting>
  <conditionalFormatting sqref="F1070">
    <cfRule type="cellIs" dxfId="2" priority="269" stopIfTrue="1" operator="lessThan">
      <formula>0</formula>
    </cfRule>
  </conditionalFormatting>
  <conditionalFormatting sqref="F1071">
    <cfRule type="cellIs" dxfId="2" priority="268" stopIfTrue="1" operator="lessThan">
      <formula>0</formula>
    </cfRule>
  </conditionalFormatting>
  <conditionalFormatting sqref="F1072">
    <cfRule type="cellIs" dxfId="2" priority="267" stopIfTrue="1" operator="lessThan">
      <formula>0</formula>
    </cfRule>
  </conditionalFormatting>
  <conditionalFormatting sqref="F1073">
    <cfRule type="cellIs" dxfId="2" priority="266" stopIfTrue="1" operator="lessThan">
      <formula>0</formula>
    </cfRule>
  </conditionalFormatting>
  <conditionalFormatting sqref="F1074">
    <cfRule type="cellIs" dxfId="2" priority="265" stopIfTrue="1" operator="lessThan">
      <formula>0</formula>
    </cfRule>
  </conditionalFormatting>
  <conditionalFormatting sqref="F1075">
    <cfRule type="cellIs" dxfId="2" priority="264" stopIfTrue="1" operator="lessThan">
      <formula>0</formula>
    </cfRule>
  </conditionalFormatting>
  <conditionalFormatting sqref="F1076">
    <cfRule type="cellIs" dxfId="2" priority="263" stopIfTrue="1" operator="lessThan">
      <formula>0</formula>
    </cfRule>
  </conditionalFormatting>
  <conditionalFormatting sqref="F1077">
    <cfRule type="cellIs" dxfId="2" priority="262" stopIfTrue="1" operator="lessThan">
      <formula>0</formula>
    </cfRule>
  </conditionalFormatting>
  <conditionalFormatting sqref="F1078">
    <cfRule type="cellIs" dxfId="2" priority="260" stopIfTrue="1" operator="lessThan">
      <formula>0</formula>
    </cfRule>
  </conditionalFormatting>
  <conditionalFormatting sqref="F1079">
    <cfRule type="cellIs" dxfId="2" priority="259" stopIfTrue="1" operator="lessThan">
      <formula>0</formula>
    </cfRule>
  </conditionalFormatting>
  <conditionalFormatting sqref="F1080">
    <cfRule type="cellIs" dxfId="2" priority="258" stopIfTrue="1" operator="lessThan">
      <formula>0</formula>
    </cfRule>
  </conditionalFormatting>
  <conditionalFormatting sqref="F1081">
    <cfRule type="cellIs" dxfId="2" priority="257" stopIfTrue="1" operator="lessThan">
      <formula>0</formula>
    </cfRule>
  </conditionalFormatting>
  <conditionalFormatting sqref="F1082">
    <cfRule type="cellIs" dxfId="2" priority="256" stopIfTrue="1" operator="lessThan">
      <formula>0</formula>
    </cfRule>
  </conditionalFormatting>
  <conditionalFormatting sqref="F1083">
    <cfRule type="cellIs" dxfId="2" priority="255" stopIfTrue="1" operator="lessThan">
      <formula>0</formula>
    </cfRule>
  </conditionalFormatting>
  <conditionalFormatting sqref="F1084">
    <cfRule type="cellIs" dxfId="2" priority="254" stopIfTrue="1" operator="lessThan">
      <formula>0</formula>
    </cfRule>
  </conditionalFormatting>
  <conditionalFormatting sqref="F1085">
    <cfRule type="cellIs" dxfId="2" priority="253" stopIfTrue="1" operator="lessThan">
      <formula>0</formula>
    </cfRule>
  </conditionalFormatting>
  <conditionalFormatting sqref="F1086">
    <cfRule type="cellIs" dxfId="2" priority="252" stopIfTrue="1" operator="lessThan">
      <formula>0</formula>
    </cfRule>
  </conditionalFormatting>
  <conditionalFormatting sqref="F1087">
    <cfRule type="cellIs" dxfId="2" priority="251" stopIfTrue="1" operator="lessThan">
      <formula>0</formula>
    </cfRule>
  </conditionalFormatting>
  <conditionalFormatting sqref="F1088">
    <cfRule type="cellIs" dxfId="2" priority="250" stopIfTrue="1" operator="lessThan">
      <formula>0</formula>
    </cfRule>
  </conditionalFormatting>
  <conditionalFormatting sqref="F1089">
    <cfRule type="cellIs" dxfId="2" priority="249" stopIfTrue="1" operator="lessThan">
      <formula>0</formula>
    </cfRule>
  </conditionalFormatting>
  <conditionalFormatting sqref="F1090">
    <cfRule type="cellIs" dxfId="2" priority="248" stopIfTrue="1" operator="lessThan">
      <formula>0</formula>
    </cfRule>
  </conditionalFormatting>
  <conditionalFormatting sqref="F1091">
    <cfRule type="cellIs" dxfId="2" priority="247" stopIfTrue="1" operator="lessThan">
      <formula>0</formula>
    </cfRule>
  </conditionalFormatting>
  <conditionalFormatting sqref="F1092">
    <cfRule type="cellIs" dxfId="2" priority="246" stopIfTrue="1" operator="lessThan">
      <formula>0</formula>
    </cfRule>
  </conditionalFormatting>
  <conditionalFormatting sqref="F1093">
    <cfRule type="cellIs" dxfId="2" priority="245" stopIfTrue="1" operator="lessThan">
      <formula>0</formula>
    </cfRule>
  </conditionalFormatting>
  <conditionalFormatting sqref="F1094">
    <cfRule type="cellIs" dxfId="2" priority="244" stopIfTrue="1" operator="lessThan">
      <formula>0</formula>
    </cfRule>
  </conditionalFormatting>
  <conditionalFormatting sqref="F1095">
    <cfRule type="cellIs" dxfId="2" priority="243" stopIfTrue="1" operator="lessThan">
      <formula>0</formula>
    </cfRule>
  </conditionalFormatting>
  <conditionalFormatting sqref="F1096">
    <cfRule type="cellIs" dxfId="2" priority="242" stopIfTrue="1" operator="lessThan">
      <formula>0</formula>
    </cfRule>
  </conditionalFormatting>
  <conditionalFormatting sqref="F1097">
    <cfRule type="cellIs" dxfId="2" priority="241" stopIfTrue="1" operator="lessThan">
      <formula>0</formula>
    </cfRule>
  </conditionalFormatting>
  <conditionalFormatting sqref="F1098">
    <cfRule type="cellIs" dxfId="2" priority="240" stopIfTrue="1" operator="lessThan">
      <formula>0</formula>
    </cfRule>
  </conditionalFormatting>
  <conditionalFormatting sqref="F1099">
    <cfRule type="cellIs" dxfId="2" priority="239" stopIfTrue="1" operator="lessThan">
      <formula>0</formula>
    </cfRule>
  </conditionalFormatting>
  <conditionalFormatting sqref="F1100">
    <cfRule type="cellIs" dxfId="2" priority="238" stopIfTrue="1" operator="lessThan">
      <formula>0</formula>
    </cfRule>
  </conditionalFormatting>
  <conditionalFormatting sqref="F1101">
    <cfRule type="cellIs" dxfId="2" priority="237" stopIfTrue="1" operator="lessThan">
      <formula>0</formula>
    </cfRule>
  </conditionalFormatting>
  <conditionalFormatting sqref="F1102">
    <cfRule type="cellIs" dxfId="2" priority="236" stopIfTrue="1" operator="lessThan">
      <formula>0</formula>
    </cfRule>
  </conditionalFormatting>
  <conditionalFormatting sqref="F1103">
    <cfRule type="cellIs" dxfId="2" priority="235" stopIfTrue="1" operator="lessThan">
      <formula>0</formula>
    </cfRule>
  </conditionalFormatting>
  <conditionalFormatting sqref="F1104">
    <cfRule type="cellIs" dxfId="2" priority="234" stopIfTrue="1" operator="lessThan">
      <formula>0</formula>
    </cfRule>
  </conditionalFormatting>
  <conditionalFormatting sqref="F1105">
    <cfRule type="cellIs" dxfId="2" priority="233" stopIfTrue="1" operator="lessThan">
      <formula>0</formula>
    </cfRule>
  </conditionalFormatting>
  <conditionalFormatting sqref="F1106">
    <cfRule type="cellIs" dxfId="2" priority="232" stopIfTrue="1" operator="lessThan">
      <formula>0</formula>
    </cfRule>
  </conditionalFormatting>
  <conditionalFormatting sqref="F1107">
    <cfRule type="cellIs" dxfId="2" priority="231" stopIfTrue="1" operator="lessThan">
      <formula>0</formula>
    </cfRule>
  </conditionalFormatting>
  <conditionalFormatting sqref="F1108">
    <cfRule type="cellIs" dxfId="2" priority="230" stopIfTrue="1" operator="lessThan">
      <formula>0</formula>
    </cfRule>
  </conditionalFormatting>
  <conditionalFormatting sqref="F1109">
    <cfRule type="cellIs" dxfId="2" priority="229" stopIfTrue="1" operator="lessThan">
      <formula>0</formula>
    </cfRule>
  </conditionalFormatting>
  <conditionalFormatting sqref="F1110">
    <cfRule type="cellIs" dxfId="2" priority="228" stopIfTrue="1" operator="lessThan">
      <formula>0</formula>
    </cfRule>
  </conditionalFormatting>
  <conditionalFormatting sqref="F1111">
    <cfRule type="cellIs" dxfId="2" priority="227" stopIfTrue="1" operator="lessThan">
      <formula>0</formula>
    </cfRule>
  </conditionalFormatting>
  <conditionalFormatting sqref="F1112">
    <cfRule type="cellIs" dxfId="2" priority="226" stopIfTrue="1" operator="lessThan">
      <formula>0</formula>
    </cfRule>
  </conditionalFormatting>
  <conditionalFormatting sqref="F1113">
    <cfRule type="cellIs" dxfId="2" priority="225" stopIfTrue="1" operator="lessThan">
      <formula>0</formula>
    </cfRule>
  </conditionalFormatting>
  <conditionalFormatting sqref="F1114">
    <cfRule type="cellIs" dxfId="2" priority="224" stopIfTrue="1" operator="lessThan">
      <formula>0</formula>
    </cfRule>
  </conditionalFormatting>
  <conditionalFormatting sqref="F1115">
    <cfRule type="cellIs" dxfId="2" priority="223" stopIfTrue="1" operator="lessThan">
      <formula>0</formula>
    </cfRule>
  </conditionalFormatting>
  <conditionalFormatting sqref="F1116">
    <cfRule type="cellIs" dxfId="2" priority="222" stopIfTrue="1" operator="lessThan">
      <formula>0</formula>
    </cfRule>
  </conditionalFormatting>
  <conditionalFormatting sqref="F1117">
    <cfRule type="cellIs" dxfId="2" priority="221" stopIfTrue="1" operator="lessThan">
      <formula>0</formula>
    </cfRule>
  </conditionalFormatting>
  <conditionalFormatting sqref="F1118">
    <cfRule type="cellIs" dxfId="2" priority="220" stopIfTrue="1" operator="lessThan">
      <formula>0</formula>
    </cfRule>
  </conditionalFormatting>
  <conditionalFormatting sqref="F1119">
    <cfRule type="cellIs" dxfId="2" priority="219" stopIfTrue="1" operator="lessThan">
      <formula>0</formula>
    </cfRule>
  </conditionalFormatting>
  <conditionalFormatting sqref="F1120">
    <cfRule type="cellIs" dxfId="2" priority="218" stopIfTrue="1" operator="lessThan">
      <formula>0</formula>
    </cfRule>
  </conditionalFormatting>
  <conditionalFormatting sqref="F1121">
    <cfRule type="cellIs" dxfId="2" priority="217" stopIfTrue="1" operator="lessThan">
      <formula>0</formula>
    </cfRule>
  </conditionalFormatting>
  <conditionalFormatting sqref="F1122">
    <cfRule type="cellIs" dxfId="2" priority="216" stopIfTrue="1" operator="lessThan">
      <formula>0</formula>
    </cfRule>
  </conditionalFormatting>
  <conditionalFormatting sqref="F1123">
    <cfRule type="cellIs" dxfId="2" priority="215" stopIfTrue="1" operator="lessThan">
      <formula>0</formula>
    </cfRule>
  </conditionalFormatting>
  <conditionalFormatting sqref="F1124">
    <cfRule type="cellIs" dxfId="2" priority="214" stopIfTrue="1" operator="lessThan">
      <formula>0</formula>
    </cfRule>
  </conditionalFormatting>
  <conditionalFormatting sqref="F1125">
    <cfRule type="cellIs" dxfId="2" priority="213" stopIfTrue="1" operator="lessThan">
      <formula>0</formula>
    </cfRule>
  </conditionalFormatting>
  <conditionalFormatting sqref="F1126">
    <cfRule type="cellIs" dxfId="2" priority="211" stopIfTrue="1" operator="lessThan">
      <formula>0</formula>
    </cfRule>
  </conditionalFormatting>
  <conditionalFormatting sqref="F1127">
    <cfRule type="cellIs" dxfId="2" priority="210" stopIfTrue="1" operator="lessThan">
      <formula>0</formula>
    </cfRule>
  </conditionalFormatting>
  <conditionalFormatting sqref="F1128">
    <cfRule type="cellIs" dxfId="2" priority="209" stopIfTrue="1" operator="lessThan">
      <formula>0</formula>
    </cfRule>
  </conditionalFormatting>
  <conditionalFormatting sqref="F1129">
    <cfRule type="cellIs" dxfId="2" priority="208" stopIfTrue="1" operator="lessThan">
      <formula>0</formula>
    </cfRule>
  </conditionalFormatting>
  <conditionalFormatting sqref="F1130">
    <cfRule type="cellIs" dxfId="2" priority="207" stopIfTrue="1" operator="lessThan">
      <formula>0</formula>
    </cfRule>
  </conditionalFormatting>
  <conditionalFormatting sqref="F1131">
    <cfRule type="cellIs" dxfId="2" priority="206" stopIfTrue="1" operator="lessThan">
      <formula>0</formula>
    </cfRule>
  </conditionalFormatting>
  <conditionalFormatting sqref="F1132">
    <cfRule type="cellIs" dxfId="2" priority="205" stopIfTrue="1" operator="lessThan">
      <formula>0</formula>
    </cfRule>
  </conditionalFormatting>
  <conditionalFormatting sqref="F1133">
    <cfRule type="cellIs" dxfId="2" priority="204" stopIfTrue="1" operator="lessThan">
      <formula>0</formula>
    </cfRule>
  </conditionalFormatting>
  <conditionalFormatting sqref="F1134">
    <cfRule type="cellIs" dxfId="2" priority="203" stopIfTrue="1" operator="lessThan">
      <formula>0</formula>
    </cfRule>
  </conditionalFormatting>
  <conditionalFormatting sqref="F1135">
    <cfRule type="cellIs" dxfId="2" priority="202" stopIfTrue="1" operator="lessThan">
      <formula>0</formula>
    </cfRule>
  </conditionalFormatting>
  <conditionalFormatting sqref="F1136">
    <cfRule type="cellIs" dxfId="2" priority="201" stopIfTrue="1" operator="lessThan">
      <formula>0</formula>
    </cfRule>
  </conditionalFormatting>
  <conditionalFormatting sqref="F1137">
    <cfRule type="cellIs" dxfId="2" priority="200" stopIfTrue="1" operator="lessThan">
      <formula>0</formula>
    </cfRule>
  </conditionalFormatting>
  <conditionalFormatting sqref="F1138">
    <cfRule type="cellIs" dxfId="2" priority="199" stopIfTrue="1" operator="lessThan">
      <formula>0</formula>
    </cfRule>
  </conditionalFormatting>
  <conditionalFormatting sqref="F1139">
    <cfRule type="cellIs" dxfId="2" priority="198" stopIfTrue="1" operator="lessThan">
      <formula>0</formula>
    </cfRule>
  </conditionalFormatting>
  <conditionalFormatting sqref="F1140">
    <cfRule type="cellIs" dxfId="2" priority="197" stopIfTrue="1" operator="lessThan">
      <formula>0</formula>
    </cfRule>
  </conditionalFormatting>
  <conditionalFormatting sqref="F1141">
    <cfRule type="cellIs" dxfId="2" priority="196" stopIfTrue="1" operator="lessThan">
      <formula>0</formula>
    </cfRule>
  </conditionalFormatting>
  <conditionalFormatting sqref="F1142">
    <cfRule type="cellIs" dxfId="2" priority="195" stopIfTrue="1" operator="lessThan">
      <formula>0</formula>
    </cfRule>
  </conditionalFormatting>
  <conditionalFormatting sqref="F1143">
    <cfRule type="cellIs" dxfId="2" priority="194" stopIfTrue="1" operator="lessThan">
      <formula>0</formula>
    </cfRule>
  </conditionalFormatting>
  <conditionalFormatting sqref="F1144">
    <cfRule type="cellIs" dxfId="2" priority="193" stopIfTrue="1" operator="lessThan">
      <formula>0</formula>
    </cfRule>
  </conditionalFormatting>
  <conditionalFormatting sqref="F1145">
    <cfRule type="cellIs" dxfId="2" priority="192" stopIfTrue="1" operator="lessThan">
      <formula>0</formula>
    </cfRule>
  </conditionalFormatting>
  <conditionalFormatting sqref="F1146">
    <cfRule type="cellIs" dxfId="2" priority="191" stopIfTrue="1" operator="lessThan">
      <formula>0</formula>
    </cfRule>
  </conditionalFormatting>
  <conditionalFormatting sqref="F1147">
    <cfRule type="cellIs" dxfId="2" priority="190" stopIfTrue="1" operator="lessThan">
      <formula>0</formula>
    </cfRule>
  </conditionalFormatting>
  <conditionalFormatting sqref="F1148">
    <cfRule type="cellIs" dxfId="2" priority="189" stopIfTrue="1" operator="lessThan">
      <formula>0</formula>
    </cfRule>
  </conditionalFormatting>
  <conditionalFormatting sqref="F1149">
    <cfRule type="cellIs" dxfId="2" priority="188" stopIfTrue="1" operator="lessThan">
      <formula>0</formula>
    </cfRule>
  </conditionalFormatting>
  <conditionalFormatting sqref="F1150">
    <cfRule type="cellIs" dxfId="2" priority="187" stopIfTrue="1" operator="lessThan">
      <formula>0</formula>
    </cfRule>
  </conditionalFormatting>
  <conditionalFormatting sqref="F1151">
    <cfRule type="cellIs" dxfId="2" priority="186" stopIfTrue="1" operator="lessThan">
      <formula>0</formula>
    </cfRule>
  </conditionalFormatting>
  <conditionalFormatting sqref="F1152">
    <cfRule type="cellIs" dxfId="2" priority="185" stopIfTrue="1" operator="lessThan">
      <formula>0</formula>
    </cfRule>
  </conditionalFormatting>
  <conditionalFormatting sqref="F1153">
    <cfRule type="cellIs" dxfId="2" priority="184" stopIfTrue="1" operator="lessThan">
      <formula>0</formula>
    </cfRule>
  </conditionalFormatting>
  <conditionalFormatting sqref="F1154">
    <cfRule type="cellIs" dxfId="2" priority="183" stopIfTrue="1" operator="lessThan">
      <formula>0</formula>
    </cfRule>
  </conditionalFormatting>
  <conditionalFormatting sqref="F1155">
    <cfRule type="cellIs" dxfId="2" priority="182" stopIfTrue="1" operator="lessThan">
      <formula>0</formula>
    </cfRule>
  </conditionalFormatting>
  <conditionalFormatting sqref="F1156">
    <cfRule type="cellIs" dxfId="2" priority="181" stopIfTrue="1" operator="lessThan">
      <formula>0</formula>
    </cfRule>
  </conditionalFormatting>
  <conditionalFormatting sqref="F1157">
    <cfRule type="cellIs" dxfId="2" priority="180" stopIfTrue="1" operator="lessThan">
      <formula>0</formula>
    </cfRule>
  </conditionalFormatting>
  <conditionalFormatting sqref="F1158">
    <cfRule type="cellIs" dxfId="2" priority="179" stopIfTrue="1" operator="lessThan">
      <formula>0</formula>
    </cfRule>
  </conditionalFormatting>
  <conditionalFormatting sqref="F1159">
    <cfRule type="cellIs" dxfId="2" priority="178" stopIfTrue="1" operator="lessThan">
      <formula>0</formula>
    </cfRule>
  </conditionalFormatting>
  <conditionalFormatting sqref="F1160">
    <cfRule type="cellIs" dxfId="2" priority="177" stopIfTrue="1" operator="lessThan">
      <formula>0</formula>
    </cfRule>
  </conditionalFormatting>
  <conditionalFormatting sqref="F1161">
    <cfRule type="cellIs" dxfId="2" priority="176" stopIfTrue="1" operator="lessThan">
      <formula>0</formula>
    </cfRule>
  </conditionalFormatting>
  <conditionalFormatting sqref="F1162">
    <cfRule type="cellIs" dxfId="2" priority="175" stopIfTrue="1" operator="lessThan">
      <formula>0</formula>
    </cfRule>
  </conditionalFormatting>
  <conditionalFormatting sqref="F1163">
    <cfRule type="cellIs" dxfId="2" priority="174" stopIfTrue="1" operator="lessThan">
      <formula>0</formula>
    </cfRule>
  </conditionalFormatting>
  <conditionalFormatting sqref="F1164">
    <cfRule type="cellIs" dxfId="2" priority="173" stopIfTrue="1" operator="lessThan">
      <formula>0</formula>
    </cfRule>
  </conditionalFormatting>
  <conditionalFormatting sqref="F1165">
    <cfRule type="cellIs" dxfId="2" priority="172" stopIfTrue="1" operator="lessThan">
      <formula>0</formula>
    </cfRule>
  </conditionalFormatting>
  <conditionalFormatting sqref="F1166">
    <cfRule type="cellIs" dxfId="2" priority="171" stopIfTrue="1" operator="lessThan">
      <formula>0</formula>
    </cfRule>
  </conditionalFormatting>
  <conditionalFormatting sqref="F1167">
    <cfRule type="cellIs" dxfId="2" priority="170" stopIfTrue="1" operator="lessThan">
      <formula>0</formula>
    </cfRule>
  </conditionalFormatting>
  <conditionalFormatting sqref="F1168">
    <cfRule type="cellIs" dxfId="2" priority="169" stopIfTrue="1" operator="lessThan">
      <formula>0</formula>
    </cfRule>
  </conditionalFormatting>
  <conditionalFormatting sqref="F1169">
    <cfRule type="cellIs" dxfId="2" priority="168" stopIfTrue="1" operator="lessThan">
      <formula>0</formula>
    </cfRule>
  </conditionalFormatting>
  <conditionalFormatting sqref="F1170">
    <cfRule type="cellIs" dxfId="2" priority="167" stopIfTrue="1" operator="lessThan">
      <formula>0</formula>
    </cfRule>
  </conditionalFormatting>
  <conditionalFormatting sqref="F1171">
    <cfRule type="cellIs" dxfId="2" priority="166" stopIfTrue="1" operator="lessThan">
      <formula>0</formula>
    </cfRule>
  </conditionalFormatting>
  <conditionalFormatting sqref="F1172">
    <cfRule type="cellIs" dxfId="2" priority="165" stopIfTrue="1" operator="lessThan">
      <formula>0</formula>
    </cfRule>
  </conditionalFormatting>
  <conditionalFormatting sqref="F1173">
    <cfRule type="cellIs" dxfId="2" priority="164" stopIfTrue="1" operator="lessThan">
      <formula>0</formula>
    </cfRule>
  </conditionalFormatting>
  <conditionalFormatting sqref="F1174">
    <cfRule type="cellIs" dxfId="2" priority="163" stopIfTrue="1" operator="lessThan">
      <formula>0</formula>
    </cfRule>
  </conditionalFormatting>
  <conditionalFormatting sqref="F1175">
    <cfRule type="cellIs" dxfId="2" priority="162" stopIfTrue="1" operator="lessThan">
      <formula>0</formula>
    </cfRule>
  </conditionalFormatting>
  <conditionalFormatting sqref="F1176">
    <cfRule type="cellIs" dxfId="2" priority="161" stopIfTrue="1" operator="lessThan">
      <formula>0</formula>
    </cfRule>
  </conditionalFormatting>
  <conditionalFormatting sqref="F1177">
    <cfRule type="cellIs" dxfId="2" priority="160" stopIfTrue="1" operator="lessThan">
      <formula>0</formula>
    </cfRule>
  </conditionalFormatting>
  <conditionalFormatting sqref="F1178">
    <cfRule type="cellIs" dxfId="2" priority="159" stopIfTrue="1" operator="lessThan">
      <formula>0</formula>
    </cfRule>
  </conditionalFormatting>
  <conditionalFormatting sqref="F1179">
    <cfRule type="cellIs" dxfId="2" priority="158" stopIfTrue="1" operator="lessThan">
      <formula>0</formula>
    </cfRule>
  </conditionalFormatting>
  <conditionalFormatting sqref="F1180">
    <cfRule type="cellIs" dxfId="2" priority="157" stopIfTrue="1" operator="lessThan">
      <formula>0</formula>
    </cfRule>
  </conditionalFormatting>
  <conditionalFormatting sqref="F1181">
    <cfRule type="cellIs" dxfId="2" priority="155" stopIfTrue="1" operator="lessThan">
      <formula>0</formula>
    </cfRule>
  </conditionalFormatting>
  <conditionalFormatting sqref="F1182">
    <cfRule type="cellIs" dxfId="2" priority="154" stopIfTrue="1" operator="lessThan">
      <formula>0</formula>
    </cfRule>
  </conditionalFormatting>
  <conditionalFormatting sqref="F1183">
    <cfRule type="cellIs" dxfId="2" priority="153" stopIfTrue="1" operator="lessThan">
      <formula>0</formula>
    </cfRule>
  </conditionalFormatting>
  <conditionalFormatting sqref="F1184">
    <cfRule type="cellIs" dxfId="2" priority="152" stopIfTrue="1" operator="lessThan">
      <formula>0</formula>
    </cfRule>
  </conditionalFormatting>
  <conditionalFormatting sqref="F1185">
    <cfRule type="cellIs" dxfId="2" priority="151" stopIfTrue="1" operator="lessThan">
      <formula>0</formula>
    </cfRule>
  </conditionalFormatting>
  <conditionalFormatting sqref="F1186">
    <cfRule type="cellIs" dxfId="2" priority="150" stopIfTrue="1" operator="lessThan">
      <formula>0</formula>
    </cfRule>
  </conditionalFormatting>
  <conditionalFormatting sqref="F1187">
    <cfRule type="cellIs" dxfId="2" priority="149" stopIfTrue="1" operator="lessThan">
      <formula>0</formula>
    </cfRule>
  </conditionalFormatting>
  <conditionalFormatting sqref="F1188">
    <cfRule type="cellIs" dxfId="2" priority="148" stopIfTrue="1" operator="lessThan">
      <formula>0</formula>
    </cfRule>
  </conditionalFormatting>
  <conditionalFormatting sqref="F1189">
    <cfRule type="cellIs" dxfId="2" priority="147" stopIfTrue="1" operator="lessThan">
      <formula>0</formula>
    </cfRule>
  </conditionalFormatting>
  <conditionalFormatting sqref="F1190">
    <cfRule type="cellIs" dxfId="2" priority="146" stopIfTrue="1" operator="lessThan">
      <formula>0</formula>
    </cfRule>
  </conditionalFormatting>
  <conditionalFormatting sqref="F1191">
    <cfRule type="cellIs" dxfId="2" priority="145" stopIfTrue="1" operator="lessThan">
      <formula>0</formula>
    </cfRule>
  </conditionalFormatting>
  <conditionalFormatting sqref="F1192">
    <cfRule type="cellIs" dxfId="2" priority="144" stopIfTrue="1" operator="lessThan">
      <formula>0</formula>
    </cfRule>
  </conditionalFormatting>
  <conditionalFormatting sqref="F1193">
    <cfRule type="cellIs" dxfId="2" priority="143" stopIfTrue="1" operator="lessThan">
      <formula>0</formula>
    </cfRule>
  </conditionalFormatting>
  <conditionalFormatting sqref="F1194">
    <cfRule type="cellIs" dxfId="2" priority="142" stopIfTrue="1" operator="lessThan">
      <formula>0</formula>
    </cfRule>
  </conditionalFormatting>
  <conditionalFormatting sqref="F1195">
    <cfRule type="cellIs" dxfId="2" priority="141" stopIfTrue="1" operator="lessThan">
      <formula>0</formula>
    </cfRule>
  </conditionalFormatting>
  <conditionalFormatting sqref="F1196">
    <cfRule type="cellIs" dxfId="2" priority="140" stopIfTrue="1" operator="lessThan">
      <formula>0</formula>
    </cfRule>
  </conditionalFormatting>
  <conditionalFormatting sqref="F1197">
    <cfRule type="cellIs" dxfId="2" priority="139" stopIfTrue="1" operator="lessThan">
      <formula>0</formula>
    </cfRule>
  </conditionalFormatting>
  <conditionalFormatting sqref="F1198">
    <cfRule type="cellIs" dxfId="2" priority="138" stopIfTrue="1" operator="lessThan">
      <formula>0</formula>
    </cfRule>
  </conditionalFormatting>
  <conditionalFormatting sqref="F1199">
    <cfRule type="cellIs" dxfId="2" priority="137" stopIfTrue="1" operator="lessThan">
      <formula>0</formula>
    </cfRule>
  </conditionalFormatting>
  <conditionalFormatting sqref="F1200">
    <cfRule type="cellIs" dxfId="2" priority="136" stopIfTrue="1" operator="lessThan">
      <formula>0</formula>
    </cfRule>
  </conditionalFormatting>
  <conditionalFormatting sqref="F1201">
    <cfRule type="cellIs" dxfId="2" priority="134" stopIfTrue="1" operator="lessThan">
      <formula>0</formula>
    </cfRule>
  </conditionalFormatting>
  <conditionalFormatting sqref="F1202">
    <cfRule type="cellIs" dxfId="2" priority="133" stopIfTrue="1" operator="lessThan">
      <formula>0</formula>
    </cfRule>
  </conditionalFormatting>
  <conditionalFormatting sqref="F1203">
    <cfRule type="cellIs" dxfId="2" priority="132" stopIfTrue="1" operator="lessThan">
      <formula>0</formula>
    </cfRule>
  </conditionalFormatting>
  <conditionalFormatting sqref="F1204">
    <cfRule type="cellIs" dxfId="2" priority="131" stopIfTrue="1" operator="lessThan">
      <formula>0</formula>
    </cfRule>
  </conditionalFormatting>
  <conditionalFormatting sqref="F1205">
    <cfRule type="cellIs" dxfId="2" priority="130" stopIfTrue="1" operator="lessThan">
      <formula>0</formula>
    </cfRule>
  </conditionalFormatting>
  <conditionalFormatting sqref="F1206">
    <cfRule type="cellIs" dxfId="2" priority="129" stopIfTrue="1" operator="lessThan">
      <formula>0</formula>
    </cfRule>
  </conditionalFormatting>
  <conditionalFormatting sqref="F1207">
    <cfRule type="cellIs" dxfId="2" priority="128" stopIfTrue="1" operator="lessThan">
      <formula>0</formula>
    </cfRule>
  </conditionalFormatting>
  <conditionalFormatting sqref="F1208">
    <cfRule type="cellIs" dxfId="2" priority="127" stopIfTrue="1" operator="lessThan">
      <formula>0</formula>
    </cfRule>
  </conditionalFormatting>
  <conditionalFormatting sqref="F1209">
    <cfRule type="cellIs" dxfId="2" priority="126" stopIfTrue="1" operator="lessThan">
      <formula>0</formula>
    </cfRule>
  </conditionalFormatting>
  <conditionalFormatting sqref="F1210">
    <cfRule type="cellIs" dxfId="2" priority="125" stopIfTrue="1" operator="lessThan">
      <formula>0</formula>
    </cfRule>
  </conditionalFormatting>
  <conditionalFormatting sqref="F1211">
    <cfRule type="cellIs" dxfId="2" priority="124" stopIfTrue="1" operator="lessThan">
      <formula>0</formula>
    </cfRule>
  </conditionalFormatting>
  <conditionalFormatting sqref="F1212">
    <cfRule type="cellIs" dxfId="2" priority="123" stopIfTrue="1" operator="lessThan">
      <formula>0</formula>
    </cfRule>
  </conditionalFormatting>
  <conditionalFormatting sqref="F1213">
    <cfRule type="cellIs" dxfId="2" priority="122" stopIfTrue="1" operator="lessThan">
      <formula>0</formula>
    </cfRule>
  </conditionalFormatting>
  <conditionalFormatting sqref="F1214">
    <cfRule type="cellIs" dxfId="2" priority="121" stopIfTrue="1" operator="lessThan">
      <formula>0</formula>
    </cfRule>
  </conditionalFormatting>
  <conditionalFormatting sqref="F1215">
    <cfRule type="cellIs" dxfId="2" priority="120" stopIfTrue="1" operator="lessThan">
      <formula>0</formula>
    </cfRule>
  </conditionalFormatting>
  <conditionalFormatting sqref="F1216">
    <cfRule type="cellIs" dxfId="2" priority="119" stopIfTrue="1" operator="lessThan">
      <formula>0</formula>
    </cfRule>
  </conditionalFormatting>
  <conditionalFormatting sqref="F1217">
    <cfRule type="cellIs" dxfId="2" priority="118" stopIfTrue="1" operator="lessThan">
      <formula>0</formula>
    </cfRule>
  </conditionalFormatting>
  <conditionalFormatting sqref="F1218">
    <cfRule type="cellIs" dxfId="2" priority="117" stopIfTrue="1" operator="lessThan">
      <formula>0</formula>
    </cfRule>
  </conditionalFormatting>
  <conditionalFormatting sqref="F1219">
    <cfRule type="cellIs" dxfId="2" priority="116" stopIfTrue="1" operator="lessThan">
      <formula>0</formula>
    </cfRule>
  </conditionalFormatting>
  <conditionalFormatting sqref="F1220">
    <cfRule type="cellIs" dxfId="2" priority="115" stopIfTrue="1" operator="lessThan">
      <formula>0</formula>
    </cfRule>
  </conditionalFormatting>
  <conditionalFormatting sqref="F1221">
    <cfRule type="cellIs" dxfId="2" priority="114" stopIfTrue="1" operator="lessThan">
      <formula>0</formula>
    </cfRule>
  </conditionalFormatting>
  <conditionalFormatting sqref="F1222">
    <cfRule type="cellIs" dxfId="2" priority="113" stopIfTrue="1" operator="lessThan">
      <formula>0</formula>
    </cfRule>
  </conditionalFormatting>
  <conditionalFormatting sqref="F1223">
    <cfRule type="cellIs" dxfId="2" priority="112" stopIfTrue="1" operator="lessThan">
      <formula>0</formula>
    </cfRule>
  </conditionalFormatting>
  <conditionalFormatting sqref="F1224">
    <cfRule type="cellIs" dxfId="2" priority="111" stopIfTrue="1" operator="lessThan">
      <formula>0</formula>
    </cfRule>
  </conditionalFormatting>
  <conditionalFormatting sqref="F1225">
    <cfRule type="cellIs" dxfId="2" priority="110" stopIfTrue="1" operator="lessThan">
      <formula>0</formula>
    </cfRule>
  </conditionalFormatting>
  <conditionalFormatting sqref="F1226">
    <cfRule type="cellIs" dxfId="2" priority="109" stopIfTrue="1" operator="lessThan">
      <formula>0</formula>
    </cfRule>
  </conditionalFormatting>
  <conditionalFormatting sqref="F1227">
    <cfRule type="cellIs" dxfId="2" priority="108" stopIfTrue="1" operator="lessThan">
      <formula>0</formula>
    </cfRule>
  </conditionalFormatting>
  <conditionalFormatting sqref="F1228">
    <cfRule type="cellIs" dxfId="2" priority="107" stopIfTrue="1" operator="lessThan">
      <formula>0</formula>
    </cfRule>
  </conditionalFormatting>
  <conditionalFormatting sqref="F1229">
    <cfRule type="cellIs" dxfId="2" priority="106" stopIfTrue="1" operator="lessThan">
      <formula>0</formula>
    </cfRule>
  </conditionalFormatting>
  <conditionalFormatting sqref="F1230">
    <cfRule type="cellIs" dxfId="2" priority="105" stopIfTrue="1" operator="lessThan">
      <formula>0</formula>
    </cfRule>
  </conditionalFormatting>
  <conditionalFormatting sqref="F1231">
    <cfRule type="cellIs" dxfId="2" priority="104" stopIfTrue="1" operator="lessThan">
      <formula>0</formula>
    </cfRule>
  </conditionalFormatting>
  <conditionalFormatting sqref="F1232">
    <cfRule type="cellIs" dxfId="2" priority="103" stopIfTrue="1" operator="lessThan">
      <formula>0</formula>
    </cfRule>
  </conditionalFormatting>
  <conditionalFormatting sqref="F1233">
    <cfRule type="cellIs" dxfId="2" priority="102" stopIfTrue="1" operator="lessThan">
      <formula>0</formula>
    </cfRule>
  </conditionalFormatting>
  <conditionalFormatting sqref="F1234">
    <cfRule type="cellIs" dxfId="2" priority="101" stopIfTrue="1" operator="lessThan">
      <formula>0</formula>
    </cfRule>
  </conditionalFormatting>
  <conditionalFormatting sqref="F1235">
    <cfRule type="cellIs" dxfId="2" priority="100" stopIfTrue="1" operator="lessThan">
      <formula>0</formula>
    </cfRule>
  </conditionalFormatting>
  <conditionalFormatting sqref="F1236">
    <cfRule type="cellIs" dxfId="2" priority="99" stopIfTrue="1" operator="lessThan">
      <formula>0</formula>
    </cfRule>
  </conditionalFormatting>
  <conditionalFormatting sqref="F1237">
    <cfRule type="cellIs" dxfId="2" priority="98" stopIfTrue="1" operator="lessThan">
      <formula>0</formula>
    </cfRule>
  </conditionalFormatting>
  <conditionalFormatting sqref="F1238">
    <cfRule type="cellIs" dxfId="2" priority="97" stopIfTrue="1" operator="lessThan">
      <formula>0</formula>
    </cfRule>
  </conditionalFormatting>
  <conditionalFormatting sqref="F1239">
    <cfRule type="cellIs" dxfId="2" priority="96" stopIfTrue="1" operator="lessThan">
      <formula>0</formula>
    </cfRule>
  </conditionalFormatting>
  <conditionalFormatting sqref="F1240">
    <cfRule type="cellIs" dxfId="2" priority="95" stopIfTrue="1" operator="lessThan">
      <formula>0</formula>
    </cfRule>
  </conditionalFormatting>
  <conditionalFormatting sqref="F1241">
    <cfRule type="cellIs" dxfId="2" priority="94" stopIfTrue="1" operator="lessThan">
      <formula>0</formula>
    </cfRule>
  </conditionalFormatting>
  <conditionalFormatting sqref="F1242">
    <cfRule type="cellIs" dxfId="2" priority="93" stopIfTrue="1" operator="lessThan">
      <formula>0</formula>
    </cfRule>
  </conditionalFormatting>
  <conditionalFormatting sqref="F1243">
    <cfRule type="cellIs" dxfId="2" priority="92" stopIfTrue="1" operator="lessThan">
      <formula>0</formula>
    </cfRule>
  </conditionalFormatting>
  <conditionalFormatting sqref="F1244">
    <cfRule type="cellIs" dxfId="2" priority="91" stopIfTrue="1" operator="lessThan">
      <formula>0</formula>
    </cfRule>
  </conditionalFormatting>
  <conditionalFormatting sqref="F1245">
    <cfRule type="cellIs" dxfId="2" priority="90" stopIfTrue="1" operator="lessThan">
      <formula>0</formula>
    </cfRule>
  </conditionalFormatting>
  <conditionalFormatting sqref="F1246">
    <cfRule type="cellIs" dxfId="2" priority="89" stopIfTrue="1" operator="lessThan">
      <formula>0</formula>
    </cfRule>
  </conditionalFormatting>
  <conditionalFormatting sqref="F1247">
    <cfRule type="cellIs" dxfId="2" priority="88" stopIfTrue="1" operator="lessThan">
      <formula>0</formula>
    </cfRule>
  </conditionalFormatting>
  <conditionalFormatting sqref="F1248">
    <cfRule type="cellIs" dxfId="2" priority="87" stopIfTrue="1" operator="lessThan">
      <formula>0</formula>
    </cfRule>
  </conditionalFormatting>
  <conditionalFormatting sqref="F1249">
    <cfRule type="cellIs" dxfId="2" priority="86" stopIfTrue="1" operator="lessThan">
      <formula>0</formula>
    </cfRule>
  </conditionalFormatting>
  <conditionalFormatting sqref="F1250">
    <cfRule type="cellIs" dxfId="2" priority="85" stopIfTrue="1" operator="lessThan">
      <formula>0</formula>
    </cfRule>
  </conditionalFormatting>
  <conditionalFormatting sqref="F1251">
    <cfRule type="cellIs" dxfId="2" priority="84" stopIfTrue="1" operator="lessThan">
      <formula>0</formula>
    </cfRule>
  </conditionalFormatting>
  <conditionalFormatting sqref="F1252">
    <cfRule type="cellIs" dxfId="2" priority="83" stopIfTrue="1" operator="lessThan">
      <formula>0</formula>
    </cfRule>
  </conditionalFormatting>
  <conditionalFormatting sqref="F1253">
    <cfRule type="cellIs" dxfId="2" priority="82" stopIfTrue="1" operator="lessThan">
      <formula>0</formula>
    </cfRule>
  </conditionalFormatting>
  <conditionalFormatting sqref="F1254">
    <cfRule type="cellIs" dxfId="2" priority="81" stopIfTrue="1" operator="lessThan">
      <formula>0</formula>
    </cfRule>
  </conditionalFormatting>
  <conditionalFormatting sqref="F1255">
    <cfRule type="cellIs" dxfId="2" priority="80" stopIfTrue="1" operator="lessThan">
      <formula>0</formula>
    </cfRule>
  </conditionalFormatting>
  <conditionalFormatting sqref="F1256">
    <cfRule type="cellIs" dxfId="2" priority="79" stopIfTrue="1" operator="lessThan">
      <formula>0</formula>
    </cfRule>
  </conditionalFormatting>
  <conditionalFormatting sqref="F1257">
    <cfRule type="cellIs" dxfId="2" priority="78" stopIfTrue="1" operator="lessThan">
      <formula>0</formula>
    </cfRule>
  </conditionalFormatting>
  <conditionalFormatting sqref="F1258">
    <cfRule type="cellIs" dxfId="2" priority="77" stopIfTrue="1" operator="lessThan">
      <formula>0</formula>
    </cfRule>
  </conditionalFormatting>
  <conditionalFormatting sqref="F1259">
    <cfRule type="cellIs" dxfId="2" priority="75" stopIfTrue="1" operator="lessThan">
      <formula>0</formula>
    </cfRule>
  </conditionalFormatting>
  <conditionalFormatting sqref="F1260">
    <cfRule type="cellIs" dxfId="2" priority="74" stopIfTrue="1" operator="lessThan">
      <formula>0</formula>
    </cfRule>
  </conditionalFormatting>
  <conditionalFormatting sqref="F1261">
    <cfRule type="cellIs" dxfId="2" priority="73" stopIfTrue="1" operator="lessThan">
      <formula>0</formula>
    </cfRule>
  </conditionalFormatting>
  <conditionalFormatting sqref="F1262">
    <cfRule type="cellIs" dxfId="2" priority="72" stopIfTrue="1" operator="lessThan">
      <formula>0</formula>
    </cfRule>
  </conditionalFormatting>
  <conditionalFormatting sqref="F1263">
    <cfRule type="cellIs" dxfId="2" priority="71" stopIfTrue="1" operator="lessThan">
      <formula>0</formula>
    </cfRule>
  </conditionalFormatting>
  <conditionalFormatting sqref="F1264">
    <cfRule type="cellIs" dxfId="2" priority="70" stopIfTrue="1" operator="lessThan">
      <formula>0</formula>
    </cfRule>
  </conditionalFormatting>
  <conditionalFormatting sqref="F1265">
    <cfRule type="cellIs" dxfId="2" priority="69" stopIfTrue="1" operator="lessThan">
      <formula>0</formula>
    </cfRule>
  </conditionalFormatting>
  <conditionalFormatting sqref="F1266">
    <cfRule type="cellIs" dxfId="2" priority="68" stopIfTrue="1" operator="lessThan">
      <formula>0</formula>
    </cfRule>
  </conditionalFormatting>
  <conditionalFormatting sqref="F1267">
    <cfRule type="cellIs" dxfId="2" priority="67" stopIfTrue="1" operator="lessThan">
      <formula>0</formula>
    </cfRule>
  </conditionalFormatting>
  <conditionalFormatting sqref="F1268">
    <cfRule type="cellIs" dxfId="2" priority="66" stopIfTrue="1" operator="lessThan">
      <formula>0</formula>
    </cfRule>
  </conditionalFormatting>
  <conditionalFormatting sqref="F1269">
    <cfRule type="cellIs" dxfId="2" priority="65" stopIfTrue="1" operator="lessThan">
      <formula>0</formula>
    </cfRule>
  </conditionalFormatting>
  <conditionalFormatting sqref="F1270">
    <cfRule type="cellIs" dxfId="2" priority="64" stopIfTrue="1" operator="lessThan">
      <formula>0</formula>
    </cfRule>
  </conditionalFormatting>
  <conditionalFormatting sqref="F1271">
    <cfRule type="cellIs" dxfId="2" priority="63" stopIfTrue="1" operator="lessThan">
      <formula>0</formula>
    </cfRule>
  </conditionalFormatting>
  <conditionalFormatting sqref="F1272">
    <cfRule type="cellIs" dxfId="2" priority="62" stopIfTrue="1" operator="lessThan">
      <formula>0</formula>
    </cfRule>
  </conditionalFormatting>
  <conditionalFormatting sqref="F1273">
    <cfRule type="cellIs" dxfId="2" priority="61" stopIfTrue="1" operator="lessThan">
      <formula>0</formula>
    </cfRule>
  </conditionalFormatting>
  <conditionalFormatting sqref="F1274">
    <cfRule type="cellIs" dxfId="2" priority="60" stopIfTrue="1" operator="lessThan">
      <formula>0</formula>
    </cfRule>
  </conditionalFormatting>
  <conditionalFormatting sqref="F1275">
    <cfRule type="cellIs" dxfId="2" priority="59" stopIfTrue="1" operator="lessThan">
      <formula>0</formula>
    </cfRule>
  </conditionalFormatting>
  <conditionalFormatting sqref="F1276">
    <cfRule type="cellIs" dxfId="2" priority="58" stopIfTrue="1" operator="lessThan">
      <formula>0</formula>
    </cfRule>
  </conditionalFormatting>
  <conditionalFormatting sqref="F1277">
    <cfRule type="cellIs" dxfId="2" priority="57" stopIfTrue="1" operator="lessThan">
      <formula>0</formula>
    </cfRule>
  </conditionalFormatting>
  <conditionalFormatting sqref="F1278">
    <cfRule type="cellIs" dxfId="2" priority="56" stopIfTrue="1" operator="lessThan">
      <formula>0</formula>
    </cfRule>
  </conditionalFormatting>
  <conditionalFormatting sqref="F1279">
    <cfRule type="cellIs" dxfId="2" priority="55" stopIfTrue="1" operator="lessThan">
      <formula>0</formula>
    </cfRule>
  </conditionalFormatting>
  <conditionalFormatting sqref="F1280">
    <cfRule type="cellIs" dxfId="2" priority="54" stopIfTrue="1" operator="lessThan">
      <formula>0</formula>
    </cfRule>
  </conditionalFormatting>
  <conditionalFormatting sqref="F1281">
    <cfRule type="cellIs" dxfId="2" priority="53" stopIfTrue="1" operator="lessThan">
      <formula>0</formula>
    </cfRule>
  </conditionalFormatting>
  <conditionalFormatting sqref="F1282">
    <cfRule type="cellIs" dxfId="2" priority="52" stopIfTrue="1" operator="lessThan">
      <formula>0</formula>
    </cfRule>
  </conditionalFormatting>
  <conditionalFormatting sqref="F1283">
    <cfRule type="cellIs" dxfId="2" priority="51" stopIfTrue="1" operator="lessThan">
      <formula>0</formula>
    </cfRule>
  </conditionalFormatting>
  <conditionalFormatting sqref="F1284">
    <cfRule type="cellIs" dxfId="2" priority="50" stopIfTrue="1" operator="lessThan">
      <formula>0</formula>
    </cfRule>
  </conditionalFormatting>
  <conditionalFormatting sqref="F1285">
    <cfRule type="cellIs" dxfId="2" priority="49" stopIfTrue="1" operator="lessThan">
      <formula>0</formula>
    </cfRule>
  </conditionalFormatting>
  <conditionalFormatting sqref="F1286">
    <cfRule type="cellIs" dxfId="2" priority="48" stopIfTrue="1" operator="lessThan">
      <formula>0</formula>
    </cfRule>
  </conditionalFormatting>
  <conditionalFormatting sqref="F1287">
    <cfRule type="cellIs" dxfId="2" priority="47" stopIfTrue="1" operator="lessThan">
      <formula>0</formula>
    </cfRule>
  </conditionalFormatting>
  <conditionalFormatting sqref="F1288">
    <cfRule type="cellIs" dxfId="2" priority="46" stopIfTrue="1" operator="lessThan">
      <formula>0</formula>
    </cfRule>
  </conditionalFormatting>
  <conditionalFormatting sqref="F1289">
    <cfRule type="cellIs" dxfId="2" priority="45" stopIfTrue="1" operator="lessThan">
      <formula>0</formula>
    </cfRule>
  </conditionalFormatting>
  <conditionalFormatting sqref="F1290">
    <cfRule type="cellIs" dxfId="2" priority="44" stopIfTrue="1" operator="lessThan">
      <formula>0</formula>
    </cfRule>
  </conditionalFormatting>
  <conditionalFormatting sqref="F1291">
    <cfRule type="cellIs" dxfId="2" priority="43" stopIfTrue="1" operator="lessThan">
      <formula>0</formula>
    </cfRule>
  </conditionalFormatting>
  <conditionalFormatting sqref="F1292">
    <cfRule type="cellIs" dxfId="2" priority="42" stopIfTrue="1" operator="lessThan">
      <formula>0</formula>
    </cfRule>
  </conditionalFormatting>
  <conditionalFormatting sqref="F1293">
    <cfRule type="cellIs" dxfId="2" priority="41" stopIfTrue="1" operator="lessThan">
      <formula>0</formula>
    </cfRule>
  </conditionalFormatting>
  <conditionalFormatting sqref="F1294">
    <cfRule type="cellIs" dxfId="2" priority="40" stopIfTrue="1" operator="lessThan">
      <formula>0</formula>
    </cfRule>
  </conditionalFormatting>
  <conditionalFormatting sqref="F1295">
    <cfRule type="cellIs" dxfId="2" priority="39" stopIfTrue="1" operator="lessThan">
      <formula>0</formula>
    </cfRule>
  </conditionalFormatting>
  <conditionalFormatting sqref="F1296">
    <cfRule type="cellIs" dxfId="2" priority="38" stopIfTrue="1" operator="lessThan">
      <formula>0</formula>
    </cfRule>
  </conditionalFormatting>
  <conditionalFormatting sqref="F1297">
    <cfRule type="cellIs" dxfId="2" priority="37" stopIfTrue="1" operator="lessThan">
      <formula>0</formula>
    </cfRule>
  </conditionalFormatting>
  <conditionalFormatting sqref="F1298">
    <cfRule type="cellIs" dxfId="2" priority="36" stopIfTrue="1" operator="lessThan">
      <formula>0</formula>
    </cfRule>
  </conditionalFormatting>
  <conditionalFormatting sqref="F1299">
    <cfRule type="cellIs" dxfId="2" priority="35" stopIfTrue="1" operator="lessThan">
      <formula>0</formula>
    </cfRule>
  </conditionalFormatting>
  <conditionalFormatting sqref="F1300">
    <cfRule type="cellIs" dxfId="2" priority="34" stopIfTrue="1" operator="lessThan">
      <formula>0</formula>
    </cfRule>
  </conditionalFormatting>
  <conditionalFormatting sqref="F1301">
    <cfRule type="cellIs" dxfId="2" priority="33" stopIfTrue="1" operator="lessThan">
      <formula>0</formula>
    </cfRule>
  </conditionalFormatting>
  <conditionalFormatting sqref="F1302">
    <cfRule type="cellIs" dxfId="2" priority="32" stopIfTrue="1" operator="lessThan">
      <formula>0</formula>
    </cfRule>
  </conditionalFormatting>
  <conditionalFormatting sqref="F1303">
    <cfRule type="cellIs" dxfId="2" priority="31" stopIfTrue="1" operator="lessThan">
      <formula>0</formula>
    </cfRule>
  </conditionalFormatting>
  <conditionalFormatting sqref="F1304">
    <cfRule type="cellIs" dxfId="2" priority="30" stopIfTrue="1" operator="lessThan">
      <formula>0</formula>
    </cfRule>
  </conditionalFormatting>
  <conditionalFormatting sqref="F1305">
    <cfRule type="cellIs" dxfId="2" priority="29" stopIfTrue="1" operator="lessThan">
      <formula>0</formula>
    </cfRule>
  </conditionalFormatting>
  <conditionalFormatting sqref="F1306">
    <cfRule type="cellIs" dxfId="2" priority="28" stopIfTrue="1" operator="lessThan">
      <formula>0</formula>
    </cfRule>
  </conditionalFormatting>
  <conditionalFormatting sqref="F1307">
    <cfRule type="cellIs" dxfId="2" priority="27" stopIfTrue="1" operator="lessThan">
      <formula>0</formula>
    </cfRule>
  </conditionalFormatting>
  <conditionalFormatting sqref="F1308">
    <cfRule type="cellIs" dxfId="2" priority="26" stopIfTrue="1" operator="lessThan">
      <formula>0</formula>
    </cfRule>
  </conditionalFormatting>
  <conditionalFormatting sqref="F1309">
    <cfRule type="cellIs" dxfId="2" priority="25" stopIfTrue="1" operator="lessThan">
      <formula>0</formula>
    </cfRule>
  </conditionalFormatting>
  <conditionalFormatting sqref="F1310">
    <cfRule type="cellIs" dxfId="2" priority="24" stopIfTrue="1" operator="lessThan">
      <formula>0</formula>
    </cfRule>
  </conditionalFormatting>
  <conditionalFormatting sqref="F1311">
    <cfRule type="cellIs" dxfId="2" priority="23" stopIfTrue="1" operator="lessThan">
      <formula>0</formula>
    </cfRule>
  </conditionalFormatting>
  <conditionalFormatting sqref="F1312">
    <cfRule type="cellIs" dxfId="2" priority="22" stopIfTrue="1" operator="lessThan">
      <formula>0</formula>
    </cfRule>
  </conditionalFormatting>
  <conditionalFormatting sqref="F1313">
    <cfRule type="cellIs" dxfId="2" priority="21" stopIfTrue="1" operator="lessThan">
      <formula>0</formula>
    </cfRule>
  </conditionalFormatting>
  <conditionalFormatting sqref="F1314">
    <cfRule type="cellIs" dxfId="2" priority="20" stopIfTrue="1" operator="lessThan">
      <formula>0</formula>
    </cfRule>
  </conditionalFormatting>
  <conditionalFormatting sqref="F1315">
    <cfRule type="cellIs" dxfId="2" priority="19" stopIfTrue="1" operator="lessThan">
      <formula>0</formula>
    </cfRule>
  </conditionalFormatting>
  <conditionalFormatting sqref="F1316">
    <cfRule type="cellIs" dxfId="2" priority="18" stopIfTrue="1" operator="lessThan">
      <formula>0</formula>
    </cfRule>
  </conditionalFormatting>
  <conditionalFormatting sqref="F1317">
    <cfRule type="cellIs" dxfId="2" priority="16" stopIfTrue="1" operator="lessThan">
      <formula>0</formula>
    </cfRule>
  </conditionalFormatting>
  <conditionalFormatting sqref="F1318">
    <cfRule type="cellIs" dxfId="2" priority="15" stopIfTrue="1" operator="lessThan">
      <formula>0</formula>
    </cfRule>
  </conditionalFormatting>
  <conditionalFormatting sqref="F1319">
    <cfRule type="cellIs" dxfId="2" priority="14" stopIfTrue="1" operator="lessThan">
      <formula>0</formula>
    </cfRule>
  </conditionalFormatting>
  <conditionalFormatting sqref="F1320">
    <cfRule type="cellIs" dxfId="2" priority="13" stopIfTrue="1" operator="lessThan">
      <formula>0</formula>
    </cfRule>
  </conditionalFormatting>
  <conditionalFormatting sqref="F1321">
    <cfRule type="cellIs" dxfId="2" priority="12" stopIfTrue="1" operator="lessThan">
      <formula>0</formula>
    </cfRule>
  </conditionalFormatting>
  <conditionalFormatting sqref="F1322">
    <cfRule type="cellIs" dxfId="2" priority="11" stopIfTrue="1" operator="lessThan">
      <formula>0</formula>
    </cfRule>
  </conditionalFormatting>
  <conditionalFormatting sqref="F1323">
    <cfRule type="cellIs" dxfId="2" priority="10" stopIfTrue="1" operator="lessThan">
      <formula>0</formula>
    </cfRule>
  </conditionalFormatting>
  <conditionalFormatting sqref="F1324">
    <cfRule type="cellIs" dxfId="2" priority="8" stopIfTrue="1" operator="lessThan">
      <formula>0</formula>
    </cfRule>
  </conditionalFormatting>
  <conditionalFormatting sqref="F1325">
    <cfRule type="cellIs" dxfId="2" priority="7" stopIfTrue="1" operator="lessThan">
      <formula>0</formula>
    </cfRule>
  </conditionalFormatting>
  <conditionalFormatting sqref="F1326">
    <cfRule type="cellIs" dxfId="2" priority="6" stopIfTrue="1" operator="lessThan">
      <formula>0</formula>
    </cfRule>
  </conditionalFormatting>
  <conditionalFormatting sqref="F1327">
    <cfRule type="cellIs" dxfId="2" priority="5" stopIfTrue="1" operator="lessThan">
      <formula>0</formula>
    </cfRule>
  </conditionalFormatting>
  <conditionalFormatting sqref="F1328">
    <cfRule type="cellIs" dxfId="2" priority="4" stopIfTrue="1" operator="lessThan">
      <formula>0</formula>
    </cfRule>
  </conditionalFormatting>
  <conditionalFormatting sqref="F1329">
    <cfRule type="cellIs" dxfId="2" priority="2" stopIfTrue="1" operator="lessThan">
      <formula>0</formula>
    </cfRule>
  </conditionalFormatting>
  <conditionalFormatting sqref="F1330">
    <cfRule type="cellIs" dxfId="2" priority="1" stopIfTrue="1" operator="lessThan">
      <formula>0</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pageSetUpPr fitToPage="1"/>
  </sheetPr>
  <dimension ref="A1:F993"/>
  <sheetViews>
    <sheetView workbookViewId="0">
      <selection activeCell="B198" sqref="B198"/>
    </sheetView>
  </sheetViews>
  <sheetFormatPr defaultColWidth="10" defaultRowHeight="14.4" outlineLevelCol="5"/>
  <cols>
    <col min="1" max="1" width="59.3796296296296" style="29" customWidth="1"/>
    <col min="2" max="3" width="25.6388888888889" style="29" customWidth="1"/>
    <col min="4" max="4" width="9.75925925925926" style="29" customWidth="1"/>
    <col min="5" max="16384" width="10" style="29"/>
  </cols>
  <sheetData>
    <row r="1" s="29" customFormat="1" ht="24" customHeight="1"/>
    <row r="2" s="29" customFormat="1" ht="14.3" customHeight="1" spans="1:3">
      <c r="A2" s="58"/>
    </row>
    <row r="3" s="29" customFormat="1" ht="28.6" customHeight="1" spans="1:3">
      <c r="A3" s="53" t="s">
        <v>3177</v>
      </c>
      <c r="B3" s="53"/>
      <c r="C3" s="53"/>
    </row>
    <row r="4" s="30" customFormat="1" ht="25" customHeight="1" spans="1:3">
      <c r="A4" s="59"/>
      <c r="B4" s="59"/>
      <c r="C4" s="45" t="s">
        <v>3143</v>
      </c>
    </row>
    <row r="5" s="30" customFormat="1" ht="32" customHeight="1" spans="1:3">
      <c r="A5" s="36" t="s">
        <v>3165</v>
      </c>
      <c r="B5" s="36" t="s">
        <v>3066</v>
      </c>
      <c r="C5" s="36" t="s">
        <v>3166</v>
      </c>
    </row>
    <row r="6" s="30" customFormat="1" ht="32" customHeight="1" spans="1:3">
      <c r="A6" s="60" t="s">
        <v>3178</v>
      </c>
      <c r="B6" s="61"/>
      <c r="C6" s="61">
        <v>72.2</v>
      </c>
    </row>
    <row r="7" s="30" customFormat="1" ht="32" customHeight="1" spans="1:3">
      <c r="A7" s="60" t="s">
        <v>3179</v>
      </c>
      <c r="B7" s="61"/>
      <c r="C7" s="61">
        <v>79.35</v>
      </c>
    </row>
    <row r="8" s="30" customFormat="1" ht="32" customHeight="1" spans="1:3">
      <c r="A8" s="60" t="s">
        <v>3180</v>
      </c>
      <c r="B8" s="61"/>
      <c r="C8" s="61">
        <v>19.74</v>
      </c>
    </row>
    <row r="9" s="30" customFormat="1" ht="32" customHeight="1" spans="1:3">
      <c r="A9" s="60" t="s">
        <v>3181</v>
      </c>
      <c r="B9" s="61"/>
      <c r="C9" s="61">
        <v>13.07</v>
      </c>
    </row>
    <row r="10" s="30" customFormat="1" ht="32" customHeight="1" spans="1:3">
      <c r="A10" s="60" t="s">
        <v>3182</v>
      </c>
      <c r="B10" s="61"/>
      <c r="C10" s="61">
        <v>78.87</v>
      </c>
    </row>
    <row r="11" s="30" customFormat="1" ht="32" customHeight="1" spans="1:3">
      <c r="A11" s="60" t="s">
        <v>3183</v>
      </c>
      <c r="B11" s="61"/>
      <c r="C11" s="61">
        <v>7.14</v>
      </c>
    </row>
    <row r="12" s="30" customFormat="1" ht="32" customHeight="1" spans="1:3">
      <c r="A12" s="60" t="s">
        <v>3184</v>
      </c>
      <c r="B12" s="61"/>
      <c r="C12" s="61"/>
    </row>
    <row r="13" s="31" customFormat="1" ht="65" customHeight="1" spans="1:3">
      <c r="A13" s="41" t="s">
        <v>3185</v>
      </c>
      <c r="B13" s="41"/>
      <c r="C13" s="41"/>
    </row>
    <row r="14" s="29" customFormat="1" ht="31" customHeight="1" spans="1:3">
      <c r="A14" s="62"/>
      <c r="B14" s="62"/>
      <c r="C14" s="62"/>
    </row>
    <row r="54" spans="3:3">
      <c r="C54" s="29" t="s">
        <v>69</v>
      </c>
    </row>
    <row r="198" spans="2:2">
      <c r="B198" s="29" t="s">
        <v>70</v>
      </c>
    </row>
    <row r="435" ht="172.8" spans="3:3">
      <c r="C435" s="42" t="s">
        <v>71</v>
      </c>
    </row>
    <row r="993" spans="6:6">
      <c r="F993" s="29" t="s">
        <v>72</v>
      </c>
    </row>
  </sheetData>
  <mergeCells count="3">
    <mergeCell ref="A3:C3"/>
    <mergeCell ref="A13:C13"/>
    <mergeCell ref="A14:C14"/>
  </mergeCells>
  <printOptions horizontalCentered="1"/>
  <pageMargins left="0.709027777777778" right="0.709027777777778" top="0.75" bottom="0.75" header="0.309027777777778" footer="0.309027777777778"/>
  <pageSetup paperSize="9" fitToHeight="200" orientation="landscape" horizontalDpi="600" verticalDpi="600"/>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pageSetUpPr fitToPage="1"/>
  </sheetPr>
  <dimension ref="A1:F993"/>
  <sheetViews>
    <sheetView workbookViewId="0">
      <selection activeCell="B198" sqref="B198"/>
    </sheetView>
  </sheetViews>
  <sheetFormatPr defaultColWidth="10" defaultRowHeight="14.4" outlineLevelCol="5"/>
  <cols>
    <col min="1" max="1" width="36" style="29" customWidth="1"/>
    <col min="2" max="4" width="15.6388888888889" style="29" customWidth="1"/>
    <col min="5" max="5" width="9.75925925925926" style="29" customWidth="1"/>
    <col min="6" max="16384" width="10" style="29"/>
  </cols>
  <sheetData>
    <row r="1" s="29" customFormat="1" ht="22" customHeight="1"/>
    <row r="2" s="29" customFormat="1" ht="14.3" customHeight="1" spans="1:4">
      <c r="A2" s="52"/>
    </row>
    <row r="3" s="29" customFormat="1" ht="63" customHeight="1" spans="1:4">
      <c r="A3" s="53" t="s">
        <v>3186</v>
      </c>
      <c r="B3" s="53"/>
      <c r="C3" s="53"/>
      <c r="D3" s="53"/>
    </row>
    <row r="4" s="30" customFormat="1" ht="30" customHeight="1" spans="1:4">
      <c r="D4" s="45" t="s">
        <v>3143</v>
      </c>
    </row>
    <row r="5" s="30" customFormat="1" ht="25" customHeight="1" spans="1:4">
      <c r="A5" s="36" t="s">
        <v>3165</v>
      </c>
      <c r="B5" s="36" t="s">
        <v>3187</v>
      </c>
      <c r="C5" s="36" t="s">
        <v>3188</v>
      </c>
      <c r="D5" s="36" t="s">
        <v>3189</v>
      </c>
    </row>
    <row r="6" s="30" customFormat="1" ht="25" customHeight="1" spans="1:4">
      <c r="A6" s="54" t="s">
        <v>3190</v>
      </c>
      <c r="B6" s="38" t="s">
        <v>3191</v>
      </c>
      <c r="C6" s="55">
        <f>C7+C9</f>
        <v>21.84</v>
      </c>
      <c r="D6" s="55">
        <f>D7+D9</f>
        <v>21.84</v>
      </c>
    </row>
    <row r="7" s="30" customFormat="1" ht="25" customHeight="1" spans="1:4">
      <c r="A7" s="56" t="s">
        <v>3192</v>
      </c>
      <c r="B7" s="38" t="s">
        <v>3151</v>
      </c>
      <c r="C7" s="55">
        <v>2.1</v>
      </c>
      <c r="D7" s="55">
        <v>2.1</v>
      </c>
    </row>
    <row r="8" s="30" customFormat="1" ht="25" customHeight="1" spans="1:4">
      <c r="A8" s="56" t="s">
        <v>3193</v>
      </c>
      <c r="B8" s="38" t="s">
        <v>3152</v>
      </c>
      <c r="C8" s="55">
        <v>2.1</v>
      </c>
      <c r="D8" s="55">
        <v>2.1</v>
      </c>
    </row>
    <row r="9" s="30" customFormat="1" ht="25" customHeight="1" spans="1:4">
      <c r="A9" s="56" t="s">
        <v>3194</v>
      </c>
      <c r="B9" s="38" t="s">
        <v>3195</v>
      </c>
      <c r="C9" s="55">
        <v>19.74</v>
      </c>
      <c r="D9" s="55">
        <v>19.74</v>
      </c>
    </row>
    <row r="10" s="30" customFormat="1" ht="25" customHeight="1" spans="1:4">
      <c r="A10" s="56" t="s">
        <v>3193</v>
      </c>
      <c r="B10" s="38" t="s">
        <v>3154</v>
      </c>
      <c r="C10" s="55">
        <v>12.6</v>
      </c>
      <c r="D10" s="55">
        <v>12.6</v>
      </c>
    </row>
    <row r="11" s="30" customFormat="1" ht="25" customHeight="1" spans="1:4">
      <c r="A11" s="54" t="s">
        <v>3196</v>
      </c>
      <c r="B11" s="38" t="s">
        <v>3197</v>
      </c>
      <c r="C11" s="55">
        <f>C12+C13</f>
        <v>23.23</v>
      </c>
      <c r="D11" s="55">
        <f>D12+D13</f>
        <v>23.23</v>
      </c>
    </row>
    <row r="12" s="30" customFormat="1" ht="25" customHeight="1" spans="1:4">
      <c r="A12" s="56" t="s">
        <v>3192</v>
      </c>
      <c r="B12" s="38" t="s">
        <v>3198</v>
      </c>
      <c r="C12" s="55">
        <v>3.49</v>
      </c>
      <c r="D12" s="55">
        <v>3.49</v>
      </c>
    </row>
    <row r="13" s="30" customFormat="1" ht="25" customHeight="1" spans="1:4">
      <c r="A13" s="56" t="s">
        <v>3194</v>
      </c>
      <c r="B13" s="38" t="s">
        <v>3199</v>
      </c>
      <c r="C13" s="55">
        <v>19.74</v>
      </c>
      <c r="D13" s="55">
        <v>19.74</v>
      </c>
    </row>
    <row r="14" s="30" customFormat="1" ht="25" customHeight="1" spans="1:4">
      <c r="A14" s="54" t="s">
        <v>3200</v>
      </c>
      <c r="B14" s="38" t="s">
        <v>3201</v>
      </c>
      <c r="C14" s="55">
        <f>C15+C16</f>
        <v>3.56</v>
      </c>
      <c r="D14" s="55">
        <f>D15+D16</f>
        <v>3.56</v>
      </c>
    </row>
    <row r="15" s="30" customFormat="1" ht="25" customHeight="1" spans="1:4">
      <c r="A15" s="56" t="s">
        <v>3192</v>
      </c>
      <c r="B15" s="38" t="s">
        <v>3202</v>
      </c>
      <c r="C15" s="55">
        <v>1.06</v>
      </c>
      <c r="D15" s="55">
        <v>1.06</v>
      </c>
    </row>
    <row r="16" s="30" customFormat="1" ht="25" customHeight="1" spans="1:4">
      <c r="A16" s="56" t="s">
        <v>3194</v>
      </c>
      <c r="B16" s="38" t="s">
        <v>3203</v>
      </c>
      <c r="C16" s="55">
        <v>2.5</v>
      </c>
      <c r="D16" s="55">
        <v>2.5</v>
      </c>
    </row>
    <row r="17" s="30" customFormat="1" ht="25" customHeight="1" spans="1:4">
      <c r="A17" s="54" t="s">
        <v>3204</v>
      </c>
      <c r="B17" s="38" t="s">
        <v>3205</v>
      </c>
      <c r="C17" s="55">
        <f>C18+C21</f>
        <v>29.16</v>
      </c>
      <c r="D17" s="55">
        <f>D18+D21</f>
        <v>29.16</v>
      </c>
    </row>
    <row r="18" s="30" customFormat="1" ht="25" customHeight="1" spans="1:4">
      <c r="A18" s="56" t="s">
        <v>3192</v>
      </c>
      <c r="B18" s="38" t="s">
        <v>3206</v>
      </c>
      <c r="C18" s="55">
        <v>5.09</v>
      </c>
      <c r="D18" s="55">
        <v>5.09</v>
      </c>
    </row>
    <row r="19" s="30" customFormat="1" ht="25" customHeight="1" spans="1:4">
      <c r="A19" s="56" t="s">
        <v>3207</v>
      </c>
      <c r="B19" s="38"/>
      <c r="C19" s="55">
        <v>4.05</v>
      </c>
      <c r="D19" s="55">
        <v>4.05</v>
      </c>
    </row>
    <row r="20" s="30" customFormat="1" ht="25" customHeight="1" spans="1:4">
      <c r="A20" s="56" t="s">
        <v>3208</v>
      </c>
      <c r="B20" s="38" t="s">
        <v>3209</v>
      </c>
      <c r="C20" s="55">
        <v>1.04</v>
      </c>
      <c r="D20" s="55">
        <v>1.04</v>
      </c>
    </row>
    <row r="21" s="30" customFormat="1" ht="25" customHeight="1" spans="1:4">
      <c r="A21" s="56" t="s">
        <v>3194</v>
      </c>
      <c r="B21" s="38" t="s">
        <v>3210</v>
      </c>
      <c r="C21" s="55">
        <v>24.07</v>
      </c>
      <c r="D21" s="55">
        <v>24.07</v>
      </c>
    </row>
    <row r="22" s="30" customFormat="1" ht="25" customHeight="1" spans="1:4">
      <c r="A22" s="56" t="s">
        <v>3207</v>
      </c>
      <c r="B22" s="38"/>
      <c r="C22" s="55">
        <v>22.19</v>
      </c>
      <c r="D22" s="55">
        <v>22.19</v>
      </c>
    </row>
    <row r="23" s="30" customFormat="1" ht="25" customHeight="1" spans="1:4">
      <c r="A23" s="56" t="s">
        <v>3211</v>
      </c>
      <c r="B23" s="38" t="s">
        <v>3212</v>
      </c>
      <c r="C23" s="55">
        <v>1.88</v>
      </c>
      <c r="D23" s="55">
        <v>1.88</v>
      </c>
    </row>
    <row r="24" s="30" customFormat="1" ht="25" customHeight="1" spans="1:4">
      <c r="A24" s="54" t="s">
        <v>3213</v>
      </c>
      <c r="B24" s="38" t="s">
        <v>3214</v>
      </c>
      <c r="C24" s="55">
        <f>C25+C26</f>
        <v>3.71</v>
      </c>
      <c r="D24" s="55">
        <f>D25+D26</f>
        <v>3.71</v>
      </c>
    </row>
    <row r="25" s="30" customFormat="1" ht="25" customHeight="1" spans="1:4">
      <c r="A25" s="56" t="s">
        <v>3192</v>
      </c>
      <c r="B25" s="38" t="s">
        <v>3215</v>
      </c>
      <c r="C25" s="55">
        <v>1.02</v>
      </c>
      <c r="D25" s="55">
        <v>1.02</v>
      </c>
    </row>
    <row r="26" s="30" customFormat="1" ht="25" customHeight="1" spans="1:4">
      <c r="A26" s="56" t="s">
        <v>3194</v>
      </c>
      <c r="B26" s="38" t="s">
        <v>3216</v>
      </c>
      <c r="C26" s="55">
        <v>2.69</v>
      </c>
      <c r="D26" s="55">
        <v>2.69</v>
      </c>
    </row>
    <row r="27" s="31" customFormat="1" ht="70" customHeight="1" spans="1:4">
      <c r="A27" s="57" t="s">
        <v>3217</v>
      </c>
      <c r="B27" s="57"/>
      <c r="C27" s="57"/>
      <c r="D27" s="57"/>
    </row>
    <row r="28" s="29" customFormat="1" ht="25" customHeight="1" spans="1:4">
      <c r="A28" s="58"/>
      <c r="B28" s="58"/>
      <c r="C28" s="58"/>
      <c r="D28" s="58"/>
    </row>
    <row r="54" spans="3:3">
      <c r="C54" s="29" t="s">
        <v>69</v>
      </c>
    </row>
    <row r="198" spans="2:2">
      <c r="B198" s="29" t="s">
        <v>70</v>
      </c>
    </row>
    <row r="435" ht="288" spans="3:3">
      <c r="C435" s="42" t="s">
        <v>71</v>
      </c>
    </row>
    <row r="993" spans="6:6">
      <c r="F993" s="29" t="s">
        <v>72</v>
      </c>
    </row>
  </sheetData>
  <mergeCells count="3">
    <mergeCell ref="A3:D3"/>
    <mergeCell ref="A27:D27"/>
    <mergeCell ref="A28:D28"/>
  </mergeCells>
  <printOptions horizontalCentered="1"/>
  <pageMargins left="0.709027777777778" right="0.709027777777778" top="0.393055555555556" bottom="0.75" header="0.309027777777778" footer="0.309027777777778"/>
  <pageSetup paperSize="9" fitToHeight="200" orientation="portrait" horizontalDpi="600" verticalDpi="600"/>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pageSetUpPr fitToPage="1"/>
  </sheetPr>
  <dimension ref="A1:F993"/>
  <sheetViews>
    <sheetView workbookViewId="0">
      <selection activeCell="B198" sqref="B198"/>
    </sheetView>
  </sheetViews>
  <sheetFormatPr defaultColWidth="8.87962962962963" defaultRowHeight="14.4" outlineLevelCol="5"/>
  <cols>
    <col min="1" max="1" width="8.87962962962963" style="29"/>
    <col min="2" max="2" width="49.3796296296296" style="29" customWidth="1"/>
    <col min="3" max="6" width="20.6388888888889" style="29" customWidth="1"/>
    <col min="7" max="16384" width="8.87962962962963" style="29"/>
  </cols>
  <sheetData>
    <row r="1" s="29" customFormat="1" spans="1:6">
      <c r="A1" s="43"/>
    </row>
    <row r="2" s="29" customFormat="1" ht="45" customHeight="1" spans="1:6">
      <c r="A2" s="32" t="s">
        <v>3218</v>
      </c>
      <c r="B2" s="32"/>
      <c r="C2" s="32"/>
      <c r="D2" s="32"/>
      <c r="E2" s="32"/>
      <c r="F2" s="32"/>
    </row>
    <row r="3" s="30" customFormat="1" ht="18" customHeight="1" spans="1:6">
      <c r="B3" s="44" t="s">
        <v>3143</v>
      </c>
      <c r="C3" s="45"/>
      <c r="D3" s="45"/>
      <c r="E3" s="45"/>
      <c r="F3" s="45"/>
    </row>
    <row r="4" s="30" customFormat="1" ht="30" customHeight="1" spans="1:6">
      <c r="A4" s="35" t="s">
        <v>4</v>
      </c>
      <c r="B4" s="35"/>
      <c r="C4" s="36" t="s">
        <v>3149</v>
      </c>
      <c r="D4" s="36" t="s">
        <v>3188</v>
      </c>
      <c r="E4" s="36" t="s">
        <v>3189</v>
      </c>
      <c r="F4" s="36" t="s">
        <v>3219</v>
      </c>
    </row>
    <row r="5" s="30" customFormat="1" ht="30" customHeight="1" spans="1:6">
      <c r="A5" s="46" t="s">
        <v>3220</v>
      </c>
      <c r="B5" s="46"/>
      <c r="C5" s="38" t="s">
        <v>3150</v>
      </c>
      <c r="D5" s="47">
        <f>SUM(D6:D7)</f>
        <v>114.598048</v>
      </c>
      <c r="E5" s="47">
        <f>SUM(E6:E7)</f>
        <v>114.598048</v>
      </c>
      <c r="F5" s="47"/>
    </row>
    <row r="6" s="30" customFormat="1" ht="30" customHeight="1" spans="1:6">
      <c r="A6" s="48" t="s">
        <v>3221</v>
      </c>
      <c r="B6" s="48"/>
      <c r="C6" s="38" t="s">
        <v>3151</v>
      </c>
      <c r="D6" s="47">
        <v>35.249648</v>
      </c>
      <c r="E6" s="47">
        <v>35.249648</v>
      </c>
      <c r="F6" s="47"/>
    </row>
    <row r="7" s="30" customFormat="1" ht="30" customHeight="1" spans="1:6">
      <c r="A7" s="48" t="s">
        <v>3222</v>
      </c>
      <c r="B7" s="48"/>
      <c r="C7" s="38" t="s">
        <v>3152</v>
      </c>
      <c r="D7" s="47">
        <v>79.3484</v>
      </c>
      <c r="E7" s="47">
        <v>79.3484</v>
      </c>
      <c r="F7" s="47"/>
    </row>
    <row r="8" s="30" customFormat="1" ht="30" customHeight="1" spans="1:6">
      <c r="A8" s="49" t="s">
        <v>3223</v>
      </c>
      <c r="B8" s="49"/>
      <c r="C8" s="38" t="s">
        <v>3153</v>
      </c>
      <c r="D8" s="47"/>
      <c r="E8" s="47"/>
      <c r="F8" s="47"/>
    </row>
    <row r="9" s="30" customFormat="1" ht="30" customHeight="1" spans="1:6">
      <c r="A9" s="48" t="s">
        <v>3221</v>
      </c>
      <c r="B9" s="48"/>
      <c r="C9" s="38" t="s">
        <v>3154</v>
      </c>
      <c r="D9" s="47"/>
      <c r="E9" s="47"/>
      <c r="F9" s="47"/>
    </row>
    <row r="10" s="30" customFormat="1" ht="30" customHeight="1" spans="1:6">
      <c r="A10" s="48" t="s">
        <v>3222</v>
      </c>
      <c r="B10" s="48"/>
      <c r="C10" s="38" t="s">
        <v>3155</v>
      </c>
      <c r="D10" s="47"/>
      <c r="E10" s="47"/>
      <c r="F10" s="47"/>
    </row>
    <row r="11" s="31" customFormat="1" ht="41" customHeight="1" spans="1:6">
      <c r="A11" s="41" t="s">
        <v>3224</v>
      </c>
      <c r="B11" s="41"/>
      <c r="C11" s="41"/>
      <c r="D11" s="41"/>
      <c r="E11" s="41"/>
      <c r="F11" s="41"/>
    </row>
    <row r="14" s="29" customFormat="1" ht="19.2" spans="1:6">
      <c r="A14" s="50"/>
    </row>
    <row r="15" s="29" customFormat="1" ht="19" customHeight="1" spans="1:6">
      <c r="A15" s="51"/>
    </row>
    <row r="16" s="29" customFormat="1" ht="29" customHeight="1"/>
    <row r="17" s="29" customFormat="1" ht="29" customHeight="1"/>
    <row r="18" s="29" customFormat="1" ht="29" customHeight="1"/>
    <row r="19" s="29" customFormat="1" ht="29" customHeight="1"/>
    <row r="20" s="29" customFormat="1" ht="30" customHeight="1" spans="1:1">
      <c r="A20" s="51"/>
    </row>
    <row r="54" spans="3:3">
      <c r="C54" s="29" t="s">
        <v>69</v>
      </c>
    </row>
    <row r="198" spans="2:2">
      <c r="B198" s="29" t="s">
        <v>70</v>
      </c>
    </row>
    <row r="435" ht="230.4" spans="3:3">
      <c r="C435" s="42" t="s">
        <v>71</v>
      </c>
    </row>
    <row r="993" spans="6:6">
      <c r="F993" s="29" t="s">
        <v>72</v>
      </c>
    </row>
  </sheetData>
  <mergeCells count="9">
    <mergeCell ref="A2:F2"/>
    <mergeCell ref="B3:F3"/>
    <mergeCell ref="A4:B4"/>
    <mergeCell ref="A6:B6"/>
    <mergeCell ref="A7:B7"/>
    <mergeCell ref="A8:B8"/>
    <mergeCell ref="A9:B9"/>
    <mergeCell ref="A10:B10"/>
    <mergeCell ref="A11:F11"/>
  </mergeCells>
  <printOptions horizontalCentered="1"/>
  <pageMargins left="0.709027777777778" right="0.709027777777778" top="1.10138888888889" bottom="0.75" header="0.309027777777778" footer="0.309027777777778"/>
  <pageSetup paperSize="9" scale="95" fitToHeight="200" orientation="landscape" horizontalDpi="600" verticalDpi="600"/>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pageSetUpPr fitToPage="1"/>
  </sheetPr>
  <dimension ref="A1:F993"/>
  <sheetViews>
    <sheetView workbookViewId="0">
      <selection activeCell="B198" sqref="B198"/>
    </sheetView>
  </sheetViews>
  <sheetFormatPr defaultColWidth="8.87962962962963" defaultRowHeight="14.4" outlineLevelCol="5"/>
  <cols>
    <col min="1" max="1" width="8.87962962962963" style="29"/>
    <col min="2" max="6" width="24.2222222222222" style="29" customWidth="1"/>
    <col min="7" max="16384" width="8.87962962962963" style="29"/>
  </cols>
  <sheetData>
    <row r="1" s="29" customFormat="1" ht="24" customHeight="1"/>
    <row r="2" s="29" customFormat="1" ht="25.8" spans="1:6">
      <c r="A2" s="32" t="s">
        <v>3225</v>
      </c>
      <c r="B2" s="33"/>
      <c r="C2" s="33"/>
      <c r="D2" s="33"/>
      <c r="E2" s="33"/>
      <c r="F2" s="33"/>
    </row>
    <row r="3" s="29" customFormat="1" ht="23" customHeight="1" spans="1:6">
      <c r="A3" s="34" t="s">
        <v>3143</v>
      </c>
      <c r="B3" s="34"/>
      <c r="C3" s="34"/>
      <c r="D3" s="34"/>
      <c r="E3" s="34"/>
      <c r="F3" s="34"/>
    </row>
    <row r="4" s="30" customFormat="1" ht="30" customHeight="1" spans="1:6">
      <c r="A4" s="35" t="s">
        <v>3226</v>
      </c>
      <c r="B4" s="36" t="s">
        <v>3070</v>
      </c>
      <c r="C4" s="36" t="s">
        <v>3227</v>
      </c>
      <c r="D4" s="36" t="s">
        <v>3228</v>
      </c>
      <c r="E4" s="36" t="s">
        <v>3229</v>
      </c>
      <c r="F4" s="36" t="s">
        <v>3230</v>
      </c>
    </row>
    <row r="5" s="30" customFormat="1" ht="45" customHeight="1" spans="1:6">
      <c r="A5" s="37">
        <v>1</v>
      </c>
      <c r="B5" s="38"/>
      <c r="C5" s="39" t="s">
        <v>3231</v>
      </c>
      <c r="D5" s="40"/>
      <c r="E5" s="40" t="s">
        <v>3232</v>
      </c>
      <c r="F5" s="40"/>
    </row>
    <row r="6" s="30" customFormat="1" ht="45" customHeight="1" spans="1:6">
      <c r="A6" s="37">
        <v>2</v>
      </c>
      <c r="B6" s="38"/>
      <c r="C6" s="39"/>
      <c r="D6" s="40"/>
      <c r="E6" s="40"/>
      <c r="F6" s="40"/>
    </row>
    <row r="7" s="30" customFormat="1" ht="45" customHeight="1" spans="1:6">
      <c r="A7" s="37" t="s">
        <v>3233</v>
      </c>
      <c r="B7" s="38"/>
      <c r="C7" s="39"/>
      <c r="D7" s="40"/>
      <c r="E7" s="40"/>
      <c r="F7" s="40"/>
    </row>
    <row r="8" s="31" customFormat="1" ht="33" customHeight="1" spans="1:6">
      <c r="A8" s="41" t="s">
        <v>3234</v>
      </c>
      <c r="B8" s="41"/>
      <c r="C8" s="41"/>
      <c r="D8" s="41"/>
      <c r="E8" s="41"/>
      <c r="F8" s="41"/>
    </row>
    <row r="54" spans="3:3">
      <c r="C54" s="29" t="s">
        <v>69</v>
      </c>
    </row>
    <row r="198" spans="2:2">
      <c r="B198" s="29" t="s">
        <v>70</v>
      </c>
    </row>
    <row r="435" ht="201.6" spans="3:3">
      <c r="C435" s="42" t="s">
        <v>71</v>
      </c>
    </row>
    <row r="993" spans="6:6">
      <c r="F993" s="29" t="s">
        <v>72</v>
      </c>
    </row>
  </sheetData>
  <mergeCells count="8">
    <mergeCell ref="A2:F2"/>
    <mergeCell ref="A3:F3"/>
    <mergeCell ref="A8:F8"/>
    <mergeCell ref="B5:B7"/>
    <mergeCell ref="C5:C7"/>
    <mergeCell ref="D5:D7"/>
    <mergeCell ref="E5:E7"/>
    <mergeCell ref="F5:F7"/>
  </mergeCells>
  <printOptions horizontalCentered="1"/>
  <pageMargins left="0.709027777777778" right="0.709027777777778" top="0.75" bottom="0.75" header="0.309027777777778" footer="0.309027777777778"/>
  <pageSetup paperSize="9" fitToHeight="200" orientation="landscape" horizontalDpi="600" verticalDpi="600"/>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2:K1047"/>
  <sheetViews>
    <sheetView topLeftCell="A727" workbookViewId="0">
      <selection activeCell="A727" sqref="A727:A734"/>
    </sheetView>
  </sheetViews>
  <sheetFormatPr defaultColWidth="8" defaultRowHeight="12"/>
  <cols>
    <col min="1" max="1" width="25.3796296296296" style="10"/>
    <col min="2" max="2" width="23.7685185185185" style="10" customWidth="1"/>
    <col min="3" max="5" width="20.6388888888889" style="10" customWidth="1"/>
    <col min="6" max="6" width="14.3333333333333" style="10" customWidth="1"/>
    <col min="7" max="7" width="20.6388888888889" style="10" customWidth="1"/>
    <col min="8" max="9" width="13.3333333333333" style="10" customWidth="1"/>
    <col min="10" max="10" width="15.4444444444444" style="10" customWidth="1"/>
    <col min="11" max="16384" width="8" style="10"/>
  </cols>
  <sheetData>
    <row r="2" s="10" customFormat="1" ht="39" customHeight="1" spans="1:11">
      <c r="A2" s="12" t="s">
        <v>3235</v>
      </c>
      <c r="B2" s="12"/>
      <c r="C2" s="12"/>
      <c r="D2" s="12"/>
      <c r="E2" s="12"/>
      <c r="F2" s="12"/>
      <c r="G2" s="12"/>
      <c r="H2" s="12"/>
      <c r="I2" s="12"/>
      <c r="J2" s="12"/>
    </row>
    <row r="3" s="10" customFormat="1" ht="23" customHeight="1" spans="1:11">
      <c r="A3" s="13"/>
    </row>
    <row r="4" s="11" customFormat="1" ht="44.25" customHeight="1" spans="1:11">
      <c r="A4" s="14" t="s">
        <v>3236</v>
      </c>
      <c r="B4" s="15" t="s">
        <v>3237</v>
      </c>
      <c r="C4" s="14" t="s">
        <v>3238</v>
      </c>
      <c r="D4" s="14" t="s">
        <v>3239</v>
      </c>
      <c r="E4" s="14" t="s">
        <v>3240</v>
      </c>
      <c r="F4" s="14" t="s">
        <v>3241</v>
      </c>
      <c r="G4" s="15" t="s">
        <v>3242</v>
      </c>
      <c r="H4" s="14" t="s">
        <v>3243</v>
      </c>
      <c r="I4" s="15" t="s">
        <v>3244</v>
      </c>
      <c r="J4" s="15" t="s">
        <v>3245</v>
      </c>
      <c r="K4" s="14" t="s">
        <v>3246</v>
      </c>
    </row>
    <row r="5" s="11" customFormat="1" ht="14.25" customHeight="1" spans="1:11">
      <c r="A5" s="14">
        <v>1</v>
      </c>
      <c r="B5" s="15">
        <v>2</v>
      </c>
      <c r="C5" s="14">
        <v>3</v>
      </c>
      <c r="D5" s="14">
        <v>4</v>
      </c>
      <c r="E5" s="14">
        <v>5</v>
      </c>
      <c r="F5" s="14">
        <v>6</v>
      </c>
      <c r="G5" s="15">
        <v>7</v>
      </c>
      <c r="H5" s="14">
        <v>8</v>
      </c>
      <c r="I5" s="15">
        <v>9</v>
      </c>
      <c r="J5" s="15">
        <v>10</v>
      </c>
      <c r="K5" s="14">
        <v>11</v>
      </c>
    </row>
    <row r="6" s="11" customFormat="1" ht="42" customHeight="1" spans="1:11">
      <c r="A6" s="16" t="s">
        <v>3247</v>
      </c>
      <c r="B6" s="17"/>
      <c r="C6" s="18"/>
      <c r="D6" s="18"/>
      <c r="E6" s="18"/>
      <c r="F6" s="19"/>
      <c r="G6" s="20"/>
      <c r="H6" s="19"/>
      <c r="I6" s="20"/>
      <c r="J6" s="20"/>
      <c r="K6" s="19"/>
    </row>
    <row r="7" s="11" customFormat="1" ht="42" customHeight="1" spans="1:11">
      <c r="A7" s="16" t="s">
        <v>3248</v>
      </c>
      <c r="B7" s="21"/>
      <c r="C7" s="22"/>
      <c r="D7" s="22"/>
      <c r="E7" s="22"/>
      <c r="F7" s="22"/>
      <c r="G7" s="21"/>
      <c r="H7" s="22"/>
      <c r="I7" s="21"/>
      <c r="J7" s="21"/>
      <c r="K7" s="22"/>
    </row>
    <row r="8" s="11" customFormat="1" ht="42" customHeight="1" spans="1:11">
      <c r="A8" s="16" t="s">
        <v>3249</v>
      </c>
      <c r="B8" s="21"/>
      <c r="C8" s="22"/>
      <c r="D8" s="22"/>
      <c r="E8" s="22"/>
      <c r="F8" s="22"/>
      <c r="G8" s="21"/>
      <c r="H8" s="22"/>
      <c r="I8" s="21"/>
      <c r="J8" s="21"/>
      <c r="K8" s="22"/>
    </row>
    <row r="9" s="11" customFormat="1" ht="54.75" customHeight="1" spans="1:11">
      <c r="A9" s="23" t="s">
        <v>3250</v>
      </c>
      <c r="B9" s="23" t="s">
        <v>3251</v>
      </c>
      <c r="C9" s="23" t="s">
        <v>3252</v>
      </c>
      <c r="D9" s="24" t="s">
        <v>3253</v>
      </c>
      <c r="E9" s="24" t="s">
        <v>3254</v>
      </c>
      <c r="F9" s="16" t="s">
        <v>3255</v>
      </c>
      <c r="G9" s="24" t="s">
        <v>3256</v>
      </c>
      <c r="H9" s="16" t="s">
        <v>3257</v>
      </c>
      <c r="I9" s="24" t="s">
        <v>3258</v>
      </c>
      <c r="J9" s="24" t="s">
        <v>3259</v>
      </c>
      <c r="K9" s="16" t="s">
        <v>3260</v>
      </c>
    </row>
    <row r="10" s="11" customFormat="1" ht="54.75" customHeight="1" spans="1:11">
      <c r="A10" s="25"/>
      <c r="B10" s="26"/>
      <c r="C10" s="25"/>
      <c r="D10" s="24" t="s">
        <v>3253</v>
      </c>
      <c r="E10" s="24" t="s">
        <v>3261</v>
      </c>
      <c r="F10" s="16" t="s">
        <v>3262</v>
      </c>
      <c r="G10" s="24" t="s">
        <v>3256</v>
      </c>
      <c r="H10" s="16" t="s">
        <v>3263</v>
      </c>
      <c r="I10" s="24" t="s">
        <v>3264</v>
      </c>
      <c r="J10" s="24" t="s">
        <v>3259</v>
      </c>
      <c r="K10" s="16" t="s">
        <v>3265</v>
      </c>
    </row>
    <row r="11" s="11" customFormat="1" ht="54.75" customHeight="1" spans="1:11">
      <c r="A11" s="25"/>
      <c r="B11" s="26"/>
      <c r="C11" s="25"/>
      <c r="D11" s="24" t="s">
        <v>3253</v>
      </c>
      <c r="E11" s="24" t="s">
        <v>3261</v>
      </c>
      <c r="F11" s="16" t="s">
        <v>3266</v>
      </c>
      <c r="G11" s="24" t="s">
        <v>3256</v>
      </c>
      <c r="H11" s="16" t="s">
        <v>3263</v>
      </c>
      <c r="I11" s="24" t="s">
        <v>3264</v>
      </c>
      <c r="J11" s="24" t="s">
        <v>3259</v>
      </c>
      <c r="K11" s="16" t="s">
        <v>3265</v>
      </c>
    </row>
    <row r="12" s="11" customFormat="1" ht="54.75" customHeight="1" spans="1:11">
      <c r="A12" s="25"/>
      <c r="B12" s="26"/>
      <c r="C12" s="25"/>
      <c r="D12" s="24" t="s">
        <v>3253</v>
      </c>
      <c r="E12" s="24" t="s">
        <v>3267</v>
      </c>
      <c r="F12" s="16" t="s">
        <v>3268</v>
      </c>
      <c r="G12" s="24" t="s">
        <v>3269</v>
      </c>
      <c r="H12" s="16" t="s">
        <v>3270</v>
      </c>
      <c r="I12" s="24" t="s">
        <v>3264</v>
      </c>
      <c r="J12" s="24" t="s">
        <v>3259</v>
      </c>
      <c r="K12" s="16" t="s">
        <v>3271</v>
      </c>
    </row>
    <row r="13" s="11" customFormat="1" ht="54.75" customHeight="1" spans="1:11">
      <c r="A13" s="25"/>
      <c r="B13" s="26"/>
      <c r="C13" s="25"/>
      <c r="D13" s="24" t="s">
        <v>3253</v>
      </c>
      <c r="E13" s="24" t="s">
        <v>3272</v>
      </c>
      <c r="F13" s="16" t="s">
        <v>3273</v>
      </c>
      <c r="G13" s="24" t="s">
        <v>3256</v>
      </c>
      <c r="H13" s="16" t="s">
        <v>3274</v>
      </c>
      <c r="I13" s="24" t="s">
        <v>3275</v>
      </c>
      <c r="J13" s="24" t="s">
        <v>3259</v>
      </c>
      <c r="K13" s="16" t="s">
        <v>3276</v>
      </c>
    </row>
    <row r="14" s="11" customFormat="1" ht="54.75" customHeight="1" spans="1:11">
      <c r="A14" s="25"/>
      <c r="B14" s="26"/>
      <c r="C14" s="25"/>
      <c r="D14" s="24" t="s">
        <v>3277</v>
      </c>
      <c r="E14" s="24" t="s">
        <v>3278</v>
      </c>
      <c r="F14" s="16" t="s">
        <v>3279</v>
      </c>
      <c r="G14" s="24" t="s">
        <v>3256</v>
      </c>
      <c r="H14" s="16" t="s">
        <v>3280</v>
      </c>
      <c r="I14" s="24" t="s">
        <v>3281</v>
      </c>
      <c r="J14" s="24" t="s">
        <v>3282</v>
      </c>
      <c r="K14" s="16" t="s">
        <v>3283</v>
      </c>
    </row>
    <row r="15" s="11" customFormat="1" ht="54.75" customHeight="1" spans="1:11">
      <c r="A15" s="25"/>
      <c r="B15" s="26"/>
      <c r="C15" s="25"/>
      <c r="D15" s="24" t="s">
        <v>3277</v>
      </c>
      <c r="E15" s="24" t="s">
        <v>3284</v>
      </c>
      <c r="F15" s="16" t="s">
        <v>3285</v>
      </c>
      <c r="G15" s="24" t="s">
        <v>3256</v>
      </c>
      <c r="H15" s="16" t="s">
        <v>3286</v>
      </c>
      <c r="I15" s="24" t="s">
        <v>3264</v>
      </c>
      <c r="J15" s="24" t="s">
        <v>3259</v>
      </c>
      <c r="K15" s="16" t="s">
        <v>3287</v>
      </c>
    </row>
    <row r="16" s="11" customFormat="1" ht="54.75" customHeight="1" spans="1:11">
      <c r="A16" s="25"/>
      <c r="B16" s="26"/>
      <c r="C16" s="25"/>
      <c r="D16" s="24" t="s">
        <v>3277</v>
      </c>
      <c r="E16" s="24" t="s">
        <v>3288</v>
      </c>
      <c r="F16" s="16" t="s">
        <v>3289</v>
      </c>
      <c r="G16" s="24" t="s">
        <v>3256</v>
      </c>
      <c r="H16" s="16" t="s">
        <v>3290</v>
      </c>
      <c r="I16" s="24" t="s">
        <v>3281</v>
      </c>
      <c r="J16" s="24" t="s">
        <v>3282</v>
      </c>
      <c r="K16" s="16" t="s">
        <v>3291</v>
      </c>
    </row>
    <row r="17" s="11" customFormat="1" ht="54.75" customHeight="1" spans="1:11">
      <c r="A17" s="27"/>
      <c r="B17" s="28"/>
      <c r="C17" s="27"/>
      <c r="D17" s="24" t="s">
        <v>3292</v>
      </c>
      <c r="E17" s="24" t="s">
        <v>3293</v>
      </c>
      <c r="F17" s="16" t="s">
        <v>3294</v>
      </c>
      <c r="G17" s="24" t="s">
        <v>3269</v>
      </c>
      <c r="H17" s="16" t="s">
        <v>3295</v>
      </c>
      <c r="I17" s="24" t="s">
        <v>3264</v>
      </c>
      <c r="J17" s="24" t="s">
        <v>3259</v>
      </c>
      <c r="K17" s="16" t="s">
        <v>3296</v>
      </c>
    </row>
    <row r="18" s="11" customFormat="1" ht="54.75" customHeight="1" spans="1:11">
      <c r="A18" s="23" t="s">
        <v>3297</v>
      </c>
      <c r="B18" s="23" t="s">
        <v>3298</v>
      </c>
      <c r="C18" s="23" t="s">
        <v>3299</v>
      </c>
      <c r="D18" s="24" t="s">
        <v>3253</v>
      </c>
      <c r="E18" s="24" t="s">
        <v>3254</v>
      </c>
      <c r="F18" s="16" t="s">
        <v>3300</v>
      </c>
      <c r="G18" s="24" t="s">
        <v>3256</v>
      </c>
      <c r="H18" s="16" t="s">
        <v>3301</v>
      </c>
      <c r="I18" s="24" t="s">
        <v>3302</v>
      </c>
      <c r="J18" s="24" t="s">
        <v>3259</v>
      </c>
      <c r="K18" s="16" t="s">
        <v>3303</v>
      </c>
    </row>
    <row r="19" s="11" customFormat="1" ht="54.75" customHeight="1" spans="1:11">
      <c r="A19" s="25"/>
      <c r="B19" s="26"/>
      <c r="C19" s="25"/>
      <c r="D19" s="24" t="s">
        <v>3253</v>
      </c>
      <c r="E19" s="24" t="s">
        <v>3261</v>
      </c>
      <c r="F19" s="16" t="s">
        <v>3304</v>
      </c>
      <c r="G19" s="24" t="s">
        <v>3256</v>
      </c>
      <c r="H19" s="16" t="s">
        <v>3263</v>
      </c>
      <c r="I19" s="24" t="s">
        <v>3264</v>
      </c>
      <c r="J19" s="24" t="s">
        <v>3259</v>
      </c>
      <c r="K19" s="16" t="s">
        <v>3305</v>
      </c>
    </row>
    <row r="20" s="11" customFormat="1" ht="54.75" customHeight="1" spans="1:11">
      <c r="A20" s="25"/>
      <c r="B20" s="26"/>
      <c r="C20" s="25"/>
      <c r="D20" s="24" t="s">
        <v>3253</v>
      </c>
      <c r="E20" s="24" t="s">
        <v>3267</v>
      </c>
      <c r="F20" s="16" t="s">
        <v>3306</v>
      </c>
      <c r="G20" s="24" t="s">
        <v>3256</v>
      </c>
      <c r="H20" s="16" t="s">
        <v>3263</v>
      </c>
      <c r="I20" s="24" t="s">
        <v>3264</v>
      </c>
      <c r="J20" s="24" t="s">
        <v>3259</v>
      </c>
      <c r="K20" s="16" t="s">
        <v>3307</v>
      </c>
    </row>
    <row r="21" s="11" customFormat="1" ht="54.75" customHeight="1" spans="1:11">
      <c r="A21" s="25"/>
      <c r="B21" s="26"/>
      <c r="C21" s="25"/>
      <c r="D21" s="24" t="s">
        <v>3253</v>
      </c>
      <c r="E21" s="24" t="s">
        <v>3272</v>
      </c>
      <c r="F21" s="16" t="s">
        <v>3308</v>
      </c>
      <c r="G21" s="24" t="s">
        <v>3256</v>
      </c>
      <c r="H21" s="16" t="s">
        <v>3309</v>
      </c>
      <c r="I21" s="24" t="s">
        <v>3310</v>
      </c>
      <c r="J21" s="24" t="s">
        <v>3259</v>
      </c>
      <c r="K21" s="16" t="s">
        <v>3311</v>
      </c>
    </row>
    <row r="22" s="11" customFormat="1" ht="54.75" customHeight="1" spans="1:11">
      <c r="A22" s="25"/>
      <c r="B22" s="26"/>
      <c r="C22" s="25"/>
      <c r="D22" s="24" t="s">
        <v>3277</v>
      </c>
      <c r="E22" s="24" t="s">
        <v>3312</v>
      </c>
      <c r="F22" s="16" t="s">
        <v>3313</v>
      </c>
      <c r="G22" s="24" t="s">
        <v>3256</v>
      </c>
      <c r="H22" s="16" t="s">
        <v>3295</v>
      </c>
      <c r="I22" s="24" t="s">
        <v>3264</v>
      </c>
      <c r="J22" s="24" t="s">
        <v>3259</v>
      </c>
      <c r="K22" s="16" t="s">
        <v>3314</v>
      </c>
    </row>
    <row r="23" s="11" customFormat="1" ht="54.75" customHeight="1" spans="1:11">
      <c r="A23" s="25"/>
      <c r="B23" s="26"/>
      <c r="C23" s="25"/>
      <c r="D23" s="24" t="s">
        <v>3277</v>
      </c>
      <c r="E23" s="24" t="s">
        <v>3278</v>
      </c>
      <c r="F23" s="16" t="s">
        <v>3315</v>
      </c>
      <c r="G23" s="24" t="s">
        <v>3256</v>
      </c>
      <c r="H23" s="16" t="s">
        <v>3295</v>
      </c>
      <c r="I23" s="24" t="s">
        <v>3264</v>
      </c>
      <c r="J23" s="24" t="s">
        <v>3259</v>
      </c>
      <c r="K23" s="16" t="s">
        <v>3316</v>
      </c>
    </row>
    <row r="24" s="11" customFormat="1" ht="54.75" customHeight="1" spans="1:11">
      <c r="A24" s="25"/>
      <c r="B24" s="26"/>
      <c r="C24" s="25"/>
      <c r="D24" s="24" t="s">
        <v>3277</v>
      </c>
      <c r="E24" s="24" t="s">
        <v>3284</v>
      </c>
      <c r="F24" s="16" t="s">
        <v>3317</v>
      </c>
      <c r="G24" s="24" t="s">
        <v>3256</v>
      </c>
      <c r="H24" s="16" t="s">
        <v>3263</v>
      </c>
      <c r="I24" s="24" t="s">
        <v>3264</v>
      </c>
      <c r="J24" s="24" t="s">
        <v>3259</v>
      </c>
      <c r="K24" s="16" t="s">
        <v>3318</v>
      </c>
    </row>
    <row r="25" s="11" customFormat="1" ht="54.75" customHeight="1" spans="1:11">
      <c r="A25" s="25"/>
      <c r="B25" s="26"/>
      <c r="C25" s="25"/>
      <c r="D25" s="24" t="s">
        <v>3277</v>
      </c>
      <c r="E25" s="24" t="s">
        <v>3288</v>
      </c>
      <c r="F25" s="16" t="s">
        <v>3319</v>
      </c>
      <c r="G25" s="24" t="s">
        <v>3256</v>
      </c>
      <c r="H25" s="16" t="s">
        <v>3290</v>
      </c>
      <c r="I25" s="24" t="s">
        <v>3320</v>
      </c>
      <c r="J25" s="24" t="s">
        <v>3259</v>
      </c>
      <c r="K25" s="16" t="s">
        <v>3321</v>
      </c>
    </row>
    <row r="26" s="11" customFormat="1" ht="54.75" customHeight="1" spans="1:11">
      <c r="A26" s="27"/>
      <c r="B26" s="28"/>
      <c r="C26" s="27"/>
      <c r="D26" s="24" t="s">
        <v>3292</v>
      </c>
      <c r="E26" s="24" t="s">
        <v>3293</v>
      </c>
      <c r="F26" s="16" t="s">
        <v>3322</v>
      </c>
      <c r="G26" s="24" t="s">
        <v>3256</v>
      </c>
      <c r="H26" s="16" t="s">
        <v>3323</v>
      </c>
      <c r="I26" s="24" t="s">
        <v>3264</v>
      </c>
      <c r="J26" s="24" t="s">
        <v>3259</v>
      </c>
      <c r="K26" s="16" t="s">
        <v>3324</v>
      </c>
    </row>
    <row r="27" s="11" customFormat="1" ht="42" customHeight="1" spans="1:11">
      <c r="A27" s="16" t="s">
        <v>3325</v>
      </c>
      <c r="B27" s="21"/>
      <c r="C27" s="22"/>
      <c r="D27" s="22"/>
      <c r="E27" s="22"/>
      <c r="F27" s="22"/>
      <c r="G27" s="21"/>
      <c r="H27" s="22"/>
      <c r="I27" s="21"/>
      <c r="J27" s="21"/>
      <c r="K27" s="22"/>
    </row>
    <row r="28" s="11" customFormat="1" ht="42" customHeight="1" spans="1:11">
      <c r="A28" s="16" t="s">
        <v>3326</v>
      </c>
      <c r="B28" s="21"/>
      <c r="C28" s="22"/>
      <c r="D28" s="22"/>
      <c r="E28" s="22"/>
      <c r="F28" s="22"/>
      <c r="G28" s="21"/>
      <c r="H28" s="22"/>
      <c r="I28" s="21"/>
      <c r="J28" s="21"/>
      <c r="K28" s="22"/>
    </row>
    <row r="29" s="11" customFormat="1" ht="54.75" customHeight="1" spans="1:11">
      <c r="A29" s="23" t="s">
        <v>3327</v>
      </c>
      <c r="B29" s="23" t="s">
        <v>3328</v>
      </c>
      <c r="C29" s="23" t="s">
        <v>3329</v>
      </c>
      <c r="D29" s="24" t="s">
        <v>3253</v>
      </c>
      <c r="E29" s="24" t="s">
        <v>3254</v>
      </c>
      <c r="F29" s="16" t="s">
        <v>3330</v>
      </c>
      <c r="G29" s="24" t="s">
        <v>3256</v>
      </c>
      <c r="H29" s="16" t="s">
        <v>3331</v>
      </c>
      <c r="I29" s="24" t="s">
        <v>3332</v>
      </c>
      <c r="J29" s="24" t="s">
        <v>3259</v>
      </c>
      <c r="K29" s="16" t="s">
        <v>3329</v>
      </c>
    </row>
    <row r="30" s="11" customFormat="1" ht="54.75" customHeight="1" spans="1:11">
      <c r="A30" s="25"/>
      <c r="B30" s="26"/>
      <c r="C30" s="25"/>
      <c r="D30" s="24" t="s">
        <v>3277</v>
      </c>
      <c r="E30" s="24" t="s">
        <v>3278</v>
      </c>
      <c r="F30" s="16" t="s">
        <v>3333</v>
      </c>
      <c r="G30" s="24" t="s">
        <v>3269</v>
      </c>
      <c r="H30" s="16" t="s">
        <v>3334</v>
      </c>
      <c r="I30" s="24" t="s">
        <v>3264</v>
      </c>
      <c r="J30" s="24" t="s">
        <v>3259</v>
      </c>
      <c r="K30" s="16" t="s">
        <v>3329</v>
      </c>
    </row>
    <row r="31" s="11" customFormat="1" ht="54.75" customHeight="1" spans="1:11">
      <c r="A31" s="27"/>
      <c r="B31" s="28"/>
      <c r="C31" s="27"/>
      <c r="D31" s="24" t="s">
        <v>3292</v>
      </c>
      <c r="E31" s="24" t="s">
        <v>3293</v>
      </c>
      <c r="F31" s="16" t="s">
        <v>3335</v>
      </c>
      <c r="G31" s="24" t="s">
        <v>3269</v>
      </c>
      <c r="H31" s="16" t="s">
        <v>3336</v>
      </c>
      <c r="I31" s="24" t="s">
        <v>3264</v>
      </c>
      <c r="J31" s="24" t="s">
        <v>3259</v>
      </c>
      <c r="K31" s="16" t="s">
        <v>3329</v>
      </c>
    </row>
    <row r="32" s="11" customFormat="1" ht="54.75" customHeight="1" spans="1:11">
      <c r="A32" s="23" t="s">
        <v>3337</v>
      </c>
      <c r="B32" s="23" t="s">
        <v>3338</v>
      </c>
      <c r="C32" s="23" t="s">
        <v>3339</v>
      </c>
      <c r="D32" s="24" t="s">
        <v>3253</v>
      </c>
      <c r="E32" s="24" t="s">
        <v>3254</v>
      </c>
      <c r="F32" s="16" t="s">
        <v>3340</v>
      </c>
      <c r="G32" s="24" t="s">
        <v>3256</v>
      </c>
      <c r="H32" s="16" t="s">
        <v>3341</v>
      </c>
      <c r="I32" s="24" t="s">
        <v>3275</v>
      </c>
      <c r="J32" s="24" t="s">
        <v>3259</v>
      </c>
      <c r="K32" s="16" t="s">
        <v>3340</v>
      </c>
    </row>
    <row r="33" s="11" customFormat="1" ht="54.75" customHeight="1" spans="1:11">
      <c r="A33" s="25"/>
      <c r="B33" s="26"/>
      <c r="C33" s="25"/>
      <c r="D33" s="24" t="s">
        <v>3277</v>
      </c>
      <c r="E33" s="24" t="s">
        <v>3278</v>
      </c>
      <c r="F33" s="16" t="s">
        <v>3333</v>
      </c>
      <c r="G33" s="24" t="s">
        <v>3269</v>
      </c>
      <c r="H33" s="16" t="s">
        <v>3342</v>
      </c>
      <c r="I33" s="24" t="s">
        <v>3264</v>
      </c>
      <c r="J33" s="24" t="s">
        <v>3259</v>
      </c>
      <c r="K33" s="16" t="s">
        <v>3340</v>
      </c>
    </row>
    <row r="34" s="11" customFormat="1" ht="54.75" customHeight="1" spans="1:11">
      <c r="A34" s="27"/>
      <c r="B34" s="28"/>
      <c r="C34" s="27"/>
      <c r="D34" s="24" t="s">
        <v>3292</v>
      </c>
      <c r="E34" s="24" t="s">
        <v>3293</v>
      </c>
      <c r="F34" s="16" t="s">
        <v>3335</v>
      </c>
      <c r="G34" s="24" t="s">
        <v>3269</v>
      </c>
      <c r="H34" s="16" t="s">
        <v>3342</v>
      </c>
      <c r="I34" s="24" t="s">
        <v>3264</v>
      </c>
      <c r="J34" s="24" t="s">
        <v>3259</v>
      </c>
      <c r="K34" s="16" t="s">
        <v>3340</v>
      </c>
    </row>
    <row r="35" s="11" customFormat="1" ht="54.75" customHeight="1" spans="1:11">
      <c r="A35" s="23" t="s">
        <v>3343</v>
      </c>
      <c r="B35" s="23" t="s">
        <v>3344</v>
      </c>
      <c r="C35" s="23" t="s">
        <v>3345</v>
      </c>
      <c r="D35" s="24" t="s">
        <v>3253</v>
      </c>
      <c r="E35" s="24" t="s">
        <v>3254</v>
      </c>
      <c r="F35" s="16" t="s">
        <v>3346</v>
      </c>
      <c r="G35" s="24" t="s">
        <v>3256</v>
      </c>
      <c r="H35" s="16" t="s">
        <v>3347</v>
      </c>
      <c r="I35" s="24" t="s">
        <v>3275</v>
      </c>
      <c r="J35" s="24" t="s">
        <v>3259</v>
      </c>
      <c r="K35" s="16" t="s">
        <v>3348</v>
      </c>
    </row>
    <row r="36" s="11" customFormat="1" ht="54.75" customHeight="1" spans="1:11">
      <c r="A36" s="25"/>
      <c r="B36" s="26"/>
      <c r="C36" s="25"/>
      <c r="D36" s="24" t="s">
        <v>3277</v>
      </c>
      <c r="E36" s="24" t="s">
        <v>3278</v>
      </c>
      <c r="F36" s="16" t="s">
        <v>3349</v>
      </c>
      <c r="G36" s="24" t="s">
        <v>3256</v>
      </c>
      <c r="H36" s="16" t="s">
        <v>3334</v>
      </c>
      <c r="I36" s="24" t="s">
        <v>3264</v>
      </c>
      <c r="J36" s="24" t="s">
        <v>3259</v>
      </c>
      <c r="K36" s="16" t="s">
        <v>3348</v>
      </c>
    </row>
    <row r="37" s="11" customFormat="1" ht="54.75" customHeight="1" spans="1:11">
      <c r="A37" s="27"/>
      <c r="B37" s="28"/>
      <c r="C37" s="27"/>
      <c r="D37" s="24" t="s">
        <v>3292</v>
      </c>
      <c r="E37" s="24" t="s">
        <v>3293</v>
      </c>
      <c r="F37" s="16" t="s">
        <v>3335</v>
      </c>
      <c r="G37" s="24" t="s">
        <v>3269</v>
      </c>
      <c r="H37" s="16" t="s">
        <v>3336</v>
      </c>
      <c r="I37" s="24" t="s">
        <v>3264</v>
      </c>
      <c r="J37" s="24" t="s">
        <v>3259</v>
      </c>
      <c r="K37" s="16" t="s">
        <v>3348</v>
      </c>
    </row>
    <row r="38" s="11" customFormat="1" ht="54.75" customHeight="1" spans="1:11">
      <c r="A38" s="23" t="s">
        <v>3350</v>
      </c>
      <c r="B38" s="23" t="s">
        <v>3351</v>
      </c>
      <c r="C38" s="23" t="s">
        <v>3352</v>
      </c>
      <c r="D38" s="24" t="s">
        <v>3253</v>
      </c>
      <c r="E38" s="24" t="s">
        <v>3254</v>
      </c>
      <c r="F38" s="16" t="s">
        <v>3352</v>
      </c>
      <c r="G38" s="24" t="s">
        <v>3256</v>
      </c>
      <c r="H38" s="16" t="s">
        <v>3353</v>
      </c>
      <c r="I38" s="24" t="s">
        <v>3275</v>
      </c>
      <c r="J38" s="24" t="s">
        <v>3259</v>
      </c>
      <c r="K38" s="16" t="s">
        <v>3352</v>
      </c>
    </row>
    <row r="39" s="11" customFormat="1" ht="54.75" customHeight="1" spans="1:11">
      <c r="A39" s="25"/>
      <c r="B39" s="26"/>
      <c r="C39" s="25"/>
      <c r="D39" s="24" t="s">
        <v>3277</v>
      </c>
      <c r="E39" s="24" t="s">
        <v>3278</v>
      </c>
      <c r="F39" s="16" t="s">
        <v>3354</v>
      </c>
      <c r="G39" s="24" t="s">
        <v>3269</v>
      </c>
      <c r="H39" s="16" t="s">
        <v>3342</v>
      </c>
      <c r="I39" s="24" t="s">
        <v>3264</v>
      </c>
      <c r="J39" s="24" t="s">
        <v>3259</v>
      </c>
      <c r="K39" s="16" t="s">
        <v>3352</v>
      </c>
    </row>
    <row r="40" s="11" customFormat="1" ht="54.75" customHeight="1" spans="1:11">
      <c r="A40" s="27"/>
      <c r="B40" s="28"/>
      <c r="C40" s="27"/>
      <c r="D40" s="24" t="s">
        <v>3292</v>
      </c>
      <c r="E40" s="24" t="s">
        <v>3293</v>
      </c>
      <c r="F40" s="16" t="s">
        <v>3335</v>
      </c>
      <c r="G40" s="24" t="s">
        <v>3269</v>
      </c>
      <c r="H40" s="16" t="s">
        <v>3355</v>
      </c>
      <c r="I40" s="24" t="s">
        <v>3264</v>
      </c>
      <c r="J40" s="24" t="s">
        <v>3259</v>
      </c>
      <c r="K40" s="16" t="s">
        <v>3352</v>
      </c>
    </row>
    <row r="41" s="11" customFormat="1" ht="42" customHeight="1" spans="1:11">
      <c r="A41" s="16" t="s">
        <v>3356</v>
      </c>
      <c r="B41" s="21"/>
      <c r="C41" s="22"/>
      <c r="D41" s="22"/>
      <c r="E41" s="22"/>
      <c r="F41" s="22"/>
      <c r="G41" s="21"/>
      <c r="H41" s="22"/>
      <c r="I41" s="21"/>
      <c r="J41" s="21"/>
      <c r="K41" s="22"/>
    </row>
    <row r="42" s="11" customFormat="1" ht="42" customHeight="1" spans="1:11">
      <c r="A42" s="16" t="s">
        <v>3357</v>
      </c>
      <c r="B42" s="21"/>
      <c r="C42" s="22"/>
      <c r="D42" s="22"/>
      <c r="E42" s="22"/>
      <c r="F42" s="22"/>
      <c r="G42" s="21"/>
      <c r="H42" s="22"/>
      <c r="I42" s="21"/>
      <c r="J42" s="21"/>
      <c r="K42" s="22"/>
    </row>
    <row r="43" s="11" customFormat="1" ht="42" customHeight="1" spans="1:11">
      <c r="A43" s="16" t="s">
        <v>3358</v>
      </c>
      <c r="B43" s="21"/>
      <c r="C43" s="22"/>
      <c r="D43" s="22"/>
      <c r="E43" s="22"/>
      <c r="F43" s="22"/>
      <c r="G43" s="21"/>
      <c r="H43" s="22"/>
      <c r="I43" s="21"/>
      <c r="J43" s="21"/>
      <c r="K43" s="22"/>
    </row>
    <row r="44" s="11" customFormat="1" ht="54.75" customHeight="1" spans="1:11">
      <c r="A44" s="23" t="s">
        <v>3359</v>
      </c>
      <c r="B44" s="23" t="s">
        <v>3360</v>
      </c>
      <c r="C44" s="23" t="s">
        <v>3361</v>
      </c>
      <c r="D44" s="24" t="s">
        <v>3253</v>
      </c>
      <c r="E44" s="24" t="s">
        <v>3254</v>
      </c>
      <c r="F44" s="16" t="s">
        <v>3362</v>
      </c>
      <c r="G44" s="24" t="s">
        <v>3256</v>
      </c>
      <c r="H44" s="16" t="s">
        <v>3334</v>
      </c>
      <c r="I44" s="24" t="s">
        <v>3264</v>
      </c>
      <c r="J44" s="24" t="s">
        <v>3259</v>
      </c>
      <c r="K44" s="16" t="s">
        <v>3362</v>
      </c>
    </row>
    <row r="45" s="11" customFormat="1" ht="54.75" customHeight="1" spans="1:11">
      <c r="A45" s="25"/>
      <c r="B45" s="26"/>
      <c r="C45" s="25"/>
      <c r="D45" s="24" t="s">
        <v>3277</v>
      </c>
      <c r="E45" s="24" t="s">
        <v>3278</v>
      </c>
      <c r="F45" s="16" t="s">
        <v>3363</v>
      </c>
      <c r="G45" s="24" t="s">
        <v>3256</v>
      </c>
      <c r="H45" s="16" t="s">
        <v>3364</v>
      </c>
      <c r="I45" s="24" t="s">
        <v>3258</v>
      </c>
      <c r="J45" s="24" t="s">
        <v>3259</v>
      </c>
      <c r="K45" s="16" t="s">
        <v>3363</v>
      </c>
    </row>
    <row r="46" s="11" customFormat="1" ht="54.75" customHeight="1" spans="1:11">
      <c r="A46" s="27"/>
      <c r="B46" s="28"/>
      <c r="C46" s="27"/>
      <c r="D46" s="24" t="s">
        <v>3292</v>
      </c>
      <c r="E46" s="24" t="s">
        <v>3293</v>
      </c>
      <c r="F46" s="16" t="s">
        <v>3335</v>
      </c>
      <c r="G46" s="24" t="s">
        <v>3269</v>
      </c>
      <c r="H46" s="16" t="s">
        <v>3365</v>
      </c>
      <c r="I46" s="24" t="s">
        <v>3264</v>
      </c>
      <c r="J46" s="24" t="s">
        <v>3259</v>
      </c>
      <c r="K46" s="16" t="s">
        <v>3335</v>
      </c>
    </row>
    <row r="47" s="11" customFormat="1" ht="54.75" customHeight="1" spans="1:11">
      <c r="A47" s="23" t="s">
        <v>3366</v>
      </c>
      <c r="B47" s="23" t="s">
        <v>3367</v>
      </c>
      <c r="C47" s="23" t="s">
        <v>3368</v>
      </c>
      <c r="D47" s="24" t="s">
        <v>3253</v>
      </c>
      <c r="E47" s="24" t="s">
        <v>3261</v>
      </c>
      <c r="F47" s="16" t="s">
        <v>3369</v>
      </c>
      <c r="G47" s="24" t="s">
        <v>3269</v>
      </c>
      <c r="H47" s="16" t="s">
        <v>3342</v>
      </c>
      <c r="I47" s="24" t="s">
        <v>3264</v>
      </c>
      <c r="J47" s="24" t="s">
        <v>3259</v>
      </c>
      <c r="K47" s="16" t="s">
        <v>3370</v>
      </c>
    </row>
    <row r="48" s="11" customFormat="1" ht="54.75" customHeight="1" spans="1:11">
      <c r="A48" s="25"/>
      <c r="B48" s="26"/>
      <c r="C48" s="25"/>
      <c r="D48" s="24" t="s">
        <v>3277</v>
      </c>
      <c r="E48" s="24" t="s">
        <v>3278</v>
      </c>
      <c r="F48" s="16" t="s">
        <v>3371</v>
      </c>
      <c r="G48" s="24" t="s">
        <v>3269</v>
      </c>
      <c r="H48" s="16" t="s">
        <v>3372</v>
      </c>
      <c r="I48" s="24" t="s">
        <v>3264</v>
      </c>
      <c r="J48" s="24" t="s">
        <v>3259</v>
      </c>
      <c r="K48" s="16" t="s">
        <v>3371</v>
      </c>
    </row>
    <row r="49" s="11" customFormat="1" ht="54.75" customHeight="1" spans="1:11">
      <c r="A49" s="27"/>
      <c r="B49" s="28"/>
      <c r="C49" s="27"/>
      <c r="D49" s="24" t="s">
        <v>3292</v>
      </c>
      <c r="E49" s="24" t="s">
        <v>3293</v>
      </c>
      <c r="F49" s="16" t="s">
        <v>3335</v>
      </c>
      <c r="G49" s="24" t="s">
        <v>3269</v>
      </c>
      <c r="H49" s="16" t="s">
        <v>3365</v>
      </c>
      <c r="I49" s="24" t="s">
        <v>3264</v>
      </c>
      <c r="J49" s="24" t="s">
        <v>3259</v>
      </c>
      <c r="K49" s="16" t="s">
        <v>3335</v>
      </c>
    </row>
    <row r="50" s="11" customFormat="1" ht="54.75" customHeight="1" spans="1:11">
      <c r="A50" s="23" t="s">
        <v>3373</v>
      </c>
      <c r="B50" s="23" t="s">
        <v>3374</v>
      </c>
      <c r="C50" s="23" t="s">
        <v>3375</v>
      </c>
      <c r="D50" s="24" t="s">
        <v>3253</v>
      </c>
      <c r="E50" s="24" t="s">
        <v>3261</v>
      </c>
      <c r="F50" s="16" t="s">
        <v>3376</v>
      </c>
      <c r="G50" s="24" t="s">
        <v>3377</v>
      </c>
      <c r="H50" s="16" t="s">
        <v>3378</v>
      </c>
      <c r="I50" s="24" t="s">
        <v>3264</v>
      </c>
      <c r="J50" s="24" t="s">
        <v>3259</v>
      </c>
      <c r="K50" s="16" t="s">
        <v>3379</v>
      </c>
    </row>
    <row r="51" s="11" customFormat="1" ht="54.75" customHeight="1" spans="1:11">
      <c r="A51" s="25"/>
      <c r="B51" s="26"/>
      <c r="C51" s="25"/>
      <c r="D51" s="24" t="s">
        <v>3253</v>
      </c>
      <c r="E51" s="24" t="s">
        <v>3261</v>
      </c>
      <c r="F51" s="16" t="s">
        <v>3380</v>
      </c>
      <c r="G51" s="24" t="s">
        <v>3256</v>
      </c>
      <c r="H51" s="16" t="s">
        <v>3334</v>
      </c>
      <c r="I51" s="24" t="s">
        <v>3264</v>
      </c>
      <c r="J51" s="24" t="s">
        <v>3259</v>
      </c>
      <c r="K51" s="16" t="s">
        <v>3381</v>
      </c>
    </row>
    <row r="52" s="11" customFormat="1" ht="54.75" customHeight="1" spans="1:11">
      <c r="A52" s="25"/>
      <c r="B52" s="26"/>
      <c r="C52" s="25"/>
      <c r="D52" s="24" t="s">
        <v>3277</v>
      </c>
      <c r="E52" s="24" t="s">
        <v>3278</v>
      </c>
      <c r="F52" s="16" t="s">
        <v>3382</v>
      </c>
      <c r="G52" s="24" t="s">
        <v>3269</v>
      </c>
      <c r="H52" s="16" t="s">
        <v>3383</v>
      </c>
      <c r="I52" s="24" t="s">
        <v>3384</v>
      </c>
      <c r="J52" s="24" t="s">
        <v>3259</v>
      </c>
      <c r="K52" s="16" t="s">
        <v>3385</v>
      </c>
    </row>
    <row r="53" s="11" customFormat="1" ht="54.75" customHeight="1" spans="1:11">
      <c r="A53" s="27"/>
      <c r="B53" s="28"/>
      <c r="C53" s="27"/>
      <c r="D53" s="24" t="s">
        <v>3292</v>
      </c>
      <c r="E53" s="24" t="s">
        <v>3293</v>
      </c>
      <c r="F53" s="16" t="s">
        <v>3386</v>
      </c>
      <c r="G53" s="24" t="s">
        <v>3387</v>
      </c>
      <c r="H53" s="16" t="s">
        <v>3342</v>
      </c>
      <c r="I53" s="24" t="s">
        <v>3264</v>
      </c>
      <c r="J53" s="24" t="s">
        <v>3259</v>
      </c>
      <c r="K53" s="16" t="s">
        <v>3386</v>
      </c>
    </row>
    <row r="54" s="11" customFormat="1" ht="54.75" customHeight="1" spans="1:11">
      <c r="A54" s="23" t="s">
        <v>3388</v>
      </c>
      <c r="B54" s="23" t="s">
        <v>3389</v>
      </c>
      <c r="C54" s="23" t="s">
        <v>69</v>
      </c>
      <c r="D54" s="24" t="s">
        <v>3253</v>
      </c>
      <c r="E54" s="24" t="s">
        <v>3261</v>
      </c>
      <c r="F54" s="16" t="s">
        <v>3390</v>
      </c>
      <c r="G54" s="24" t="s">
        <v>3256</v>
      </c>
      <c r="H54" s="16" t="s">
        <v>3334</v>
      </c>
      <c r="I54" s="24" t="s">
        <v>3264</v>
      </c>
      <c r="J54" s="24" t="s">
        <v>3259</v>
      </c>
      <c r="K54" s="16" t="s">
        <v>3391</v>
      </c>
    </row>
    <row r="55" s="11" customFormat="1" ht="54.75" customHeight="1" spans="1:11">
      <c r="A55" s="25"/>
      <c r="B55" s="26"/>
      <c r="C55" s="25"/>
      <c r="D55" s="24" t="s">
        <v>3277</v>
      </c>
      <c r="E55" s="24" t="s">
        <v>3278</v>
      </c>
      <c r="F55" s="16" t="s">
        <v>3392</v>
      </c>
      <c r="G55" s="24" t="s">
        <v>3256</v>
      </c>
      <c r="H55" s="16" t="s">
        <v>3334</v>
      </c>
      <c r="I55" s="24" t="s">
        <v>3264</v>
      </c>
      <c r="J55" s="24" t="s">
        <v>3259</v>
      </c>
      <c r="K55" s="16" t="s">
        <v>3393</v>
      </c>
    </row>
    <row r="56" s="11" customFormat="1" ht="54.75" customHeight="1" spans="1:11">
      <c r="A56" s="27"/>
      <c r="B56" s="28"/>
      <c r="C56" s="27"/>
      <c r="D56" s="24" t="s">
        <v>3292</v>
      </c>
      <c r="E56" s="24" t="s">
        <v>3293</v>
      </c>
      <c r="F56" s="16" t="s">
        <v>3394</v>
      </c>
      <c r="G56" s="24" t="s">
        <v>3269</v>
      </c>
      <c r="H56" s="16" t="s">
        <v>3365</v>
      </c>
      <c r="I56" s="24" t="s">
        <v>3264</v>
      </c>
      <c r="J56" s="24" t="s">
        <v>3259</v>
      </c>
      <c r="K56" s="16" t="s">
        <v>3394</v>
      </c>
    </row>
    <row r="57" s="11" customFormat="1" ht="54.75" customHeight="1" spans="1:11">
      <c r="A57" s="23" t="s">
        <v>3395</v>
      </c>
      <c r="B57" s="23" t="s">
        <v>3396</v>
      </c>
      <c r="C57" s="23" t="s">
        <v>3397</v>
      </c>
      <c r="D57" s="24" t="s">
        <v>3253</v>
      </c>
      <c r="E57" s="24" t="s">
        <v>3254</v>
      </c>
      <c r="F57" s="16" t="s">
        <v>3398</v>
      </c>
      <c r="G57" s="24" t="s">
        <v>3256</v>
      </c>
      <c r="H57" s="16" t="s">
        <v>3399</v>
      </c>
      <c r="I57" s="24" t="s">
        <v>3400</v>
      </c>
      <c r="J57" s="24" t="s">
        <v>3259</v>
      </c>
      <c r="K57" s="16" t="s">
        <v>3401</v>
      </c>
    </row>
    <row r="58" s="11" customFormat="1" ht="54.75" customHeight="1" spans="1:11">
      <c r="A58" s="25"/>
      <c r="B58" s="26"/>
      <c r="C58" s="25"/>
      <c r="D58" s="24" t="s">
        <v>3277</v>
      </c>
      <c r="E58" s="24" t="s">
        <v>3278</v>
      </c>
      <c r="F58" s="16" t="s">
        <v>3402</v>
      </c>
      <c r="G58" s="24" t="s">
        <v>3256</v>
      </c>
      <c r="H58" s="16" t="s">
        <v>3403</v>
      </c>
      <c r="I58" s="24" t="s">
        <v>3258</v>
      </c>
      <c r="J58" s="24" t="s">
        <v>3282</v>
      </c>
      <c r="K58" s="16" t="s">
        <v>3404</v>
      </c>
    </row>
    <row r="59" s="11" customFormat="1" ht="54.75" customHeight="1" spans="1:11">
      <c r="A59" s="27"/>
      <c r="B59" s="28"/>
      <c r="C59" s="27"/>
      <c r="D59" s="24" t="s">
        <v>3292</v>
      </c>
      <c r="E59" s="24" t="s">
        <v>3293</v>
      </c>
      <c r="F59" s="16" t="s">
        <v>3335</v>
      </c>
      <c r="G59" s="24" t="s">
        <v>3269</v>
      </c>
      <c r="H59" s="16" t="s">
        <v>3365</v>
      </c>
      <c r="I59" s="24" t="s">
        <v>3264</v>
      </c>
      <c r="J59" s="24" t="s">
        <v>3259</v>
      </c>
      <c r="K59" s="16" t="s">
        <v>3405</v>
      </c>
    </row>
    <row r="60" s="11" customFormat="1" ht="54.75" customHeight="1" spans="1:11">
      <c r="A60" s="23" t="s">
        <v>3406</v>
      </c>
      <c r="B60" s="23" t="s">
        <v>3407</v>
      </c>
      <c r="C60" s="23" t="s">
        <v>3408</v>
      </c>
      <c r="D60" s="24" t="s">
        <v>3253</v>
      </c>
      <c r="E60" s="24" t="s">
        <v>3261</v>
      </c>
      <c r="F60" s="16" t="s">
        <v>3390</v>
      </c>
      <c r="G60" s="24" t="s">
        <v>3256</v>
      </c>
      <c r="H60" s="16" t="s">
        <v>3334</v>
      </c>
      <c r="I60" s="24" t="s">
        <v>3264</v>
      </c>
      <c r="J60" s="24" t="s">
        <v>3259</v>
      </c>
      <c r="K60" s="16" t="s">
        <v>3390</v>
      </c>
    </row>
    <row r="61" s="11" customFormat="1" ht="54.75" customHeight="1" spans="1:11">
      <c r="A61" s="25"/>
      <c r="B61" s="26"/>
      <c r="C61" s="25"/>
      <c r="D61" s="24" t="s">
        <v>3277</v>
      </c>
      <c r="E61" s="24" t="s">
        <v>3278</v>
      </c>
      <c r="F61" s="16" t="s">
        <v>3392</v>
      </c>
      <c r="G61" s="24" t="s">
        <v>3256</v>
      </c>
      <c r="H61" s="16" t="s">
        <v>3334</v>
      </c>
      <c r="I61" s="24" t="s">
        <v>3264</v>
      </c>
      <c r="J61" s="24" t="s">
        <v>3259</v>
      </c>
      <c r="K61" s="16" t="s">
        <v>3392</v>
      </c>
    </row>
    <row r="62" s="11" customFormat="1" ht="54.75" customHeight="1" spans="1:11">
      <c r="A62" s="27"/>
      <c r="B62" s="28"/>
      <c r="C62" s="27"/>
      <c r="D62" s="24" t="s">
        <v>3292</v>
      </c>
      <c r="E62" s="24" t="s">
        <v>3293</v>
      </c>
      <c r="F62" s="16" t="s">
        <v>3335</v>
      </c>
      <c r="G62" s="24" t="s">
        <v>3269</v>
      </c>
      <c r="H62" s="16" t="s">
        <v>3365</v>
      </c>
      <c r="I62" s="24" t="s">
        <v>3264</v>
      </c>
      <c r="J62" s="24" t="s">
        <v>3259</v>
      </c>
      <c r="K62" s="16" t="s">
        <v>3335</v>
      </c>
    </row>
    <row r="63" s="11" customFormat="1" ht="54.75" customHeight="1" spans="1:11">
      <c r="A63" s="23" t="s">
        <v>3409</v>
      </c>
      <c r="B63" s="23" t="s">
        <v>3410</v>
      </c>
      <c r="C63" s="23" t="s">
        <v>3411</v>
      </c>
      <c r="D63" s="24" t="s">
        <v>3253</v>
      </c>
      <c r="E63" s="24" t="s">
        <v>3261</v>
      </c>
      <c r="F63" s="16" t="s">
        <v>3412</v>
      </c>
      <c r="G63" s="24" t="s">
        <v>3269</v>
      </c>
      <c r="H63" s="16" t="s">
        <v>3413</v>
      </c>
      <c r="I63" s="24" t="s">
        <v>3258</v>
      </c>
      <c r="J63" s="24" t="s">
        <v>3259</v>
      </c>
      <c r="K63" s="16" t="s">
        <v>3412</v>
      </c>
    </row>
    <row r="64" s="11" customFormat="1" ht="54.75" customHeight="1" spans="1:11">
      <c r="A64" s="25"/>
      <c r="B64" s="26"/>
      <c r="C64" s="25"/>
      <c r="D64" s="24" t="s">
        <v>3277</v>
      </c>
      <c r="E64" s="24" t="s">
        <v>3278</v>
      </c>
      <c r="F64" s="16" t="s">
        <v>3414</v>
      </c>
      <c r="G64" s="24" t="s">
        <v>3269</v>
      </c>
      <c r="H64" s="16" t="s">
        <v>3372</v>
      </c>
      <c r="I64" s="24" t="s">
        <v>3264</v>
      </c>
      <c r="J64" s="24" t="s">
        <v>3259</v>
      </c>
      <c r="K64" s="16" t="s">
        <v>3414</v>
      </c>
    </row>
    <row r="65" s="11" customFormat="1" ht="54.75" customHeight="1" spans="1:11">
      <c r="A65" s="27"/>
      <c r="B65" s="28"/>
      <c r="C65" s="27"/>
      <c r="D65" s="24" t="s">
        <v>3292</v>
      </c>
      <c r="E65" s="24" t="s">
        <v>3293</v>
      </c>
      <c r="F65" s="16" t="s">
        <v>3335</v>
      </c>
      <c r="G65" s="24" t="s">
        <v>3269</v>
      </c>
      <c r="H65" s="16" t="s">
        <v>3365</v>
      </c>
      <c r="I65" s="24" t="s">
        <v>3264</v>
      </c>
      <c r="J65" s="24" t="s">
        <v>3259</v>
      </c>
      <c r="K65" s="16" t="s">
        <v>3335</v>
      </c>
    </row>
    <row r="66" s="11" customFormat="1" ht="54.75" customHeight="1" spans="1:11">
      <c r="A66" s="23" t="s">
        <v>3415</v>
      </c>
      <c r="B66" s="23" t="s">
        <v>3416</v>
      </c>
      <c r="C66" s="23" t="s">
        <v>3417</v>
      </c>
      <c r="D66" s="24" t="s">
        <v>3253</v>
      </c>
      <c r="E66" s="24" t="s">
        <v>3254</v>
      </c>
      <c r="F66" s="16" t="s">
        <v>3418</v>
      </c>
      <c r="G66" s="24" t="s">
        <v>3256</v>
      </c>
      <c r="H66" s="16" t="s">
        <v>3419</v>
      </c>
      <c r="I66" s="24" t="s">
        <v>3258</v>
      </c>
      <c r="J66" s="24" t="s">
        <v>3259</v>
      </c>
      <c r="K66" s="16" t="s">
        <v>3418</v>
      </c>
    </row>
    <row r="67" s="11" customFormat="1" ht="54.75" customHeight="1" spans="1:11">
      <c r="A67" s="25"/>
      <c r="B67" s="26"/>
      <c r="C67" s="25"/>
      <c r="D67" s="24" t="s">
        <v>3277</v>
      </c>
      <c r="E67" s="24" t="s">
        <v>3278</v>
      </c>
      <c r="F67" s="16" t="s">
        <v>3420</v>
      </c>
      <c r="G67" s="24" t="s">
        <v>3269</v>
      </c>
      <c r="H67" s="16" t="s">
        <v>3421</v>
      </c>
      <c r="I67" s="24" t="s">
        <v>3258</v>
      </c>
      <c r="J67" s="24" t="s">
        <v>3259</v>
      </c>
      <c r="K67" s="16" t="s">
        <v>3420</v>
      </c>
    </row>
    <row r="68" s="11" customFormat="1" ht="54.75" customHeight="1" spans="1:11">
      <c r="A68" s="27"/>
      <c r="B68" s="28"/>
      <c r="C68" s="27"/>
      <c r="D68" s="24" t="s">
        <v>3292</v>
      </c>
      <c r="E68" s="24" t="s">
        <v>3293</v>
      </c>
      <c r="F68" s="16" t="s">
        <v>3422</v>
      </c>
      <c r="G68" s="24" t="s">
        <v>3269</v>
      </c>
      <c r="H68" s="16" t="s">
        <v>3365</v>
      </c>
      <c r="I68" s="24" t="s">
        <v>3264</v>
      </c>
      <c r="J68" s="24" t="s">
        <v>3259</v>
      </c>
      <c r="K68" s="16" t="s">
        <v>3422</v>
      </c>
    </row>
    <row r="69" s="11" customFormat="1" ht="42" customHeight="1" spans="1:11">
      <c r="A69" s="16" t="s">
        <v>3423</v>
      </c>
      <c r="B69" s="21"/>
      <c r="C69" s="22"/>
      <c r="D69" s="22"/>
      <c r="E69" s="22"/>
      <c r="F69" s="22"/>
      <c r="G69" s="21"/>
      <c r="H69" s="22"/>
      <c r="I69" s="21"/>
      <c r="J69" s="21"/>
      <c r="K69" s="22"/>
    </row>
    <row r="70" s="11" customFormat="1" ht="42" customHeight="1" spans="1:11">
      <c r="A70" s="16" t="s">
        <v>3424</v>
      </c>
      <c r="B70" s="21"/>
      <c r="C70" s="22"/>
      <c r="D70" s="22"/>
      <c r="E70" s="22"/>
      <c r="F70" s="22"/>
      <c r="G70" s="21"/>
      <c r="H70" s="22"/>
      <c r="I70" s="21"/>
      <c r="J70" s="21"/>
      <c r="K70" s="22"/>
    </row>
    <row r="71" s="11" customFormat="1" ht="54.75" customHeight="1" spans="1:11">
      <c r="A71" s="23" t="s">
        <v>3425</v>
      </c>
      <c r="B71" s="23" t="s">
        <v>3426</v>
      </c>
      <c r="C71" s="23" t="s">
        <v>3427</v>
      </c>
      <c r="D71" s="24" t="s">
        <v>3253</v>
      </c>
      <c r="E71" s="24" t="s">
        <v>3254</v>
      </c>
      <c r="F71" s="16" t="s">
        <v>3427</v>
      </c>
      <c r="G71" s="24" t="s">
        <v>3256</v>
      </c>
      <c r="H71" s="16" t="s">
        <v>3428</v>
      </c>
      <c r="I71" s="24" t="s">
        <v>3258</v>
      </c>
      <c r="J71" s="24" t="s">
        <v>3259</v>
      </c>
      <c r="K71" s="16" t="s">
        <v>3427</v>
      </c>
    </row>
    <row r="72" s="11" customFormat="1" ht="54.75" customHeight="1" spans="1:11">
      <c r="A72" s="25"/>
      <c r="B72" s="26"/>
      <c r="C72" s="25"/>
      <c r="D72" s="24" t="s">
        <v>3277</v>
      </c>
      <c r="E72" s="24" t="s">
        <v>3278</v>
      </c>
      <c r="F72" s="16" t="s">
        <v>3427</v>
      </c>
      <c r="G72" s="24" t="s">
        <v>3256</v>
      </c>
      <c r="H72" s="16" t="s">
        <v>3429</v>
      </c>
      <c r="I72" s="24" t="s">
        <v>3258</v>
      </c>
      <c r="J72" s="24" t="s">
        <v>3282</v>
      </c>
      <c r="K72" s="16" t="s">
        <v>3427</v>
      </c>
    </row>
    <row r="73" s="11" customFormat="1" ht="54.75" customHeight="1" spans="1:11">
      <c r="A73" s="27"/>
      <c r="B73" s="28"/>
      <c r="C73" s="27"/>
      <c r="D73" s="24" t="s">
        <v>3292</v>
      </c>
      <c r="E73" s="24" t="s">
        <v>3293</v>
      </c>
      <c r="F73" s="16" t="s">
        <v>3427</v>
      </c>
      <c r="G73" s="24" t="s">
        <v>3269</v>
      </c>
      <c r="H73" s="16" t="s">
        <v>3355</v>
      </c>
      <c r="I73" s="24" t="s">
        <v>3258</v>
      </c>
      <c r="J73" s="24" t="s">
        <v>3259</v>
      </c>
      <c r="K73" s="16" t="s">
        <v>3427</v>
      </c>
    </row>
    <row r="74" s="11" customFormat="1" ht="54.75" customHeight="1" spans="1:11">
      <c r="A74" s="23" t="s">
        <v>3430</v>
      </c>
      <c r="B74" s="23" t="s">
        <v>3431</v>
      </c>
      <c r="C74" s="23" t="s">
        <v>3432</v>
      </c>
      <c r="D74" s="24" t="s">
        <v>3253</v>
      </c>
      <c r="E74" s="24" t="s">
        <v>3254</v>
      </c>
      <c r="F74" s="16" t="s">
        <v>3433</v>
      </c>
      <c r="G74" s="24" t="s">
        <v>3269</v>
      </c>
      <c r="H74" s="16" t="s">
        <v>3355</v>
      </c>
      <c r="I74" s="24" t="s">
        <v>3434</v>
      </c>
      <c r="J74" s="24" t="s">
        <v>3259</v>
      </c>
      <c r="K74" s="16" t="s">
        <v>3435</v>
      </c>
    </row>
    <row r="75" s="11" customFormat="1" ht="54.75" customHeight="1" spans="1:11">
      <c r="A75" s="25"/>
      <c r="B75" s="26"/>
      <c r="C75" s="25"/>
      <c r="D75" s="24" t="s">
        <v>3253</v>
      </c>
      <c r="E75" s="24" t="s">
        <v>3254</v>
      </c>
      <c r="F75" s="16" t="s">
        <v>3436</v>
      </c>
      <c r="G75" s="24" t="s">
        <v>3269</v>
      </c>
      <c r="H75" s="16" t="s">
        <v>3355</v>
      </c>
      <c r="I75" s="24" t="s">
        <v>3264</v>
      </c>
      <c r="J75" s="24" t="s">
        <v>3259</v>
      </c>
      <c r="K75" s="16" t="s">
        <v>3437</v>
      </c>
    </row>
    <row r="76" s="11" customFormat="1" ht="54.75" customHeight="1" spans="1:11">
      <c r="A76" s="25"/>
      <c r="B76" s="26"/>
      <c r="C76" s="25"/>
      <c r="D76" s="24" t="s">
        <v>3253</v>
      </c>
      <c r="E76" s="24" t="s">
        <v>3254</v>
      </c>
      <c r="F76" s="16" t="s">
        <v>3438</v>
      </c>
      <c r="G76" s="24" t="s">
        <v>3269</v>
      </c>
      <c r="H76" s="16" t="s">
        <v>3355</v>
      </c>
      <c r="I76" s="24" t="s">
        <v>3439</v>
      </c>
      <c r="J76" s="24" t="s">
        <v>3259</v>
      </c>
      <c r="K76" s="16" t="s">
        <v>3440</v>
      </c>
    </row>
    <row r="77" s="11" customFormat="1" ht="54.75" customHeight="1" spans="1:11">
      <c r="A77" s="25"/>
      <c r="B77" s="26"/>
      <c r="C77" s="25"/>
      <c r="D77" s="24" t="s">
        <v>3253</v>
      </c>
      <c r="E77" s="24" t="s">
        <v>3254</v>
      </c>
      <c r="F77" s="16" t="s">
        <v>3441</v>
      </c>
      <c r="G77" s="24" t="s">
        <v>3269</v>
      </c>
      <c r="H77" s="16" t="s">
        <v>3355</v>
      </c>
      <c r="I77" s="24" t="s">
        <v>3264</v>
      </c>
      <c r="J77" s="24" t="s">
        <v>3259</v>
      </c>
      <c r="K77" s="16" t="s">
        <v>3442</v>
      </c>
    </row>
    <row r="78" s="11" customFormat="1" ht="54.75" customHeight="1" spans="1:11">
      <c r="A78" s="25"/>
      <c r="B78" s="26"/>
      <c r="C78" s="25"/>
      <c r="D78" s="24" t="s">
        <v>3253</v>
      </c>
      <c r="E78" s="24" t="s">
        <v>3261</v>
      </c>
      <c r="F78" s="16" t="s">
        <v>3443</v>
      </c>
      <c r="G78" s="24" t="s">
        <v>3444</v>
      </c>
      <c r="H78" s="16" t="s">
        <v>3355</v>
      </c>
      <c r="I78" s="24" t="s">
        <v>3264</v>
      </c>
      <c r="J78" s="24" t="s">
        <v>3259</v>
      </c>
      <c r="K78" s="16" t="s">
        <v>3445</v>
      </c>
    </row>
    <row r="79" s="11" customFormat="1" ht="54.75" customHeight="1" spans="1:11">
      <c r="A79" s="25"/>
      <c r="B79" s="26"/>
      <c r="C79" s="25"/>
      <c r="D79" s="24" t="s">
        <v>3253</v>
      </c>
      <c r="E79" s="24" t="s">
        <v>3261</v>
      </c>
      <c r="F79" s="16" t="s">
        <v>3446</v>
      </c>
      <c r="G79" s="24" t="s">
        <v>3269</v>
      </c>
      <c r="H79" s="16" t="s">
        <v>3355</v>
      </c>
      <c r="I79" s="24" t="s">
        <v>3264</v>
      </c>
      <c r="J79" s="24" t="s">
        <v>3259</v>
      </c>
      <c r="K79" s="16" t="s">
        <v>3447</v>
      </c>
    </row>
    <row r="80" s="11" customFormat="1" ht="54.75" customHeight="1" spans="1:11">
      <c r="A80" s="25"/>
      <c r="B80" s="26"/>
      <c r="C80" s="25"/>
      <c r="D80" s="24" t="s">
        <v>3253</v>
      </c>
      <c r="E80" s="24" t="s">
        <v>3261</v>
      </c>
      <c r="F80" s="16" t="s">
        <v>3448</v>
      </c>
      <c r="G80" s="24" t="s">
        <v>3444</v>
      </c>
      <c r="H80" s="16" t="s">
        <v>3355</v>
      </c>
      <c r="I80" s="24" t="s">
        <v>3264</v>
      </c>
      <c r="J80" s="24" t="s">
        <v>3259</v>
      </c>
      <c r="K80" s="16" t="s">
        <v>3449</v>
      </c>
    </row>
    <row r="81" s="11" customFormat="1" ht="54.75" customHeight="1" spans="1:11">
      <c r="A81" s="25"/>
      <c r="B81" s="26"/>
      <c r="C81" s="25"/>
      <c r="D81" s="24" t="s">
        <v>3253</v>
      </c>
      <c r="E81" s="24" t="s">
        <v>3267</v>
      </c>
      <c r="F81" s="16" t="s">
        <v>3450</v>
      </c>
      <c r="G81" s="24" t="s">
        <v>3269</v>
      </c>
      <c r="H81" s="16" t="s">
        <v>3355</v>
      </c>
      <c r="I81" s="24" t="s">
        <v>3264</v>
      </c>
      <c r="J81" s="24" t="s">
        <v>3259</v>
      </c>
      <c r="K81" s="16" t="s">
        <v>3451</v>
      </c>
    </row>
    <row r="82" s="11" customFormat="1" ht="54.75" customHeight="1" spans="1:11">
      <c r="A82" s="25"/>
      <c r="B82" s="26"/>
      <c r="C82" s="25"/>
      <c r="D82" s="24" t="s">
        <v>3253</v>
      </c>
      <c r="E82" s="24" t="s">
        <v>3267</v>
      </c>
      <c r="F82" s="16" t="s">
        <v>3452</v>
      </c>
      <c r="G82" s="24" t="s">
        <v>3269</v>
      </c>
      <c r="H82" s="16" t="s">
        <v>3355</v>
      </c>
      <c r="I82" s="24" t="s">
        <v>3264</v>
      </c>
      <c r="J82" s="24" t="s">
        <v>3259</v>
      </c>
      <c r="K82" s="16" t="s">
        <v>3453</v>
      </c>
    </row>
    <row r="83" s="11" customFormat="1" ht="54.75" customHeight="1" spans="1:11">
      <c r="A83" s="25"/>
      <c r="B83" s="26"/>
      <c r="C83" s="25"/>
      <c r="D83" s="24" t="s">
        <v>3253</v>
      </c>
      <c r="E83" s="24" t="s">
        <v>3267</v>
      </c>
      <c r="F83" s="16" t="s">
        <v>3454</v>
      </c>
      <c r="G83" s="24" t="s">
        <v>3444</v>
      </c>
      <c r="H83" s="16" t="s">
        <v>3355</v>
      </c>
      <c r="I83" s="24" t="s">
        <v>3264</v>
      </c>
      <c r="J83" s="24" t="s">
        <v>3259</v>
      </c>
      <c r="K83" s="16" t="s">
        <v>3455</v>
      </c>
    </row>
    <row r="84" s="11" customFormat="1" ht="54.75" customHeight="1" spans="1:11">
      <c r="A84" s="25"/>
      <c r="B84" s="26"/>
      <c r="C84" s="25"/>
      <c r="D84" s="24" t="s">
        <v>3253</v>
      </c>
      <c r="E84" s="24" t="s">
        <v>3272</v>
      </c>
      <c r="F84" s="16" t="s">
        <v>3456</v>
      </c>
      <c r="G84" s="24" t="s">
        <v>3256</v>
      </c>
      <c r="H84" s="16" t="s">
        <v>3355</v>
      </c>
      <c r="I84" s="24" t="s">
        <v>3275</v>
      </c>
      <c r="J84" s="24" t="s">
        <v>3259</v>
      </c>
      <c r="K84" s="16" t="s">
        <v>3457</v>
      </c>
    </row>
    <row r="85" s="11" customFormat="1" ht="54.75" customHeight="1" spans="1:11">
      <c r="A85" s="25"/>
      <c r="B85" s="26"/>
      <c r="C85" s="25"/>
      <c r="D85" s="24" t="s">
        <v>3253</v>
      </c>
      <c r="E85" s="24" t="s">
        <v>3272</v>
      </c>
      <c r="F85" s="16" t="s">
        <v>3458</v>
      </c>
      <c r="G85" s="24" t="s">
        <v>3444</v>
      </c>
      <c r="H85" s="16" t="s">
        <v>3355</v>
      </c>
      <c r="I85" s="24" t="s">
        <v>3264</v>
      </c>
      <c r="J85" s="24" t="s">
        <v>3259</v>
      </c>
      <c r="K85" s="16" t="s">
        <v>3459</v>
      </c>
    </row>
    <row r="86" s="11" customFormat="1" ht="54.75" customHeight="1" spans="1:11">
      <c r="A86" s="25"/>
      <c r="B86" s="26"/>
      <c r="C86" s="25"/>
      <c r="D86" s="24" t="s">
        <v>3277</v>
      </c>
      <c r="E86" s="24" t="s">
        <v>3278</v>
      </c>
      <c r="F86" s="16" t="s">
        <v>3460</v>
      </c>
      <c r="G86" s="24" t="s">
        <v>3269</v>
      </c>
      <c r="H86" s="16" t="s">
        <v>3355</v>
      </c>
      <c r="I86" s="24" t="s">
        <v>3264</v>
      </c>
      <c r="J86" s="24" t="s">
        <v>3259</v>
      </c>
      <c r="K86" s="16" t="s">
        <v>3461</v>
      </c>
    </row>
    <row r="87" s="11" customFormat="1" ht="54.75" customHeight="1" spans="1:11">
      <c r="A87" s="25"/>
      <c r="B87" s="26"/>
      <c r="C87" s="25"/>
      <c r="D87" s="24" t="s">
        <v>3277</v>
      </c>
      <c r="E87" s="24" t="s">
        <v>3278</v>
      </c>
      <c r="F87" s="16" t="s">
        <v>3462</v>
      </c>
      <c r="G87" s="24" t="s">
        <v>3269</v>
      </c>
      <c r="H87" s="16" t="s">
        <v>3355</v>
      </c>
      <c r="I87" s="24" t="s">
        <v>3264</v>
      </c>
      <c r="J87" s="24" t="s">
        <v>3259</v>
      </c>
      <c r="K87" s="16" t="s">
        <v>3463</v>
      </c>
    </row>
    <row r="88" s="11" customFormat="1" ht="54.75" customHeight="1" spans="1:11">
      <c r="A88" s="25"/>
      <c r="B88" s="26"/>
      <c r="C88" s="25"/>
      <c r="D88" s="24" t="s">
        <v>3277</v>
      </c>
      <c r="E88" s="24" t="s">
        <v>3278</v>
      </c>
      <c r="F88" s="16" t="s">
        <v>3464</v>
      </c>
      <c r="G88" s="24" t="s">
        <v>3269</v>
      </c>
      <c r="H88" s="16" t="s">
        <v>3355</v>
      </c>
      <c r="I88" s="24" t="s">
        <v>3264</v>
      </c>
      <c r="J88" s="24" t="s">
        <v>3259</v>
      </c>
      <c r="K88" s="16" t="s">
        <v>3465</v>
      </c>
    </row>
    <row r="89" s="11" customFormat="1" ht="54.75" customHeight="1" spans="1:11">
      <c r="A89" s="25"/>
      <c r="B89" s="26"/>
      <c r="C89" s="25"/>
      <c r="D89" s="24" t="s">
        <v>3277</v>
      </c>
      <c r="E89" s="24" t="s">
        <v>3288</v>
      </c>
      <c r="F89" s="16" t="s">
        <v>3466</v>
      </c>
      <c r="G89" s="24" t="s">
        <v>3256</v>
      </c>
      <c r="H89" s="16" t="s">
        <v>3467</v>
      </c>
      <c r="I89" s="24" t="s">
        <v>3320</v>
      </c>
      <c r="J89" s="24" t="s">
        <v>3259</v>
      </c>
      <c r="K89" s="16" t="s">
        <v>3468</v>
      </c>
    </row>
    <row r="90" s="11" customFormat="1" ht="54.75" customHeight="1" spans="1:11">
      <c r="A90" s="27"/>
      <c r="B90" s="28"/>
      <c r="C90" s="27"/>
      <c r="D90" s="24" t="s">
        <v>3292</v>
      </c>
      <c r="E90" s="24" t="s">
        <v>3293</v>
      </c>
      <c r="F90" s="16" t="s">
        <v>3469</v>
      </c>
      <c r="G90" s="24" t="s">
        <v>3269</v>
      </c>
      <c r="H90" s="16" t="s">
        <v>3355</v>
      </c>
      <c r="I90" s="24" t="s">
        <v>3264</v>
      </c>
      <c r="J90" s="24" t="s">
        <v>3259</v>
      </c>
      <c r="K90" s="16" t="s">
        <v>3470</v>
      </c>
    </row>
    <row r="91" s="11" customFormat="1" ht="42" customHeight="1" spans="1:11">
      <c r="A91" s="16" t="s">
        <v>3471</v>
      </c>
      <c r="B91" s="21"/>
      <c r="C91" s="22"/>
      <c r="D91" s="22"/>
      <c r="E91" s="22"/>
      <c r="F91" s="22"/>
      <c r="G91" s="21"/>
      <c r="H91" s="22"/>
      <c r="I91" s="21"/>
      <c r="J91" s="21"/>
      <c r="K91" s="22"/>
    </row>
    <row r="92" s="11" customFormat="1" ht="42" customHeight="1" spans="1:11">
      <c r="A92" s="16" t="s">
        <v>3472</v>
      </c>
      <c r="B92" s="21"/>
      <c r="C92" s="22"/>
      <c r="D92" s="22"/>
      <c r="E92" s="22"/>
      <c r="F92" s="22"/>
      <c r="G92" s="21"/>
      <c r="H92" s="22"/>
      <c r="I92" s="21"/>
      <c r="J92" s="21"/>
      <c r="K92" s="22"/>
    </row>
    <row r="93" s="11" customFormat="1" ht="54.75" customHeight="1" spans="1:11">
      <c r="A93" s="23" t="s">
        <v>3473</v>
      </c>
      <c r="B93" s="23" t="s">
        <v>3474</v>
      </c>
      <c r="C93" s="23" t="s">
        <v>3475</v>
      </c>
      <c r="D93" s="24" t="s">
        <v>3253</v>
      </c>
      <c r="E93" s="24" t="s">
        <v>3272</v>
      </c>
      <c r="F93" s="16" t="s">
        <v>3476</v>
      </c>
      <c r="G93" s="24" t="s">
        <v>3256</v>
      </c>
      <c r="H93" s="16" t="s">
        <v>3477</v>
      </c>
      <c r="I93" s="24" t="s">
        <v>3275</v>
      </c>
      <c r="J93" s="24" t="s">
        <v>3282</v>
      </c>
      <c r="K93" s="16" t="s">
        <v>3478</v>
      </c>
    </row>
    <row r="94" s="11" customFormat="1" ht="54.75" customHeight="1" spans="1:11">
      <c r="A94" s="25"/>
      <c r="B94" s="26"/>
      <c r="C94" s="25"/>
      <c r="D94" s="24" t="s">
        <v>3277</v>
      </c>
      <c r="E94" s="24" t="s">
        <v>3312</v>
      </c>
      <c r="F94" s="16" t="s">
        <v>3479</v>
      </c>
      <c r="G94" s="24" t="s">
        <v>3256</v>
      </c>
      <c r="H94" s="16" t="s">
        <v>3334</v>
      </c>
      <c r="I94" s="24" t="s">
        <v>3264</v>
      </c>
      <c r="J94" s="24" t="s">
        <v>3282</v>
      </c>
      <c r="K94" s="16" t="s">
        <v>3478</v>
      </c>
    </row>
    <row r="95" s="11" customFormat="1" ht="54.75" customHeight="1" spans="1:11">
      <c r="A95" s="27"/>
      <c r="B95" s="28"/>
      <c r="C95" s="27"/>
      <c r="D95" s="24" t="s">
        <v>3292</v>
      </c>
      <c r="E95" s="24" t="s">
        <v>3293</v>
      </c>
      <c r="F95" s="16" t="s">
        <v>3294</v>
      </c>
      <c r="G95" s="24" t="s">
        <v>3256</v>
      </c>
      <c r="H95" s="16" t="s">
        <v>3334</v>
      </c>
      <c r="I95" s="24" t="s">
        <v>3264</v>
      </c>
      <c r="J95" s="24" t="s">
        <v>3282</v>
      </c>
      <c r="K95" s="16" t="s">
        <v>3478</v>
      </c>
    </row>
    <row r="96" s="11" customFormat="1" ht="54.75" customHeight="1" spans="1:11">
      <c r="A96" s="23" t="s">
        <v>3480</v>
      </c>
      <c r="B96" s="23" t="s">
        <v>3481</v>
      </c>
      <c r="C96" s="23" t="s">
        <v>3482</v>
      </c>
      <c r="D96" s="24" t="s">
        <v>3253</v>
      </c>
      <c r="E96" s="24" t="s">
        <v>3272</v>
      </c>
      <c r="F96" s="16" t="s">
        <v>3476</v>
      </c>
      <c r="G96" s="24" t="s">
        <v>3256</v>
      </c>
      <c r="H96" s="16" t="s">
        <v>3477</v>
      </c>
      <c r="I96" s="24" t="s">
        <v>3275</v>
      </c>
      <c r="J96" s="24" t="s">
        <v>3282</v>
      </c>
      <c r="K96" s="16" t="s">
        <v>3482</v>
      </c>
    </row>
    <row r="97" s="11" customFormat="1" ht="54.75" customHeight="1" spans="1:11">
      <c r="A97" s="25"/>
      <c r="B97" s="26"/>
      <c r="C97" s="25"/>
      <c r="D97" s="24" t="s">
        <v>3277</v>
      </c>
      <c r="E97" s="24" t="s">
        <v>3312</v>
      </c>
      <c r="F97" s="16" t="s">
        <v>3479</v>
      </c>
      <c r="G97" s="24" t="s">
        <v>3256</v>
      </c>
      <c r="H97" s="16" t="s">
        <v>3334</v>
      </c>
      <c r="I97" s="24" t="s">
        <v>3264</v>
      </c>
      <c r="J97" s="24" t="s">
        <v>3282</v>
      </c>
      <c r="K97" s="16" t="s">
        <v>3482</v>
      </c>
    </row>
    <row r="98" s="11" customFormat="1" ht="54.75" customHeight="1" spans="1:11">
      <c r="A98" s="27"/>
      <c r="B98" s="28"/>
      <c r="C98" s="27"/>
      <c r="D98" s="24" t="s">
        <v>3292</v>
      </c>
      <c r="E98" s="24" t="s">
        <v>3293</v>
      </c>
      <c r="F98" s="16" t="s">
        <v>3294</v>
      </c>
      <c r="G98" s="24" t="s">
        <v>3256</v>
      </c>
      <c r="H98" s="16" t="s">
        <v>3334</v>
      </c>
      <c r="I98" s="24" t="s">
        <v>3264</v>
      </c>
      <c r="J98" s="24" t="s">
        <v>3282</v>
      </c>
      <c r="K98" s="16" t="s">
        <v>3482</v>
      </c>
    </row>
    <row r="99" s="11" customFormat="1" ht="54.75" customHeight="1" spans="1:11">
      <c r="A99" s="23" t="s">
        <v>3483</v>
      </c>
      <c r="B99" s="23" t="s">
        <v>3484</v>
      </c>
      <c r="C99" s="23" t="s">
        <v>3485</v>
      </c>
      <c r="D99" s="24" t="s">
        <v>3253</v>
      </c>
      <c r="E99" s="24" t="s">
        <v>3272</v>
      </c>
      <c r="F99" s="16" t="s">
        <v>3485</v>
      </c>
      <c r="G99" s="24" t="s">
        <v>3256</v>
      </c>
      <c r="H99" s="16" t="s">
        <v>3413</v>
      </c>
      <c r="I99" s="24" t="s">
        <v>3275</v>
      </c>
      <c r="J99" s="24" t="s">
        <v>3282</v>
      </c>
      <c r="K99" s="16" t="s">
        <v>3485</v>
      </c>
    </row>
    <row r="100" s="11" customFormat="1" ht="54.75" customHeight="1" spans="1:11">
      <c r="A100" s="25"/>
      <c r="B100" s="26"/>
      <c r="C100" s="25"/>
      <c r="D100" s="24" t="s">
        <v>3277</v>
      </c>
      <c r="E100" s="24" t="s">
        <v>3312</v>
      </c>
      <c r="F100" s="16" t="s">
        <v>3479</v>
      </c>
      <c r="G100" s="24" t="s">
        <v>3256</v>
      </c>
      <c r="H100" s="16" t="s">
        <v>3334</v>
      </c>
      <c r="I100" s="24" t="s">
        <v>3264</v>
      </c>
      <c r="J100" s="24" t="s">
        <v>3282</v>
      </c>
      <c r="K100" s="16" t="s">
        <v>3485</v>
      </c>
    </row>
    <row r="101" s="11" customFormat="1" ht="54.75" customHeight="1" spans="1:11">
      <c r="A101" s="27"/>
      <c r="B101" s="28"/>
      <c r="C101" s="27"/>
      <c r="D101" s="24" t="s">
        <v>3292</v>
      </c>
      <c r="E101" s="24" t="s">
        <v>3293</v>
      </c>
      <c r="F101" s="16" t="s">
        <v>3294</v>
      </c>
      <c r="G101" s="24" t="s">
        <v>3256</v>
      </c>
      <c r="H101" s="16" t="s">
        <v>3334</v>
      </c>
      <c r="I101" s="24" t="s">
        <v>3264</v>
      </c>
      <c r="J101" s="24" t="s">
        <v>3282</v>
      </c>
      <c r="K101" s="16" t="s">
        <v>3485</v>
      </c>
    </row>
    <row r="102" s="11" customFormat="1" ht="54.75" customHeight="1" spans="1:11">
      <c r="A102" s="23" t="s">
        <v>3486</v>
      </c>
      <c r="B102" s="23" t="s">
        <v>3487</v>
      </c>
      <c r="C102" s="23" t="s">
        <v>3488</v>
      </c>
      <c r="D102" s="24" t="s">
        <v>3253</v>
      </c>
      <c r="E102" s="24" t="s">
        <v>3272</v>
      </c>
      <c r="F102" s="16" t="s">
        <v>3488</v>
      </c>
      <c r="G102" s="24" t="s">
        <v>3256</v>
      </c>
      <c r="H102" s="16" t="s">
        <v>3489</v>
      </c>
      <c r="I102" s="24" t="s">
        <v>3275</v>
      </c>
      <c r="J102" s="24" t="s">
        <v>3282</v>
      </c>
      <c r="K102" s="16" t="s">
        <v>3488</v>
      </c>
    </row>
    <row r="103" s="11" customFormat="1" ht="54.75" customHeight="1" spans="1:11">
      <c r="A103" s="25"/>
      <c r="B103" s="26"/>
      <c r="C103" s="25"/>
      <c r="D103" s="24" t="s">
        <v>3277</v>
      </c>
      <c r="E103" s="24" t="s">
        <v>3312</v>
      </c>
      <c r="F103" s="16" t="s">
        <v>3479</v>
      </c>
      <c r="G103" s="24" t="s">
        <v>3256</v>
      </c>
      <c r="H103" s="16" t="s">
        <v>3334</v>
      </c>
      <c r="I103" s="24" t="s">
        <v>3264</v>
      </c>
      <c r="J103" s="24" t="s">
        <v>3282</v>
      </c>
      <c r="K103" s="16" t="s">
        <v>3488</v>
      </c>
    </row>
    <row r="104" s="11" customFormat="1" ht="54.75" customHeight="1" spans="1:11">
      <c r="A104" s="27"/>
      <c r="B104" s="28"/>
      <c r="C104" s="27"/>
      <c r="D104" s="24" t="s">
        <v>3292</v>
      </c>
      <c r="E104" s="24" t="s">
        <v>3293</v>
      </c>
      <c r="F104" s="16" t="s">
        <v>3294</v>
      </c>
      <c r="G104" s="24" t="s">
        <v>3256</v>
      </c>
      <c r="H104" s="16" t="s">
        <v>3334</v>
      </c>
      <c r="I104" s="24" t="s">
        <v>3264</v>
      </c>
      <c r="J104" s="24" t="s">
        <v>3282</v>
      </c>
      <c r="K104" s="16" t="s">
        <v>3488</v>
      </c>
    </row>
    <row r="105" s="11" customFormat="1" ht="54.75" customHeight="1" spans="1:11">
      <c r="A105" s="23" t="s">
        <v>3490</v>
      </c>
      <c r="B105" s="23" t="s">
        <v>3491</v>
      </c>
      <c r="C105" s="23" t="s">
        <v>3475</v>
      </c>
      <c r="D105" s="24" t="s">
        <v>3253</v>
      </c>
      <c r="E105" s="24" t="s">
        <v>3272</v>
      </c>
      <c r="F105" s="16" t="s">
        <v>3492</v>
      </c>
      <c r="G105" s="24" t="s">
        <v>3256</v>
      </c>
      <c r="H105" s="16" t="s">
        <v>3477</v>
      </c>
      <c r="I105" s="24" t="s">
        <v>3275</v>
      </c>
      <c r="J105" s="24" t="s">
        <v>3282</v>
      </c>
      <c r="K105" s="16" t="s">
        <v>3493</v>
      </c>
    </row>
    <row r="106" s="11" customFormat="1" ht="54.75" customHeight="1" spans="1:11">
      <c r="A106" s="25"/>
      <c r="B106" s="26"/>
      <c r="C106" s="25"/>
      <c r="D106" s="24" t="s">
        <v>3277</v>
      </c>
      <c r="E106" s="24" t="s">
        <v>3312</v>
      </c>
      <c r="F106" s="16" t="s">
        <v>3479</v>
      </c>
      <c r="G106" s="24" t="s">
        <v>3256</v>
      </c>
      <c r="H106" s="16" t="s">
        <v>3334</v>
      </c>
      <c r="I106" s="24" t="s">
        <v>3264</v>
      </c>
      <c r="J106" s="24" t="s">
        <v>3282</v>
      </c>
      <c r="K106" s="16" t="s">
        <v>3493</v>
      </c>
    </row>
    <row r="107" s="11" customFormat="1" ht="54.75" customHeight="1" spans="1:11">
      <c r="A107" s="27"/>
      <c r="B107" s="28"/>
      <c r="C107" s="27"/>
      <c r="D107" s="24" t="s">
        <v>3292</v>
      </c>
      <c r="E107" s="24" t="s">
        <v>3293</v>
      </c>
      <c r="F107" s="16" t="s">
        <v>3294</v>
      </c>
      <c r="G107" s="24" t="s">
        <v>3256</v>
      </c>
      <c r="H107" s="16" t="s">
        <v>3334</v>
      </c>
      <c r="I107" s="24" t="s">
        <v>3264</v>
      </c>
      <c r="J107" s="24" t="s">
        <v>3282</v>
      </c>
      <c r="K107" s="16" t="s">
        <v>3493</v>
      </c>
    </row>
    <row r="108" s="11" customFormat="1" ht="54.75" customHeight="1" spans="1:11">
      <c r="A108" s="23" t="s">
        <v>3494</v>
      </c>
      <c r="B108" s="23" t="s">
        <v>3495</v>
      </c>
      <c r="C108" s="23" t="s">
        <v>3496</v>
      </c>
      <c r="D108" s="24" t="s">
        <v>3253</v>
      </c>
      <c r="E108" s="24" t="s">
        <v>3272</v>
      </c>
      <c r="F108" s="16" t="s">
        <v>3496</v>
      </c>
      <c r="G108" s="24" t="s">
        <v>3256</v>
      </c>
      <c r="H108" s="16" t="s">
        <v>3497</v>
      </c>
      <c r="I108" s="24" t="s">
        <v>3275</v>
      </c>
      <c r="J108" s="24" t="s">
        <v>3282</v>
      </c>
      <c r="K108" s="16" t="s">
        <v>3496</v>
      </c>
    </row>
    <row r="109" s="11" customFormat="1" ht="54.75" customHeight="1" spans="1:11">
      <c r="A109" s="25"/>
      <c r="B109" s="26"/>
      <c r="C109" s="25"/>
      <c r="D109" s="24" t="s">
        <v>3277</v>
      </c>
      <c r="E109" s="24" t="s">
        <v>3312</v>
      </c>
      <c r="F109" s="16" t="s">
        <v>3479</v>
      </c>
      <c r="G109" s="24" t="s">
        <v>3256</v>
      </c>
      <c r="H109" s="16" t="s">
        <v>3334</v>
      </c>
      <c r="I109" s="24" t="s">
        <v>3264</v>
      </c>
      <c r="J109" s="24" t="s">
        <v>3282</v>
      </c>
      <c r="K109" s="16" t="s">
        <v>3496</v>
      </c>
    </row>
    <row r="110" s="11" customFormat="1" ht="54.75" customHeight="1" spans="1:11">
      <c r="A110" s="27"/>
      <c r="B110" s="28"/>
      <c r="C110" s="27"/>
      <c r="D110" s="24" t="s">
        <v>3292</v>
      </c>
      <c r="E110" s="24" t="s">
        <v>3293</v>
      </c>
      <c r="F110" s="16" t="s">
        <v>3294</v>
      </c>
      <c r="G110" s="24" t="s">
        <v>3256</v>
      </c>
      <c r="H110" s="16" t="s">
        <v>3334</v>
      </c>
      <c r="I110" s="24" t="s">
        <v>3264</v>
      </c>
      <c r="J110" s="24" t="s">
        <v>3282</v>
      </c>
      <c r="K110" s="16" t="s">
        <v>3496</v>
      </c>
    </row>
    <row r="111" s="11" customFormat="1" ht="54.75" customHeight="1" spans="1:11">
      <c r="A111" s="23" t="s">
        <v>3498</v>
      </c>
      <c r="B111" s="23" t="s">
        <v>3499</v>
      </c>
      <c r="C111" s="23" t="s">
        <v>3500</v>
      </c>
      <c r="D111" s="24" t="s">
        <v>3253</v>
      </c>
      <c r="E111" s="24" t="s">
        <v>3272</v>
      </c>
      <c r="F111" s="16" t="s">
        <v>3500</v>
      </c>
      <c r="G111" s="24" t="s">
        <v>3256</v>
      </c>
      <c r="H111" s="16" t="s">
        <v>3501</v>
      </c>
      <c r="I111" s="24" t="s">
        <v>3275</v>
      </c>
      <c r="J111" s="24" t="s">
        <v>3282</v>
      </c>
      <c r="K111" s="16" t="s">
        <v>3500</v>
      </c>
    </row>
    <row r="112" s="11" customFormat="1" ht="54.75" customHeight="1" spans="1:11">
      <c r="A112" s="25"/>
      <c r="B112" s="26"/>
      <c r="C112" s="25"/>
      <c r="D112" s="24" t="s">
        <v>3277</v>
      </c>
      <c r="E112" s="24" t="s">
        <v>3312</v>
      </c>
      <c r="F112" s="16" t="s">
        <v>3479</v>
      </c>
      <c r="G112" s="24" t="s">
        <v>3256</v>
      </c>
      <c r="H112" s="16" t="s">
        <v>3334</v>
      </c>
      <c r="I112" s="24" t="s">
        <v>3264</v>
      </c>
      <c r="J112" s="24" t="s">
        <v>3282</v>
      </c>
      <c r="K112" s="16" t="s">
        <v>3500</v>
      </c>
    </row>
    <row r="113" s="11" customFormat="1" ht="54.75" customHeight="1" spans="1:11">
      <c r="A113" s="27"/>
      <c r="B113" s="28"/>
      <c r="C113" s="27"/>
      <c r="D113" s="24" t="s">
        <v>3292</v>
      </c>
      <c r="E113" s="24" t="s">
        <v>3293</v>
      </c>
      <c r="F113" s="16" t="s">
        <v>3294</v>
      </c>
      <c r="G113" s="24" t="s">
        <v>3256</v>
      </c>
      <c r="H113" s="16" t="s">
        <v>3334</v>
      </c>
      <c r="I113" s="24" t="s">
        <v>3264</v>
      </c>
      <c r="J113" s="24" t="s">
        <v>3282</v>
      </c>
      <c r="K113" s="16" t="s">
        <v>3500</v>
      </c>
    </row>
    <row r="114" s="11" customFormat="1" ht="42" customHeight="1" spans="1:11">
      <c r="A114" s="16" t="s">
        <v>3502</v>
      </c>
      <c r="B114" s="21"/>
      <c r="C114" s="22"/>
      <c r="D114" s="22"/>
      <c r="E114" s="22"/>
      <c r="F114" s="22"/>
      <c r="G114" s="21"/>
      <c r="H114" s="22"/>
      <c r="I114" s="21"/>
      <c r="J114" s="21"/>
      <c r="K114" s="22"/>
    </row>
    <row r="115" s="11" customFormat="1" ht="42" customHeight="1" spans="1:11">
      <c r="A115" s="16" t="s">
        <v>3503</v>
      </c>
      <c r="B115" s="21"/>
      <c r="C115" s="22"/>
      <c r="D115" s="22"/>
      <c r="E115" s="22"/>
      <c r="F115" s="22"/>
      <c r="G115" s="21"/>
      <c r="H115" s="22"/>
      <c r="I115" s="21"/>
      <c r="J115" s="21"/>
      <c r="K115" s="22"/>
    </row>
    <row r="116" s="11" customFormat="1" ht="54.75" customHeight="1" spans="1:11">
      <c r="A116" s="23" t="s">
        <v>3504</v>
      </c>
      <c r="B116" s="23" t="s">
        <v>3505</v>
      </c>
      <c r="C116" s="23" t="s">
        <v>3506</v>
      </c>
      <c r="D116" s="24" t="s">
        <v>3253</v>
      </c>
      <c r="E116" s="24" t="s">
        <v>3254</v>
      </c>
      <c r="F116" s="16" t="s">
        <v>3507</v>
      </c>
      <c r="G116" s="24" t="s">
        <v>3256</v>
      </c>
      <c r="H116" s="16" t="s">
        <v>3257</v>
      </c>
      <c r="I116" s="24" t="s">
        <v>3258</v>
      </c>
      <c r="J116" s="24" t="s">
        <v>3259</v>
      </c>
      <c r="K116" s="16" t="s">
        <v>3507</v>
      </c>
    </row>
    <row r="117" s="11" customFormat="1" ht="54.75" customHeight="1" spans="1:11">
      <c r="A117" s="25"/>
      <c r="B117" s="26"/>
      <c r="C117" s="25"/>
      <c r="D117" s="24" t="s">
        <v>3253</v>
      </c>
      <c r="E117" s="24" t="s">
        <v>3254</v>
      </c>
      <c r="F117" s="16" t="s">
        <v>3507</v>
      </c>
      <c r="G117" s="24" t="s">
        <v>3256</v>
      </c>
      <c r="H117" s="16" t="s">
        <v>3257</v>
      </c>
      <c r="I117" s="24" t="s">
        <v>3258</v>
      </c>
      <c r="J117" s="24" t="s">
        <v>3259</v>
      </c>
      <c r="K117" s="16" t="s">
        <v>3507</v>
      </c>
    </row>
    <row r="118" s="11" customFormat="1" ht="54.75" customHeight="1" spans="1:11">
      <c r="A118" s="25"/>
      <c r="B118" s="26"/>
      <c r="C118" s="25"/>
      <c r="D118" s="24" t="s">
        <v>3253</v>
      </c>
      <c r="E118" s="24" t="s">
        <v>3254</v>
      </c>
      <c r="F118" s="16" t="s">
        <v>3507</v>
      </c>
      <c r="G118" s="24" t="s">
        <v>3256</v>
      </c>
      <c r="H118" s="16" t="s">
        <v>3257</v>
      </c>
      <c r="I118" s="24" t="s">
        <v>3258</v>
      </c>
      <c r="J118" s="24" t="s">
        <v>3259</v>
      </c>
      <c r="K118" s="16" t="s">
        <v>3507</v>
      </c>
    </row>
    <row r="119" s="11" customFormat="1" ht="54.75" customHeight="1" spans="1:11">
      <c r="A119" s="25"/>
      <c r="B119" s="26"/>
      <c r="C119" s="25"/>
      <c r="D119" s="24" t="s">
        <v>3277</v>
      </c>
      <c r="E119" s="24" t="s">
        <v>3278</v>
      </c>
      <c r="F119" s="16" t="s">
        <v>3508</v>
      </c>
      <c r="G119" s="24" t="s">
        <v>3256</v>
      </c>
      <c r="H119" s="16" t="s">
        <v>3365</v>
      </c>
      <c r="I119" s="24" t="s">
        <v>3264</v>
      </c>
      <c r="J119" s="24" t="s">
        <v>3282</v>
      </c>
      <c r="K119" s="16" t="s">
        <v>3508</v>
      </c>
    </row>
    <row r="120" s="11" customFormat="1" ht="54.75" customHeight="1" spans="1:11">
      <c r="A120" s="25"/>
      <c r="B120" s="26"/>
      <c r="C120" s="25"/>
      <c r="D120" s="24" t="s">
        <v>3277</v>
      </c>
      <c r="E120" s="24" t="s">
        <v>3278</v>
      </c>
      <c r="F120" s="16" t="s">
        <v>3508</v>
      </c>
      <c r="G120" s="24" t="s">
        <v>3256</v>
      </c>
      <c r="H120" s="16" t="s">
        <v>3365</v>
      </c>
      <c r="I120" s="24" t="s">
        <v>3264</v>
      </c>
      <c r="J120" s="24" t="s">
        <v>3282</v>
      </c>
      <c r="K120" s="16" t="s">
        <v>3508</v>
      </c>
    </row>
    <row r="121" s="11" customFormat="1" ht="54.75" customHeight="1" spans="1:11">
      <c r="A121" s="25"/>
      <c r="B121" s="26"/>
      <c r="C121" s="25"/>
      <c r="D121" s="24" t="s">
        <v>3277</v>
      </c>
      <c r="E121" s="24" t="s">
        <v>3278</v>
      </c>
      <c r="F121" s="16" t="s">
        <v>3508</v>
      </c>
      <c r="G121" s="24" t="s">
        <v>3256</v>
      </c>
      <c r="H121" s="16" t="s">
        <v>3365</v>
      </c>
      <c r="I121" s="24" t="s">
        <v>3264</v>
      </c>
      <c r="J121" s="24" t="s">
        <v>3282</v>
      </c>
      <c r="K121" s="16" t="s">
        <v>3508</v>
      </c>
    </row>
    <row r="122" s="11" customFormat="1" ht="54.75" customHeight="1" spans="1:11">
      <c r="A122" s="25"/>
      <c r="B122" s="26"/>
      <c r="C122" s="25"/>
      <c r="D122" s="24" t="s">
        <v>3292</v>
      </c>
      <c r="E122" s="24" t="s">
        <v>3293</v>
      </c>
      <c r="F122" s="16" t="s">
        <v>3509</v>
      </c>
      <c r="G122" s="24" t="s">
        <v>3269</v>
      </c>
      <c r="H122" s="16" t="s">
        <v>3365</v>
      </c>
      <c r="I122" s="24" t="s">
        <v>3264</v>
      </c>
      <c r="J122" s="24" t="s">
        <v>3259</v>
      </c>
      <c r="K122" s="16" t="s">
        <v>3509</v>
      </c>
    </row>
    <row r="123" s="11" customFormat="1" ht="54.75" customHeight="1" spans="1:11">
      <c r="A123" s="25"/>
      <c r="B123" s="26"/>
      <c r="C123" s="25"/>
      <c r="D123" s="24" t="s">
        <v>3292</v>
      </c>
      <c r="E123" s="24" t="s">
        <v>3293</v>
      </c>
      <c r="F123" s="16" t="s">
        <v>3509</v>
      </c>
      <c r="G123" s="24" t="s">
        <v>3269</v>
      </c>
      <c r="H123" s="16" t="s">
        <v>3365</v>
      </c>
      <c r="I123" s="24" t="s">
        <v>3264</v>
      </c>
      <c r="J123" s="24" t="s">
        <v>3259</v>
      </c>
      <c r="K123" s="16" t="s">
        <v>3509</v>
      </c>
    </row>
    <row r="124" s="11" customFormat="1" ht="54.75" customHeight="1" spans="1:11">
      <c r="A124" s="27"/>
      <c r="B124" s="28"/>
      <c r="C124" s="27"/>
      <c r="D124" s="24" t="s">
        <v>3292</v>
      </c>
      <c r="E124" s="24" t="s">
        <v>3293</v>
      </c>
      <c r="F124" s="16" t="s">
        <v>3509</v>
      </c>
      <c r="G124" s="24" t="s">
        <v>3269</v>
      </c>
      <c r="H124" s="16" t="s">
        <v>3365</v>
      </c>
      <c r="I124" s="24" t="s">
        <v>3264</v>
      </c>
      <c r="J124" s="24" t="s">
        <v>3259</v>
      </c>
      <c r="K124" s="16" t="s">
        <v>3509</v>
      </c>
    </row>
    <row r="125" s="11" customFormat="1" ht="54.75" customHeight="1" spans="1:11">
      <c r="A125" s="23" t="s">
        <v>3510</v>
      </c>
      <c r="B125" s="23" t="s">
        <v>3511</v>
      </c>
      <c r="C125" s="23" t="s">
        <v>3512</v>
      </c>
      <c r="D125" s="24" t="s">
        <v>3253</v>
      </c>
      <c r="E125" s="24" t="s">
        <v>3254</v>
      </c>
      <c r="F125" s="16" t="s">
        <v>3512</v>
      </c>
      <c r="G125" s="24" t="s">
        <v>3256</v>
      </c>
      <c r="H125" s="16" t="s">
        <v>3257</v>
      </c>
      <c r="I125" s="24" t="s">
        <v>3513</v>
      </c>
      <c r="J125" s="24" t="s">
        <v>3259</v>
      </c>
      <c r="K125" s="16" t="s">
        <v>3512</v>
      </c>
    </row>
    <row r="126" s="11" customFormat="1" ht="54.75" customHeight="1" spans="1:11">
      <c r="A126" s="25"/>
      <c r="B126" s="26"/>
      <c r="C126" s="25"/>
      <c r="D126" s="24" t="s">
        <v>3253</v>
      </c>
      <c r="E126" s="24" t="s">
        <v>3254</v>
      </c>
      <c r="F126" s="16" t="s">
        <v>3512</v>
      </c>
      <c r="G126" s="24" t="s">
        <v>3256</v>
      </c>
      <c r="H126" s="16" t="s">
        <v>3257</v>
      </c>
      <c r="I126" s="24" t="s">
        <v>3513</v>
      </c>
      <c r="J126" s="24" t="s">
        <v>3259</v>
      </c>
      <c r="K126" s="16" t="s">
        <v>3512</v>
      </c>
    </row>
    <row r="127" s="11" customFormat="1" ht="54.75" customHeight="1" spans="1:11">
      <c r="A127" s="25"/>
      <c r="B127" s="26"/>
      <c r="C127" s="25"/>
      <c r="D127" s="24" t="s">
        <v>3277</v>
      </c>
      <c r="E127" s="24" t="s">
        <v>3278</v>
      </c>
      <c r="F127" s="16" t="s">
        <v>3514</v>
      </c>
      <c r="G127" s="24" t="s">
        <v>3256</v>
      </c>
      <c r="H127" s="16" t="s">
        <v>3334</v>
      </c>
      <c r="I127" s="24" t="s">
        <v>3264</v>
      </c>
      <c r="J127" s="24" t="s">
        <v>3259</v>
      </c>
      <c r="K127" s="16" t="s">
        <v>3515</v>
      </c>
    </row>
    <row r="128" s="11" customFormat="1" ht="54.75" customHeight="1" spans="1:11">
      <c r="A128" s="25"/>
      <c r="B128" s="26"/>
      <c r="C128" s="25"/>
      <c r="D128" s="24" t="s">
        <v>3277</v>
      </c>
      <c r="E128" s="24" t="s">
        <v>3278</v>
      </c>
      <c r="F128" s="16" t="s">
        <v>3514</v>
      </c>
      <c r="G128" s="24" t="s">
        <v>3256</v>
      </c>
      <c r="H128" s="16" t="s">
        <v>3334</v>
      </c>
      <c r="I128" s="24" t="s">
        <v>3264</v>
      </c>
      <c r="J128" s="24" t="s">
        <v>3259</v>
      </c>
      <c r="K128" s="16" t="s">
        <v>3515</v>
      </c>
    </row>
    <row r="129" s="11" customFormat="1" ht="54.75" customHeight="1" spans="1:11">
      <c r="A129" s="25"/>
      <c r="B129" s="26"/>
      <c r="C129" s="25"/>
      <c r="D129" s="24" t="s">
        <v>3292</v>
      </c>
      <c r="E129" s="24" t="s">
        <v>3293</v>
      </c>
      <c r="F129" s="16" t="s">
        <v>3509</v>
      </c>
      <c r="G129" s="24" t="s">
        <v>3269</v>
      </c>
      <c r="H129" s="16" t="s">
        <v>3365</v>
      </c>
      <c r="I129" s="24" t="s">
        <v>3264</v>
      </c>
      <c r="J129" s="24" t="s">
        <v>3259</v>
      </c>
      <c r="K129" s="16" t="s">
        <v>3516</v>
      </c>
    </row>
    <row r="130" s="11" customFormat="1" ht="54.75" customHeight="1" spans="1:11">
      <c r="A130" s="27"/>
      <c r="B130" s="28"/>
      <c r="C130" s="27"/>
      <c r="D130" s="24" t="s">
        <v>3292</v>
      </c>
      <c r="E130" s="24" t="s">
        <v>3293</v>
      </c>
      <c r="F130" s="16" t="s">
        <v>3509</v>
      </c>
      <c r="G130" s="24" t="s">
        <v>3269</v>
      </c>
      <c r="H130" s="16" t="s">
        <v>3365</v>
      </c>
      <c r="I130" s="24" t="s">
        <v>3264</v>
      </c>
      <c r="J130" s="24" t="s">
        <v>3259</v>
      </c>
      <c r="K130" s="16" t="s">
        <v>3516</v>
      </c>
    </row>
    <row r="131" s="11" customFormat="1" ht="42" customHeight="1" spans="1:11">
      <c r="A131" s="16" t="s">
        <v>3517</v>
      </c>
      <c r="B131" s="21"/>
      <c r="C131" s="22"/>
      <c r="D131" s="22"/>
      <c r="E131" s="22"/>
      <c r="F131" s="22"/>
      <c r="G131" s="21"/>
      <c r="H131" s="22"/>
      <c r="I131" s="21"/>
      <c r="J131" s="21"/>
      <c r="K131" s="22"/>
    </row>
    <row r="132" s="11" customFormat="1" ht="42" customHeight="1" spans="1:11">
      <c r="A132" s="16" t="s">
        <v>3518</v>
      </c>
      <c r="B132" s="21"/>
      <c r="C132" s="22"/>
      <c r="D132" s="22"/>
      <c r="E132" s="22"/>
      <c r="F132" s="22"/>
      <c r="G132" s="21"/>
      <c r="H132" s="22"/>
      <c r="I132" s="21"/>
      <c r="J132" s="21"/>
      <c r="K132" s="22"/>
    </row>
    <row r="133" s="11" customFormat="1" ht="54.75" customHeight="1" spans="1:11">
      <c r="A133" s="23" t="s">
        <v>3519</v>
      </c>
      <c r="B133" s="23" t="s">
        <v>3520</v>
      </c>
      <c r="C133" s="23" t="s">
        <v>3521</v>
      </c>
      <c r="D133" s="24" t="s">
        <v>3253</v>
      </c>
      <c r="E133" s="24" t="s">
        <v>3261</v>
      </c>
      <c r="F133" s="16" t="s">
        <v>3522</v>
      </c>
      <c r="G133" s="24" t="s">
        <v>3256</v>
      </c>
      <c r="H133" s="16" t="s">
        <v>3334</v>
      </c>
      <c r="I133" s="24" t="s">
        <v>3264</v>
      </c>
      <c r="J133" s="24" t="s">
        <v>3282</v>
      </c>
      <c r="K133" s="16" t="s">
        <v>3523</v>
      </c>
    </row>
    <row r="134" s="11" customFormat="1" ht="54.75" customHeight="1" spans="1:11">
      <c r="A134" s="25"/>
      <c r="B134" s="26"/>
      <c r="C134" s="25"/>
      <c r="D134" s="24" t="s">
        <v>3253</v>
      </c>
      <c r="E134" s="24" t="s">
        <v>3267</v>
      </c>
      <c r="F134" s="16" t="s">
        <v>3524</v>
      </c>
      <c r="G134" s="24" t="s">
        <v>3256</v>
      </c>
      <c r="H134" s="16" t="s">
        <v>3334</v>
      </c>
      <c r="I134" s="24" t="s">
        <v>3264</v>
      </c>
      <c r="J134" s="24" t="s">
        <v>3282</v>
      </c>
      <c r="K134" s="16" t="s">
        <v>3525</v>
      </c>
    </row>
    <row r="135" s="11" customFormat="1" ht="54.75" customHeight="1" spans="1:11">
      <c r="A135" s="25"/>
      <c r="B135" s="26"/>
      <c r="C135" s="25"/>
      <c r="D135" s="24" t="s">
        <v>3277</v>
      </c>
      <c r="E135" s="24" t="s">
        <v>3312</v>
      </c>
      <c r="F135" s="16" t="s">
        <v>3526</v>
      </c>
      <c r="G135" s="24" t="s">
        <v>3256</v>
      </c>
      <c r="H135" s="16" t="s">
        <v>3334</v>
      </c>
      <c r="I135" s="24" t="s">
        <v>3264</v>
      </c>
      <c r="J135" s="24" t="s">
        <v>3282</v>
      </c>
      <c r="K135" s="16" t="s">
        <v>3526</v>
      </c>
    </row>
    <row r="136" s="11" customFormat="1" ht="54.75" customHeight="1" spans="1:11">
      <c r="A136" s="25"/>
      <c r="B136" s="26"/>
      <c r="C136" s="25"/>
      <c r="D136" s="24" t="s">
        <v>3277</v>
      </c>
      <c r="E136" s="24" t="s">
        <v>3278</v>
      </c>
      <c r="F136" s="16" t="s">
        <v>3527</v>
      </c>
      <c r="G136" s="24" t="s">
        <v>3256</v>
      </c>
      <c r="H136" s="16" t="s">
        <v>3334</v>
      </c>
      <c r="I136" s="24" t="s">
        <v>3264</v>
      </c>
      <c r="J136" s="24" t="s">
        <v>3282</v>
      </c>
      <c r="K136" s="16" t="s">
        <v>3528</v>
      </c>
    </row>
    <row r="137" s="11" customFormat="1" ht="54.75" customHeight="1" spans="1:11">
      <c r="A137" s="25"/>
      <c r="B137" s="26"/>
      <c r="C137" s="25"/>
      <c r="D137" s="24" t="s">
        <v>3277</v>
      </c>
      <c r="E137" s="24" t="s">
        <v>3284</v>
      </c>
      <c r="F137" s="16" t="s">
        <v>3529</v>
      </c>
      <c r="G137" s="24" t="s">
        <v>3256</v>
      </c>
      <c r="H137" s="16" t="s">
        <v>3334</v>
      </c>
      <c r="I137" s="24" t="s">
        <v>3264</v>
      </c>
      <c r="J137" s="24" t="s">
        <v>3282</v>
      </c>
      <c r="K137" s="16" t="s">
        <v>3530</v>
      </c>
    </row>
    <row r="138" s="11" customFormat="1" ht="54.75" customHeight="1" spans="1:11">
      <c r="A138" s="27"/>
      <c r="B138" s="28"/>
      <c r="C138" s="27"/>
      <c r="D138" s="24" t="s">
        <v>3292</v>
      </c>
      <c r="E138" s="24" t="s">
        <v>3293</v>
      </c>
      <c r="F138" s="16" t="s">
        <v>3531</v>
      </c>
      <c r="G138" s="24" t="s">
        <v>3256</v>
      </c>
      <c r="H138" s="16" t="s">
        <v>3532</v>
      </c>
      <c r="I138" s="24" t="s">
        <v>3264</v>
      </c>
      <c r="J138" s="24" t="s">
        <v>3282</v>
      </c>
      <c r="K138" s="16" t="s">
        <v>3531</v>
      </c>
    </row>
    <row r="139" s="11" customFormat="1" ht="54.75" customHeight="1" spans="1:11">
      <c r="A139" s="23" t="s">
        <v>3533</v>
      </c>
      <c r="B139" s="23" t="s">
        <v>3534</v>
      </c>
      <c r="C139" s="23" t="s">
        <v>3535</v>
      </c>
      <c r="D139" s="24" t="s">
        <v>3253</v>
      </c>
      <c r="E139" s="24" t="s">
        <v>3267</v>
      </c>
      <c r="F139" s="16" t="s">
        <v>3522</v>
      </c>
      <c r="G139" s="24" t="s">
        <v>3256</v>
      </c>
      <c r="H139" s="16" t="s">
        <v>3334</v>
      </c>
      <c r="I139" s="24" t="s">
        <v>3264</v>
      </c>
      <c r="J139" s="24" t="s">
        <v>3282</v>
      </c>
      <c r="K139" s="16" t="s">
        <v>3522</v>
      </c>
    </row>
    <row r="140" s="11" customFormat="1" ht="54.75" customHeight="1" spans="1:11">
      <c r="A140" s="25"/>
      <c r="B140" s="26"/>
      <c r="C140" s="25"/>
      <c r="D140" s="24" t="s">
        <v>3277</v>
      </c>
      <c r="E140" s="24" t="s">
        <v>3312</v>
      </c>
      <c r="F140" s="16" t="s">
        <v>3536</v>
      </c>
      <c r="G140" s="24" t="s">
        <v>3256</v>
      </c>
      <c r="H140" s="16" t="s">
        <v>3334</v>
      </c>
      <c r="I140" s="24" t="s">
        <v>3264</v>
      </c>
      <c r="J140" s="24" t="s">
        <v>3282</v>
      </c>
      <c r="K140" s="16" t="s">
        <v>3536</v>
      </c>
    </row>
    <row r="141" s="11" customFormat="1" ht="54.75" customHeight="1" spans="1:11">
      <c r="A141" s="25"/>
      <c r="B141" s="26"/>
      <c r="C141" s="25"/>
      <c r="D141" s="24" t="s">
        <v>3277</v>
      </c>
      <c r="E141" s="24" t="s">
        <v>3278</v>
      </c>
      <c r="F141" s="16" t="s">
        <v>3537</v>
      </c>
      <c r="G141" s="24" t="s">
        <v>3256</v>
      </c>
      <c r="H141" s="16" t="s">
        <v>3334</v>
      </c>
      <c r="I141" s="24" t="s">
        <v>3264</v>
      </c>
      <c r="J141" s="24" t="s">
        <v>3282</v>
      </c>
      <c r="K141" s="16" t="s">
        <v>3537</v>
      </c>
    </row>
    <row r="142" s="11" customFormat="1" ht="54.75" customHeight="1" spans="1:11">
      <c r="A142" s="25"/>
      <c r="B142" s="26"/>
      <c r="C142" s="25"/>
      <c r="D142" s="24" t="s">
        <v>3277</v>
      </c>
      <c r="E142" s="24" t="s">
        <v>3284</v>
      </c>
      <c r="F142" s="16" t="s">
        <v>3538</v>
      </c>
      <c r="G142" s="24" t="s">
        <v>3256</v>
      </c>
      <c r="H142" s="16" t="s">
        <v>3334</v>
      </c>
      <c r="I142" s="24" t="s">
        <v>3264</v>
      </c>
      <c r="J142" s="24" t="s">
        <v>3282</v>
      </c>
      <c r="K142" s="16" t="s">
        <v>3538</v>
      </c>
    </row>
    <row r="143" s="11" customFormat="1" ht="54.75" customHeight="1" spans="1:11">
      <c r="A143" s="27"/>
      <c r="B143" s="28"/>
      <c r="C143" s="27"/>
      <c r="D143" s="24" t="s">
        <v>3292</v>
      </c>
      <c r="E143" s="24" t="s">
        <v>3293</v>
      </c>
      <c r="F143" s="16" t="s">
        <v>3539</v>
      </c>
      <c r="G143" s="24" t="s">
        <v>3256</v>
      </c>
      <c r="H143" s="16" t="s">
        <v>3334</v>
      </c>
      <c r="I143" s="24" t="s">
        <v>3264</v>
      </c>
      <c r="J143" s="24" t="s">
        <v>3282</v>
      </c>
      <c r="K143" s="16" t="s">
        <v>3531</v>
      </c>
    </row>
    <row r="144" s="11" customFormat="1" ht="54.75" customHeight="1" spans="1:11">
      <c r="A144" s="23" t="s">
        <v>3540</v>
      </c>
      <c r="B144" s="23" t="s">
        <v>3541</v>
      </c>
      <c r="C144" s="23" t="s">
        <v>3542</v>
      </c>
      <c r="D144" s="24" t="s">
        <v>3253</v>
      </c>
      <c r="E144" s="24" t="s">
        <v>3254</v>
      </c>
      <c r="F144" s="16" t="s">
        <v>3543</v>
      </c>
      <c r="G144" s="24" t="s">
        <v>3269</v>
      </c>
      <c r="H144" s="16" t="s">
        <v>3544</v>
      </c>
      <c r="I144" s="24" t="s">
        <v>3264</v>
      </c>
      <c r="J144" s="24" t="s">
        <v>3259</v>
      </c>
      <c r="K144" s="16" t="s">
        <v>3543</v>
      </c>
    </row>
    <row r="145" s="11" customFormat="1" ht="54.75" customHeight="1" spans="1:11">
      <c r="A145" s="25"/>
      <c r="B145" s="26"/>
      <c r="C145" s="25"/>
      <c r="D145" s="24" t="s">
        <v>3253</v>
      </c>
      <c r="E145" s="24" t="s">
        <v>3261</v>
      </c>
      <c r="F145" s="16" t="s">
        <v>3545</v>
      </c>
      <c r="G145" s="24" t="s">
        <v>3269</v>
      </c>
      <c r="H145" s="16" t="s">
        <v>3546</v>
      </c>
      <c r="I145" s="24" t="s">
        <v>3264</v>
      </c>
      <c r="J145" s="24" t="s">
        <v>3259</v>
      </c>
      <c r="K145" s="16" t="s">
        <v>3546</v>
      </c>
    </row>
    <row r="146" s="11" customFormat="1" ht="54.75" customHeight="1" spans="1:11">
      <c r="A146" s="25"/>
      <c r="B146" s="26"/>
      <c r="C146" s="25"/>
      <c r="D146" s="24" t="s">
        <v>3277</v>
      </c>
      <c r="E146" s="24" t="s">
        <v>3312</v>
      </c>
      <c r="F146" s="16" t="s">
        <v>3547</v>
      </c>
      <c r="G146" s="24" t="s">
        <v>3269</v>
      </c>
      <c r="H146" s="16" t="s">
        <v>3546</v>
      </c>
      <c r="I146" s="24" t="s">
        <v>3264</v>
      </c>
      <c r="J146" s="24" t="s">
        <v>3259</v>
      </c>
      <c r="K146" s="16" t="s">
        <v>3546</v>
      </c>
    </row>
    <row r="147" s="11" customFormat="1" ht="54.75" customHeight="1" spans="1:11">
      <c r="A147" s="25"/>
      <c r="B147" s="26"/>
      <c r="C147" s="25"/>
      <c r="D147" s="24" t="s">
        <v>3277</v>
      </c>
      <c r="E147" s="24" t="s">
        <v>3278</v>
      </c>
      <c r="F147" s="16" t="s">
        <v>3548</v>
      </c>
      <c r="G147" s="24" t="s">
        <v>3387</v>
      </c>
      <c r="H147" s="16" t="s">
        <v>3549</v>
      </c>
      <c r="I147" s="24" t="s">
        <v>3264</v>
      </c>
      <c r="J147" s="24" t="s">
        <v>3259</v>
      </c>
      <c r="K147" s="16" t="s">
        <v>3550</v>
      </c>
    </row>
    <row r="148" s="11" customFormat="1" ht="54.75" customHeight="1" spans="1:11">
      <c r="A148" s="25"/>
      <c r="B148" s="26"/>
      <c r="C148" s="25"/>
      <c r="D148" s="24" t="s">
        <v>3277</v>
      </c>
      <c r="E148" s="24" t="s">
        <v>3284</v>
      </c>
      <c r="F148" s="16" t="s">
        <v>3551</v>
      </c>
      <c r="G148" s="24" t="s">
        <v>3269</v>
      </c>
      <c r="H148" s="16" t="s">
        <v>3552</v>
      </c>
      <c r="I148" s="24" t="s">
        <v>3264</v>
      </c>
      <c r="J148" s="24" t="s">
        <v>3259</v>
      </c>
      <c r="K148" s="16" t="s">
        <v>3552</v>
      </c>
    </row>
    <row r="149" s="11" customFormat="1" ht="54.75" customHeight="1" spans="1:11">
      <c r="A149" s="25"/>
      <c r="B149" s="26"/>
      <c r="C149" s="25"/>
      <c r="D149" s="24" t="s">
        <v>3277</v>
      </c>
      <c r="E149" s="24" t="s">
        <v>3288</v>
      </c>
      <c r="F149" s="16" t="s">
        <v>3553</v>
      </c>
      <c r="G149" s="24" t="s">
        <v>3269</v>
      </c>
      <c r="H149" s="16" t="s">
        <v>3553</v>
      </c>
      <c r="I149" s="24" t="s">
        <v>3264</v>
      </c>
      <c r="J149" s="24" t="s">
        <v>3259</v>
      </c>
      <c r="K149" s="16" t="s">
        <v>3553</v>
      </c>
    </row>
    <row r="150" s="11" customFormat="1" ht="54.75" customHeight="1" spans="1:11">
      <c r="A150" s="27"/>
      <c r="B150" s="28"/>
      <c r="C150" s="27"/>
      <c r="D150" s="24" t="s">
        <v>3292</v>
      </c>
      <c r="E150" s="24" t="s">
        <v>3293</v>
      </c>
      <c r="F150" s="16" t="s">
        <v>3554</v>
      </c>
      <c r="G150" s="24" t="s">
        <v>3269</v>
      </c>
      <c r="H150" s="16" t="s">
        <v>3555</v>
      </c>
      <c r="I150" s="24" t="s">
        <v>3264</v>
      </c>
      <c r="J150" s="24" t="s">
        <v>3259</v>
      </c>
      <c r="K150" s="16" t="s">
        <v>3555</v>
      </c>
    </row>
    <row r="151" s="11" customFormat="1" ht="54.75" customHeight="1" spans="1:11">
      <c r="A151" s="23" t="s">
        <v>3556</v>
      </c>
      <c r="B151" s="23" t="s">
        <v>3557</v>
      </c>
      <c r="C151" s="23" t="s">
        <v>3558</v>
      </c>
      <c r="D151" s="24" t="s">
        <v>3253</v>
      </c>
      <c r="E151" s="24" t="s">
        <v>3254</v>
      </c>
      <c r="F151" s="16" t="s">
        <v>3559</v>
      </c>
      <c r="G151" s="24" t="s">
        <v>3256</v>
      </c>
      <c r="H151" s="16" t="s">
        <v>3560</v>
      </c>
      <c r="I151" s="24" t="s">
        <v>3561</v>
      </c>
      <c r="J151" s="24" t="s">
        <v>3282</v>
      </c>
      <c r="K151" s="16" t="s">
        <v>3562</v>
      </c>
    </row>
    <row r="152" s="11" customFormat="1" ht="54.75" customHeight="1" spans="1:11">
      <c r="A152" s="25"/>
      <c r="B152" s="26"/>
      <c r="C152" s="25"/>
      <c r="D152" s="24" t="s">
        <v>3253</v>
      </c>
      <c r="E152" s="24" t="s">
        <v>3254</v>
      </c>
      <c r="F152" s="16" t="s">
        <v>3563</v>
      </c>
      <c r="G152" s="24" t="s">
        <v>3256</v>
      </c>
      <c r="H152" s="16" t="s">
        <v>3564</v>
      </c>
      <c r="I152" s="24" t="s">
        <v>3565</v>
      </c>
      <c r="J152" s="24" t="s">
        <v>3282</v>
      </c>
      <c r="K152" s="16" t="s">
        <v>3566</v>
      </c>
    </row>
    <row r="153" s="11" customFormat="1" ht="54.75" customHeight="1" spans="1:11">
      <c r="A153" s="25"/>
      <c r="B153" s="26"/>
      <c r="C153" s="25"/>
      <c r="D153" s="24" t="s">
        <v>3253</v>
      </c>
      <c r="E153" s="24" t="s">
        <v>3261</v>
      </c>
      <c r="F153" s="16" t="s">
        <v>3567</v>
      </c>
      <c r="G153" s="24" t="s">
        <v>3256</v>
      </c>
      <c r="H153" s="16" t="s">
        <v>3334</v>
      </c>
      <c r="I153" s="24" t="s">
        <v>3264</v>
      </c>
      <c r="J153" s="24" t="s">
        <v>3259</v>
      </c>
      <c r="K153" s="16" t="s">
        <v>3568</v>
      </c>
    </row>
    <row r="154" s="11" customFormat="1" ht="54.75" customHeight="1" spans="1:11">
      <c r="A154" s="25"/>
      <c r="B154" s="26"/>
      <c r="C154" s="25"/>
      <c r="D154" s="24" t="s">
        <v>3253</v>
      </c>
      <c r="E154" s="24" t="s">
        <v>3261</v>
      </c>
      <c r="F154" s="16" t="s">
        <v>3569</v>
      </c>
      <c r="G154" s="24" t="s">
        <v>3256</v>
      </c>
      <c r="H154" s="16" t="s">
        <v>3334</v>
      </c>
      <c r="I154" s="24" t="s">
        <v>3264</v>
      </c>
      <c r="J154" s="24" t="s">
        <v>3259</v>
      </c>
      <c r="K154" s="16" t="s">
        <v>3570</v>
      </c>
    </row>
    <row r="155" s="11" customFormat="1" ht="54.75" customHeight="1" spans="1:11">
      <c r="A155" s="25"/>
      <c r="B155" s="26"/>
      <c r="C155" s="25"/>
      <c r="D155" s="24" t="s">
        <v>3253</v>
      </c>
      <c r="E155" s="24" t="s">
        <v>3261</v>
      </c>
      <c r="F155" s="16" t="s">
        <v>3571</v>
      </c>
      <c r="G155" s="24" t="s">
        <v>3256</v>
      </c>
      <c r="H155" s="16" t="s">
        <v>3334</v>
      </c>
      <c r="I155" s="24" t="s">
        <v>3264</v>
      </c>
      <c r="J155" s="24" t="s">
        <v>3259</v>
      </c>
      <c r="K155" s="16" t="s">
        <v>3572</v>
      </c>
    </row>
    <row r="156" s="11" customFormat="1" ht="54.75" customHeight="1" spans="1:11">
      <c r="A156" s="25"/>
      <c r="B156" s="26"/>
      <c r="C156" s="25"/>
      <c r="D156" s="24" t="s">
        <v>3253</v>
      </c>
      <c r="E156" s="24" t="s">
        <v>3261</v>
      </c>
      <c r="F156" s="16" t="s">
        <v>3573</v>
      </c>
      <c r="G156" s="24" t="s">
        <v>3256</v>
      </c>
      <c r="H156" s="16" t="s">
        <v>3334</v>
      </c>
      <c r="I156" s="24" t="s">
        <v>3264</v>
      </c>
      <c r="J156" s="24" t="s">
        <v>3259</v>
      </c>
      <c r="K156" s="16" t="s">
        <v>3574</v>
      </c>
    </row>
    <row r="157" s="11" customFormat="1" ht="54.75" customHeight="1" spans="1:11">
      <c r="A157" s="25"/>
      <c r="B157" s="26"/>
      <c r="C157" s="25"/>
      <c r="D157" s="24" t="s">
        <v>3253</v>
      </c>
      <c r="E157" s="24" t="s">
        <v>3261</v>
      </c>
      <c r="F157" s="16" t="s">
        <v>3575</v>
      </c>
      <c r="G157" s="24" t="s">
        <v>3256</v>
      </c>
      <c r="H157" s="16" t="s">
        <v>3334</v>
      </c>
      <c r="I157" s="24" t="s">
        <v>3264</v>
      </c>
      <c r="J157" s="24" t="s">
        <v>3259</v>
      </c>
      <c r="K157" s="16" t="s">
        <v>3576</v>
      </c>
    </row>
    <row r="158" s="11" customFormat="1" ht="54.75" customHeight="1" spans="1:11">
      <c r="A158" s="25"/>
      <c r="B158" s="26"/>
      <c r="C158" s="25"/>
      <c r="D158" s="24" t="s">
        <v>3253</v>
      </c>
      <c r="E158" s="24" t="s">
        <v>3267</v>
      </c>
      <c r="F158" s="16" t="s">
        <v>3577</v>
      </c>
      <c r="G158" s="24" t="s">
        <v>3256</v>
      </c>
      <c r="H158" s="16" t="s">
        <v>3334</v>
      </c>
      <c r="I158" s="24" t="s">
        <v>3264</v>
      </c>
      <c r="J158" s="24" t="s">
        <v>3259</v>
      </c>
      <c r="K158" s="16" t="s">
        <v>3578</v>
      </c>
    </row>
    <row r="159" s="11" customFormat="1" ht="54.75" customHeight="1" spans="1:11">
      <c r="A159" s="25"/>
      <c r="B159" s="26"/>
      <c r="C159" s="25"/>
      <c r="D159" s="24" t="s">
        <v>3277</v>
      </c>
      <c r="E159" s="24" t="s">
        <v>3312</v>
      </c>
      <c r="F159" s="16" t="s">
        <v>3579</v>
      </c>
      <c r="G159" s="24" t="s">
        <v>3256</v>
      </c>
      <c r="H159" s="16" t="s">
        <v>3580</v>
      </c>
      <c r="I159" s="24" t="s">
        <v>3332</v>
      </c>
      <c r="J159" s="24" t="s">
        <v>3282</v>
      </c>
      <c r="K159" s="16" t="s">
        <v>3581</v>
      </c>
    </row>
    <row r="160" s="11" customFormat="1" ht="54.75" customHeight="1" spans="1:11">
      <c r="A160" s="25"/>
      <c r="B160" s="26"/>
      <c r="C160" s="25"/>
      <c r="D160" s="24" t="s">
        <v>3277</v>
      </c>
      <c r="E160" s="24" t="s">
        <v>3312</v>
      </c>
      <c r="F160" s="16" t="s">
        <v>3582</v>
      </c>
      <c r="G160" s="24" t="s">
        <v>3256</v>
      </c>
      <c r="H160" s="16" t="s">
        <v>3580</v>
      </c>
      <c r="I160" s="24" t="s">
        <v>3332</v>
      </c>
      <c r="J160" s="24" t="s">
        <v>3282</v>
      </c>
      <c r="K160" s="16" t="s">
        <v>3583</v>
      </c>
    </row>
    <row r="161" s="11" customFormat="1" ht="54.75" customHeight="1" spans="1:11">
      <c r="A161" s="25"/>
      <c r="B161" s="26"/>
      <c r="C161" s="25"/>
      <c r="D161" s="24" t="s">
        <v>3277</v>
      </c>
      <c r="E161" s="24" t="s">
        <v>3278</v>
      </c>
      <c r="F161" s="16" t="s">
        <v>3584</v>
      </c>
      <c r="G161" s="24" t="s">
        <v>3269</v>
      </c>
      <c r="H161" s="16" t="s">
        <v>3334</v>
      </c>
      <c r="I161" s="24" t="s">
        <v>3264</v>
      </c>
      <c r="J161" s="24" t="s">
        <v>3259</v>
      </c>
      <c r="K161" s="16" t="s">
        <v>3585</v>
      </c>
    </row>
    <row r="162" s="11" customFormat="1" ht="54.75" customHeight="1" spans="1:11">
      <c r="A162" s="25"/>
      <c r="B162" s="26"/>
      <c r="C162" s="25"/>
      <c r="D162" s="24" t="s">
        <v>3277</v>
      </c>
      <c r="E162" s="24" t="s">
        <v>3278</v>
      </c>
      <c r="F162" s="16" t="s">
        <v>3586</v>
      </c>
      <c r="G162" s="24" t="s">
        <v>3256</v>
      </c>
      <c r="H162" s="16" t="s">
        <v>3560</v>
      </c>
      <c r="I162" s="24" t="s">
        <v>3281</v>
      </c>
      <c r="J162" s="24" t="s">
        <v>3282</v>
      </c>
      <c r="K162" s="16" t="s">
        <v>3587</v>
      </c>
    </row>
    <row r="163" s="11" customFormat="1" ht="54.75" customHeight="1" spans="1:11">
      <c r="A163" s="25"/>
      <c r="B163" s="26"/>
      <c r="C163" s="25"/>
      <c r="D163" s="24" t="s">
        <v>3277</v>
      </c>
      <c r="E163" s="24" t="s">
        <v>3278</v>
      </c>
      <c r="F163" s="16" t="s">
        <v>3588</v>
      </c>
      <c r="G163" s="24" t="s">
        <v>3256</v>
      </c>
      <c r="H163" s="16" t="s">
        <v>3560</v>
      </c>
      <c r="I163" s="24" t="s">
        <v>3281</v>
      </c>
      <c r="J163" s="24" t="s">
        <v>3282</v>
      </c>
      <c r="K163" s="16" t="s">
        <v>3589</v>
      </c>
    </row>
    <row r="164" s="11" customFormat="1" ht="54.75" customHeight="1" spans="1:11">
      <c r="A164" s="25"/>
      <c r="B164" s="26"/>
      <c r="C164" s="25"/>
      <c r="D164" s="24" t="s">
        <v>3277</v>
      </c>
      <c r="E164" s="24" t="s">
        <v>3278</v>
      </c>
      <c r="F164" s="16" t="s">
        <v>3590</v>
      </c>
      <c r="G164" s="24" t="s">
        <v>3256</v>
      </c>
      <c r="H164" s="16" t="s">
        <v>3560</v>
      </c>
      <c r="I164" s="24" t="s">
        <v>3281</v>
      </c>
      <c r="J164" s="24" t="s">
        <v>3282</v>
      </c>
      <c r="K164" s="16" t="s">
        <v>3591</v>
      </c>
    </row>
    <row r="165" s="11" customFormat="1" ht="54.75" customHeight="1" spans="1:11">
      <c r="A165" s="27"/>
      <c r="B165" s="28"/>
      <c r="C165" s="27"/>
      <c r="D165" s="24" t="s">
        <v>3292</v>
      </c>
      <c r="E165" s="24" t="s">
        <v>3293</v>
      </c>
      <c r="F165" s="16" t="s">
        <v>3592</v>
      </c>
      <c r="G165" s="24" t="s">
        <v>3269</v>
      </c>
      <c r="H165" s="16" t="s">
        <v>3532</v>
      </c>
      <c r="I165" s="24" t="s">
        <v>3264</v>
      </c>
      <c r="J165" s="24" t="s">
        <v>3259</v>
      </c>
      <c r="K165" s="16" t="s">
        <v>3593</v>
      </c>
    </row>
    <row r="166" s="11" customFormat="1" ht="42" customHeight="1" spans="1:11">
      <c r="A166" s="16" t="s">
        <v>3594</v>
      </c>
      <c r="B166" s="21"/>
      <c r="C166" s="22"/>
      <c r="D166" s="22"/>
      <c r="E166" s="22"/>
      <c r="F166" s="22"/>
      <c r="G166" s="21"/>
      <c r="H166" s="22"/>
      <c r="I166" s="21"/>
      <c r="J166" s="21"/>
      <c r="K166" s="22"/>
    </row>
    <row r="167" s="11" customFormat="1" ht="42" customHeight="1" spans="1:11">
      <c r="A167" s="16" t="s">
        <v>3595</v>
      </c>
      <c r="B167" s="21"/>
      <c r="C167" s="22"/>
      <c r="D167" s="22"/>
      <c r="E167" s="22"/>
      <c r="F167" s="22"/>
      <c r="G167" s="21"/>
      <c r="H167" s="22"/>
      <c r="I167" s="21"/>
      <c r="J167" s="21"/>
      <c r="K167" s="22"/>
    </row>
    <row r="168" s="11" customFormat="1" ht="54.75" customHeight="1" spans="1:11">
      <c r="A168" s="23" t="s">
        <v>3596</v>
      </c>
      <c r="B168" s="23" t="s">
        <v>3597</v>
      </c>
      <c r="C168" s="23" t="s">
        <v>3598</v>
      </c>
      <c r="D168" s="24" t="s">
        <v>3253</v>
      </c>
      <c r="E168" s="24" t="s">
        <v>3261</v>
      </c>
      <c r="F168" s="16" t="s">
        <v>3599</v>
      </c>
      <c r="G168" s="24" t="s">
        <v>3256</v>
      </c>
      <c r="H168" s="16" t="s">
        <v>3334</v>
      </c>
      <c r="I168" s="24" t="s">
        <v>3264</v>
      </c>
      <c r="J168" s="24" t="s">
        <v>3259</v>
      </c>
      <c r="K168" s="16" t="s">
        <v>3600</v>
      </c>
    </row>
    <row r="169" s="11" customFormat="1" ht="54.75" customHeight="1" spans="1:11">
      <c r="A169" s="25"/>
      <c r="B169" s="26"/>
      <c r="C169" s="25"/>
      <c r="D169" s="24" t="s">
        <v>3277</v>
      </c>
      <c r="E169" s="24" t="s">
        <v>3278</v>
      </c>
      <c r="F169" s="16" t="s">
        <v>3601</v>
      </c>
      <c r="G169" s="24" t="s">
        <v>3269</v>
      </c>
      <c r="H169" s="16" t="s">
        <v>3274</v>
      </c>
      <c r="I169" s="24" t="s">
        <v>3264</v>
      </c>
      <c r="J169" s="24" t="s">
        <v>3259</v>
      </c>
      <c r="K169" s="16" t="s">
        <v>3600</v>
      </c>
    </row>
    <row r="170" s="11" customFormat="1" ht="54.75" customHeight="1" spans="1:11">
      <c r="A170" s="27"/>
      <c r="B170" s="28"/>
      <c r="C170" s="27"/>
      <c r="D170" s="24" t="s">
        <v>3292</v>
      </c>
      <c r="E170" s="24" t="s">
        <v>3293</v>
      </c>
      <c r="F170" s="16" t="s">
        <v>3509</v>
      </c>
      <c r="G170" s="24" t="s">
        <v>3269</v>
      </c>
      <c r="H170" s="16" t="s">
        <v>3365</v>
      </c>
      <c r="I170" s="24" t="s">
        <v>3264</v>
      </c>
      <c r="J170" s="24" t="s">
        <v>3259</v>
      </c>
      <c r="K170" s="16" t="s">
        <v>3600</v>
      </c>
    </row>
    <row r="171" s="11" customFormat="1" ht="42" customHeight="1" spans="1:11">
      <c r="A171" s="16" t="s">
        <v>3602</v>
      </c>
      <c r="B171" s="21"/>
      <c r="C171" s="22"/>
      <c r="D171" s="22"/>
      <c r="E171" s="22"/>
      <c r="F171" s="22"/>
      <c r="G171" s="21"/>
      <c r="H171" s="22"/>
      <c r="I171" s="21"/>
      <c r="J171" s="21"/>
      <c r="K171" s="22"/>
    </row>
    <row r="172" s="11" customFormat="1" ht="42" customHeight="1" spans="1:11">
      <c r="A172" s="16" t="s">
        <v>3603</v>
      </c>
      <c r="B172" s="21"/>
      <c r="C172" s="22"/>
      <c r="D172" s="22"/>
      <c r="E172" s="22"/>
      <c r="F172" s="22"/>
      <c r="G172" s="21"/>
      <c r="H172" s="22"/>
      <c r="I172" s="21"/>
      <c r="J172" s="21"/>
      <c r="K172" s="22"/>
    </row>
    <row r="173" s="11" customFormat="1" ht="54.75" customHeight="1" spans="1:11">
      <c r="A173" s="23" t="s">
        <v>3604</v>
      </c>
      <c r="B173" s="23" t="s">
        <v>3605</v>
      </c>
      <c r="C173" s="23" t="s">
        <v>3606</v>
      </c>
      <c r="D173" s="24" t="s">
        <v>3253</v>
      </c>
      <c r="E173" s="24" t="s">
        <v>3254</v>
      </c>
      <c r="F173" s="16" t="s">
        <v>3607</v>
      </c>
      <c r="G173" s="24" t="s">
        <v>3269</v>
      </c>
      <c r="H173" s="16" t="s">
        <v>3257</v>
      </c>
      <c r="I173" s="24" t="s">
        <v>3565</v>
      </c>
      <c r="J173" s="24" t="s">
        <v>3259</v>
      </c>
      <c r="K173" s="16" t="s">
        <v>3608</v>
      </c>
    </row>
    <row r="174" s="11" customFormat="1" ht="54.75" customHeight="1" spans="1:11">
      <c r="A174" s="25"/>
      <c r="B174" s="26"/>
      <c r="C174" s="25"/>
      <c r="D174" s="24" t="s">
        <v>3253</v>
      </c>
      <c r="E174" s="24" t="s">
        <v>3254</v>
      </c>
      <c r="F174" s="16" t="s">
        <v>3607</v>
      </c>
      <c r="G174" s="24" t="s">
        <v>3269</v>
      </c>
      <c r="H174" s="16" t="s">
        <v>3257</v>
      </c>
      <c r="I174" s="24" t="s">
        <v>3565</v>
      </c>
      <c r="J174" s="24" t="s">
        <v>3259</v>
      </c>
      <c r="K174" s="16" t="s">
        <v>3608</v>
      </c>
    </row>
    <row r="175" s="11" customFormat="1" ht="54.75" customHeight="1" spans="1:11">
      <c r="A175" s="25"/>
      <c r="B175" s="26"/>
      <c r="C175" s="25"/>
      <c r="D175" s="24" t="s">
        <v>3277</v>
      </c>
      <c r="E175" s="24" t="s">
        <v>3278</v>
      </c>
      <c r="F175" s="16" t="s">
        <v>3609</v>
      </c>
      <c r="G175" s="24" t="s">
        <v>3256</v>
      </c>
      <c r="H175" s="16" t="s">
        <v>3609</v>
      </c>
      <c r="I175" s="24" t="s">
        <v>3281</v>
      </c>
      <c r="J175" s="24" t="s">
        <v>3282</v>
      </c>
      <c r="K175" s="16" t="s">
        <v>3610</v>
      </c>
    </row>
    <row r="176" s="11" customFormat="1" ht="54.75" customHeight="1" spans="1:11">
      <c r="A176" s="25"/>
      <c r="B176" s="26"/>
      <c r="C176" s="25"/>
      <c r="D176" s="24" t="s">
        <v>3277</v>
      </c>
      <c r="E176" s="24" t="s">
        <v>3278</v>
      </c>
      <c r="F176" s="16" t="s">
        <v>3609</v>
      </c>
      <c r="G176" s="24" t="s">
        <v>3256</v>
      </c>
      <c r="H176" s="16" t="s">
        <v>3609</v>
      </c>
      <c r="I176" s="24" t="s">
        <v>3281</v>
      </c>
      <c r="J176" s="24" t="s">
        <v>3282</v>
      </c>
      <c r="K176" s="16" t="s">
        <v>3610</v>
      </c>
    </row>
    <row r="177" s="11" customFormat="1" ht="54.75" customHeight="1" spans="1:11">
      <c r="A177" s="25"/>
      <c r="B177" s="26"/>
      <c r="C177" s="25"/>
      <c r="D177" s="24" t="s">
        <v>3292</v>
      </c>
      <c r="E177" s="24" t="s">
        <v>3293</v>
      </c>
      <c r="F177" s="16" t="s">
        <v>3611</v>
      </c>
      <c r="G177" s="24" t="s">
        <v>3269</v>
      </c>
      <c r="H177" s="16" t="s">
        <v>3342</v>
      </c>
      <c r="I177" s="24" t="s">
        <v>3264</v>
      </c>
      <c r="J177" s="24" t="s">
        <v>3259</v>
      </c>
      <c r="K177" s="16" t="s">
        <v>3612</v>
      </c>
    </row>
    <row r="178" s="11" customFormat="1" ht="54.75" customHeight="1" spans="1:11">
      <c r="A178" s="27"/>
      <c r="B178" s="28"/>
      <c r="C178" s="27"/>
      <c r="D178" s="24" t="s">
        <v>3292</v>
      </c>
      <c r="E178" s="24" t="s">
        <v>3293</v>
      </c>
      <c r="F178" s="16" t="s">
        <v>3611</v>
      </c>
      <c r="G178" s="24" t="s">
        <v>3269</v>
      </c>
      <c r="H178" s="16" t="s">
        <v>3342</v>
      </c>
      <c r="I178" s="24" t="s">
        <v>3264</v>
      </c>
      <c r="J178" s="24" t="s">
        <v>3259</v>
      </c>
      <c r="K178" s="16" t="s">
        <v>3612</v>
      </c>
    </row>
    <row r="179" s="11" customFormat="1" ht="54.75" customHeight="1" spans="1:11">
      <c r="A179" s="23" t="s">
        <v>3613</v>
      </c>
      <c r="B179" s="23" t="s">
        <v>3614</v>
      </c>
      <c r="C179" s="23" t="s">
        <v>3615</v>
      </c>
      <c r="D179" s="24" t="s">
        <v>3253</v>
      </c>
      <c r="E179" s="24" t="s">
        <v>3254</v>
      </c>
      <c r="F179" s="16" t="s">
        <v>3616</v>
      </c>
      <c r="G179" s="24" t="s">
        <v>3256</v>
      </c>
      <c r="H179" s="16" t="s">
        <v>3617</v>
      </c>
      <c r="I179" s="24" t="s">
        <v>3618</v>
      </c>
      <c r="J179" s="24" t="s">
        <v>3259</v>
      </c>
      <c r="K179" s="16" t="s">
        <v>3619</v>
      </c>
    </row>
    <row r="180" s="11" customFormat="1" ht="54.75" customHeight="1" spans="1:11">
      <c r="A180" s="25"/>
      <c r="B180" s="26"/>
      <c r="C180" s="25"/>
      <c r="D180" s="24" t="s">
        <v>3277</v>
      </c>
      <c r="E180" s="24" t="s">
        <v>3278</v>
      </c>
      <c r="F180" s="16" t="s">
        <v>3620</v>
      </c>
      <c r="G180" s="24" t="s">
        <v>3256</v>
      </c>
      <c r="H180" s="16" t="s">
        <v>3621</v>
      </c>
      <c r="I180" s="24" t="s">
        <v>3281</v>
      </c>
      <c r="J180" s="24" t="s">
        <v>3282</v>
      </c>
      <c r="K180" s="16" t="s">
        <v>3622</v>
      </c>
    </row>
    <row r="181" s="11" customFormat="1" ht="54.75" customHeight="1" spans="1:11">
      <c r="A181" s="27"/>
      <c r="B181" s="28"/>
      <c r="C181" s="27"/>
      <c r="D181" s="24" t="s">
        <v>3292</v>
      </c>
      <c r="E181" s="24" t="s">
        <v>3293</v>
      </c>
      <c r="F181" s="16" t="s">
        <v>3623</v>
      </c>
      <c r="G181" s="24" t="s">
        <v>3269</v>
      </c>
      <c r="H181" s="16" t="s">
        <v>3342</v>
      </c>
      <c r="I181" s="24" t="s">
        <v>3264</v>
      </c>
      <c r="J181" s="24" t="s">
        <v>3259</v>
      </c>
      <c r="K181" s="16" t="s">
        <v>3624</v>
      </c>
    </row>
    <row r="182" s="11" customFormat="1" ht="54.75" customHeight="1" spans="1:11">
      <c r="A182" s="23" t="s">
        <v>3625</v>
      </c>
      <c r="B182" s="23" t="s">
        <v>3626</v>
      </c>
      <c r="C182" s="23" t="s">
        <v>3627</v>
      </c>
      <c r="D182" s="24" t="s">
        <v>3253</v>
      </c>
      <c r="E182" s="24" t="s">
        <v>3254</v>
      </c>
      <c r="F182" s="16" t="s">
        <v>3628</v>
      </c>
      <c r="G182" s="24" t="s">
        <v>3269</v>
      </c>
      <c r="H182" s="16" t="s">
        <v>3257</v>
      </c>
      <c r="I182" s="24" t="s">
        <v>3629</v>
      </c>
      <c r="J182" s="24" t="s">
        <v>3259</v>
      </c>
      <c r="K182" s="16" t="s">
        <v>3627</v>
      </c>
    </row>
    <row r="183" s="11" customFormat="1" ht="54.75" customHeight="1" spans="1:11">
      <c r="A183" s="25"/>
      <c r="B183" s="26"/>
      <c r="C183" s="25"/>
      <c r="D183" s="24" t="s">
        <v>3277</v>
      </c>
      <c r="E183" s="24" t="s">
        <v>3278</v>
      </c>
      <c r="F183" s="16" t="s">
        <v>3630</v>
      </c>
      <c r="G183" s="24" t="s">
        <v>3256</v>
      </c>
      <c r="H183" s="16" t="s">
        <v>3630</v>
      </c>
      <c r="I183" s="24" t="s">
        <v>3281</v>
      </c>
      <c r="J183" s="24" t="s">
        <v>3282</v>
      </c>
      <c r="K183" s="16" t="s">
        <v>3627</v>
      </c>
    </row>
    <row r="184" s="11" customFormat="1" ht="54.75" customHeight="1" spans="1:11">
      <c r="A184" s="27"/>
      <c r="B184" s="28"/>
      <c r="C184" s="27"/>
      <c r="D184" s="24" t="s">
        <v>3292</v>
      </c>
      <c r="E184" s="24" t="s">
        <v>3293</v>
      </c>
      <c r="F184" s="16" t="s">
        <v>3631</v>
      </c>
      <c r="G184" s="24" t="s">
        <v>3269</v>
      </c>
      <c r="H184" s="16" t="s">
        <v>3342</v>
      </c>
      <c r="I184" s="24" t="s">
        <v>3264</v>
      </c>
      <c r="J184" s="24" t="s">
        <v>3259</v>
      </c>
      <c r="K184" s="16" t="s">
        <v>3627</v>
      </c>
    </row>
    <row r="185" s="11" customFormat="1" ht="42" customHeight="1" spans="1:11">
      <c r="A185" s="16" t="s">
        <v>3632</v>
      </c>
      <c r="B185" s="21"/>
      <c r="C185" s="22"/>
      <c r="D185" s="22"/>
      <c r="E185" s="22"/>
      <c r="F185" s="22"/>
      <c r="G185" s="21"/>
      <c r="H185" s="22"/>
      <c r="I185" s="21"/>
      <c r="J185" s="21"/>
      <c r="K185" s="22"/>
    </row>
    <row r="186" s="11" customFormat="1" ht="42" customHeight="1" spans="1:11">
      <c r="A186" s="16" t="s">
        <v>3633</v>
      </c>
      <c r="B186" s="21"/>
      <c r="C186" s="22"/>
      <c r="D186" s="22"/>
      <c r="E186" s="22"/>
      <c r="F186" s="22"/>
      <c r="G186" s="21"/>
      <c r="H186" s="22"/>
      <c r="I186" s="21"/>
      <c r="J186" s="21"/>
      <c r="K186" s="22"/>
    </row>
    <row r="187" s="11" customFormat="1" ht="42" customHeight="1" spans="1:11">
      <c r="A187" s="16" t="s">
        <v>3634</v>
      </c>
      <c r="B187" s="21"/>
      <c r="C187" s="22"/>
      <c r="D187" s="22"/>
      <c r="E187" s="22"/>
      <c r="F187" s="22"/>
      <c r="G187" s="21"/>
      <c r="H187" s="22"/>
      <c r="I187" s="21"/>
      <c r="J187" s="21"/>
      <c r="K187" s="22"/>
    </row>
    <row r="188" s="11" customFormat="1" ht="54.75" customHeight="1" spans="1:11">
      <c r="A188" s="23" t="s">
        <v>3635</v>
      </c>
      <c r="B188" s="23" t="s">
        <v>3636</v>
      </c>
      <c r="C188" s="23" t="s">
        <v>3637</v>
      </c>
      <c r="D188" s="24" t="s">
        <v>3253</v>
      </c>
      <c r="E188" s="24" t="s">
        <v>3267</v>
      </c>
      <c r="F188" s="16" t="s">
        <v>3450</v>
      </c>
      <c r="G188" s="24" t="s">
        <v>3256</v>
      </c>
      <c r="H188" s="16" t="s">
        <v>3334</v>
      </c>
      <c r="I188" s="24" t="s">
        <v>3264</v>
      </c>
      <c r="J188" s="24" t="s">
        <v>3282</v>
      </c>
      <c r="K188" s="16" t="s">
        <v>3451</v>
      </c>
    </row>
    <row r="189" s="11" customFormat="1" ht="54.75" customHeight="1" spans="1:11">
      <c r="A189" s="25"/>
      <c r="B189" s="26"/>
      <c r="C189" s="25"/>
      <c r="D189" s="24" t="s">
        <v>3253</v>
      </c>
      <c r="E189" s="24" t="s">
        <v>3267</v>
      </c>
      <c r="F189" s="16" t="s">
        <v>3450</v>
      </c>
      <c r="G189" s="24" t="s">
        <v>3256</v>
      </c>
      <c r="H189" s="16" t="s">
        <v>3334</v>
      </c>
      <c r="I189" s="24" t="s">
        <v>3264</v>
      </c>
      <c r="J189" s="24" t="s">
        <v>3282</v>
      </c>
      <c r="K189" s="16" t="s">
        <v>3451</v>
      </c>
    </row>
    <row r="190" s="11" customFormat="1" ht="54.75" customHeight="1" spans="1:11">
      <c r="A190" s="25"/>
      <c r="B190" s="26"/>
      <c r="C190" s="25"/>
      <c r="D190" s="24" t="s">
        <v>3277</v>
      </c>
      <c r="E190" s="24" t="s">
        <v>3278</v>
      </c>
      <c r="F190" s="16" t="s">
        <v>3460</v>
      </c>
      <c r="G190" s="24" t="s">
        <v>3256</v>
      </c>
      <c r="H190" s="16" t="s">
        <v>3334</v>
      </c>
      <c r="I190" s="24" t="s">
        <v>3264</v>
      </c>
      <c r="J190" s="24" t="s">
        <v>3282</v>
      </c>
      <c r="K190" s="16" t="s">
        <v>3461</v>
      </c>
    </row>
    <row r="191" s="11" customFormat="1" ht="54.75" customHeight="1" spans="1:11">
      <c r="A191" s="25"/>
      <c r="B191" s="26"/>
      <c r="C191" s="25"/>
      <c r="D191" s="24" t="s">
        <v>3277</v>
      </c>
      <c r="E191" s="24" t="s">
        <v>3278</v>
      </c>
      <c r="F191" s="16" t="s">
        <v>3460</v>
      </c>
      <c r="G191" s="24" t="s">
        <v>3256</v>
      </c>
      <c r="H191" s="16" t="s">
        <v>3334</v>
      </c>
      <c r="I191" s="24" t="s">
        <v>3264</v>
      </c>
      <c r="J191" s="24" t="s">
        <v>3282</v>
      </c>
      <c r="K191" s="16" t="s">
        <v>3461</v>
      </c>
    </row>
    <row r="192" s="11" customFormat="1" ht="54.75" customHeight="1" spans="1:11">
      <c r="A192" s="25"/>
      <c r="B192" s="26"/>
      <c r="C192" s="25"/>
      <c r="D192" s="24" t="s">
        <v>3292</v>
      </c>
      <c r="E192" s="24" t="s">
        <v>3293</v>
      </c>
      <c r="F192" s="16" t="s">
        <v>3469</v>
      </c>
      <c r="G192" s="24" t="s">
        <v>3256</v>
      </c>
      <c r="H192" s="16" t="s">
        <v>3365</v>
      </c>
      <c r="I192" s="24" t="s">
        <v>3264</v>
      </c>
      <c r="J192" s="24" t="s">
        <v>3282</v>
      </c>
      <c r="K192" s="16" t="s">
        <v>3470</v>
      </c>
    </row>
    <row r="193" s="11" customFormat="1" ht="54.75" customHeight="1" spans="1:11">
      <c r="A193" s="27"/>
      <c r="B193" s="28"/>
      <c r="C193" s="27"/>
      <c r="D193" s="24" t="s">
        <v>3292</v>
      </c>
      <c r="E193" s="24" t="s">
        <v>3293</v>
      </c>
      <c r="F193" s="16" t="s">
        <v>3469</v>
      </c>
      <c r="G193" s="24" t="s">
        <v>3256</v>
      </c>
      <c r="H193" s="16" t="s">
        <v>3365</v>
      </c>
      <c r="I193" s="24" t="s">
        <v>3264</v>
      </c>
      <c r="J193" s="24" t="s">
        <v>3282</v>
      </c>
      <c r="K193" s="16" t="s">
        <v>3470</v>
      </c>
    </row>
    <row r="194" s="11" customFormat="1" ht="54.75" customHeight="1" spans="1:11">
      <c r="A194" s="23" t="s">
        <v>3638</v>
      </c>
      <c r="B194" s="23" t="s">
        <v>3639</v>
      </c>
      <c r="C194" s="23" t="s">
        <v>3640</v>
      </c>
      <c r="D194" s="24" t="s">
        <v>3253</v>
      </c>
      <c r="E194" s="24" t="s">
        <v>3254</v>
      </c>
      <c r="F194" s="16" t="s">
        <v>3640</v>
      </c>
      <c r="G194" s="24" t="s">
        <v>3256</v>
      </c>
      <c r="H194" s="16" t="s">
        <v>3334</v>
      </c>
      <c r="I194" s="24" t="s">
        <v>3264</v>
      </c>
      <c r="J194" s="24" t="s">
        <v>3282</v>
      </c>
      <c r="K194" s="16" t="s">
        <v>3640</v>
      </c>
    </row>
    <row r="195" s="11" customFormat="1" ht="54.75" customHeight="1" spans="1:11">
      <c r="A195" s="25"/>
      <c r="B195" s="26"/>
      <c r="C195" s="25"/>
      <c r="D195" s="24" t="s">
        <v>3253</v>
      </c>
      <c r="E195" s="24" t="s">
        <v>3254</v>
      </c>
      <c r="F195" s="16" t="s">
        <v>3640</v>
      </c>
      <c r="G195" s="24" t="s">
        <v>3256</v>
      </c>
      <c r="H195" s="16" t="s">
        <v>3334</v>
      </c>
      <c r="I195" s="24" t="s">
        <v>3264</v>
      </c>
      <c r="J195" s="24" t="s">
        <v>3282</v>
      </c>
      <c r="K195" s="16" t="s">
        <v>3640</v>
      </c>
    </row>
    <row r="196" s="11" customFormat="1" ht="54.75" customHeight="1" spans="1:11">
      <c r="A196" s="25"/>
      <c r="B196" s="26"/>
      <c r="C196" s="25"/>
      <c r="D196" s="24" t="s">
        <v>3277</v>
      </c>
      <c r="E196" s="24" t="s">
        <v>3284</v>
      </c>
      <c r="F196" s="16" t="s">
        <v>3640</v>
      </c>
      <c r="G196" s="24" t="s">
        <v>3256</v>
      </c>
      <c r="H196" s="16" t="s">
        <v>3334</v>
      </c>
      <c r="I196" s="24" t="s">
        <v>3264</v>
      </c>
      <c r="J196" s="24" t="s">
        <v>3282</v>
      </c>
      <c r="K196" s="16" t="s">
        <v>3640</v>
      </c>
    </row>
    <row r="197" s="11" customFormat="1" ht="54.75" customHeight="1" spans="1:11">
      <c r="A197" s="25"/>
      <c r="B197" s="26"/>
      <c r="C197" s="25"/>
      <c r="D197" s="24" t="s">
        <v>3277</v>
      </c>
      <c r="E197" s="24" t="s">
        <v>3284</v>
      </c>
      <c r="F197" s="16" t="s">
        <v>3640</v>
      </c>
      <c r="G197" s="24" t="s">
        <v>3256</v>
      </c>
      <c r="H197" s="16" t="s">
        <v>3334</v>
      </c>
      <c r="I197" s="24" t="s">
        <v>3264</v>
      </c>
      <c r="J197" s="24" t="s">
        <v>3282</v>
      </c>
      <c r="K197" s="16" t="s">
        <v>3640</v>
      </c>
    </row>
    <row r="198" s="11" customFormat="1" ht="54.75" customHeight="1" spans="1:11">
      <c r="A198" s="25"/>
      <c r="B198" s="26"/>
      <c r="C198" s="25"/>
      <c r="D198" s="24" t="s">
        <v>3277</v>
      </c>
      <c r="E198" s="24" t="s">
        <v>3288</v>
      </c>
      <c r="F198" s="16" t="s">
        <v>3641</v>
      </c>
      <c r="G198" s="24" t="s">
        <v>3256</v>
      </c>
      <c r="H198" s="16" t="s">
        <v>3334</v>
      </c>
      <c r="I198" s="24" t="s">
        <v>3264</v>
      </c>
      <c r="J198" s="24" t="s">
        <v>3282</v>
      </c>
      <c r="K198" s="16" t="s">
        <v>3640</v>
      </c>
    </row>
    <row r="199" s="11" customFormat="1" ht="54.75" customHeight="1" spans="1:11">
      <c r="A199" s="25"/>
      <c r="B199" s="26"/>
      <c r="C199" s="25"/>
      <c r="D199" s="24" t="s">
        <v>3277</v>
      </c>
      <c r="E199" s="24" t="s">
        <v>3288</v>
      </c>
      <c r="F199" s="16" t="s">
        <v>3641</v>
      </c>
      <c r="G199" s="24" t="s">
        <v>3256</v>
      </c>
      <c r="H199" s="16" t="s">
        <v>3334</v>
      </c>
      <c r="I199" s="24" t="s">
        <v>3264</v>
      </c>
      <c r="J199" s="24" t="s">
        <v>3282</v>
      </c>
      <c r="K199" s="16" t="s">
        <v>3640</v>
      </c>
    </row>
    <row r="200" s="11" customFormat="1" ht="54.75" customHeight="1" spans="1:11">
      <c r="A200" s="25"/>
      <c r="B200" s="26"/>
      <c r="C200" s="25"/>
      <c r="D200" s="24" t="s">
        <v>3292</v>
      </c>
      <c r="E200" s="24" t="s">
        <v>3293</v>
      </c>
      <c r="F200" s="16" t="s">
        <v>3642</v>
      </c>
      <c r="G200" s="24" t="s">
        <v>3256</v>
      </c>
      <c r="H200" s="16" t="s">
        <v>3334</v>
      </c>
      <c r="I200" s="24" t="s">
        <v>3264</v>
      </c>
      <c r="J200" s="24" t="s">
        <v>3282</v>
      </c>
      <c r="K200" s="16" t="s">
        <v>3640</v>
      </c>
    </row>
    <row r="201" s="11" customFormat="1" ht="54.75" customHeight="1" spans="1:11">
      <c r="A201" s="27"/>
      <c r="B201" s="28"/>
      <c r="C201" s="27"/>
      <c r="D201" s="24" t="s">
        <v>3292</v>
      </c>
      <c r="E201" s="24" t="s">
        <v>3293</v>
      </c>
      <c r="F201" s="16" t="s">
        <v>3642</v>
      </c>
      <c r="G201" s="24" t="s">
        <v>3256</v>
      </c>
      <c r="H201" s="16" t="s">
        <v>3334</v>
      </c>
      <c r="I201" s="24" t="s">
        <v>3264</v>
      </c>
      <c r="J201" s="24" t="s">
        <v>3282</v>
      </c>
      <c r="K201" s="16" t="s">
        <v>3640</v>
      </c>
    </row>
    <row r="202" s="11" customFormat="1" ht="54.75" customHeight="1" spans="1:11">
      <c r="A202" s="23" t="s">
        <v>3643</v>
      </c>
      <c r="B202" s="23" t="s">
        <v>3644</v>
      </c>
      <c r="C202" s="23" t="s">
        <v>3645</v>
      </c>
      <c r="D202" s="24" t="s">
        <v>3253</v>
      </c>
      <c r="E202" s="24" t="s">
        <v>3254</v>
      </c>
      <c r="F202" s="16" t="s">
        <v>3646</v>
      </c>
      <c r="G202" s="24" t="s">
        <v>3269</v>
      </c>
      <c r="H202" s="16" t="s">
        <v>3647</v>
      </c>
      <c r="I202" s="24" t="s">
        <v>3648</v>
      </c>
      <c r="J202" s="24" t="s">
        <v>3259</v>
      </c>
      <c r="K202" s="16" t="s">
        <v>3649</v>
      </c>
    </row>
    <row r="203" s="11" customFormat="1" ht="54.75" customHeight="1" spans="1:11">
      <c r="A203" s="25"/>
      <c r="B203" s="26"/>
      <c r="C203" s="25"/>
      <c r="D203" s="24" t="s">
        <v>3253</v>
      </c>
      <c r="E203" s="24" t="s">
        <v>3254</v>
      </c>
      <c r="F203" s="16" t="s">
        <v>3646</v>
      </c>
      <c r="G203" s="24" t="s">
        <v>3269</v>
      </c>
      <c r="H203" s="16" t="s">
        <v>3647</v>
      </c>
      <c r="I203" s="24" t="s">
        <v>3648</v>
      </c>
      <c r="J203" s="24" t="s">
        <v>3259</v>
      </c>
      <c r="K203" s="16" t="s">
        <v>3649</v>
      </c>
    </row>
    <row r="204" s="11" customFormat="1" ht="54.75" customHeight="1" spans="1:11">
      <c r="A204" s="25"/>
      <c r="B204" s="26"/>
      <c r="C204" s="25"/>
      <c r="D204" s="24" t="s">
        <v>3277</v>
      </c>
      <c r="E204" s="24" t="s">
        <v>3278</v>
      </c>
      <c r="F204" s="16" t="s">
        <v>3650</v>
      </c>
      <c r="G204" s="24" t="s">
        <v>3256</v>
      </c>
      <c r="H204" s="16" t="s">
        <v>3621</v>
      </c>
      <c r="I204" s="24" t="s">
        <v>3281</v>
      </c>
      <c r="J204" s="24" t="s">
        <v>3282</v>
      </c>
      <c r="K204" s="16" t="s">
        <v>3622</v>
      </c>
    </row>
    <row r="205" s="11" customFormat="1" ht="54.75" customHeight="1" spans="1:11">
      <c r="A205" s="25"/>
      <c r="B205" s="26"/>
      <c r="C205" s="25"/>
      <c r="D205" s="24" t="s">
        <v>3277</v>
      </c>
      <c r="E205" s="24" t="s">
        <v>3278</v>
      </c>
      <c r="F205" s="16" t="s">
        <v>3650</v>
      </c>
      <c r="G205" s="24" t="s">
        <v>3256</v>
      </c>
      <c r="H205" s="16" t="s">
        <v>3621</v>
      </c>
      <c r="I205" s="24" t="s">
        <v>3281</v>
      </c>
      <c r="J205" s="24" t="s">
        <v>3282</v>
      </c>
      <c r="K205" s="16" t="s">
        <v>3622</v>
      </c>
    </row>
    <row r="206" s="11" customFormat="1" ht="54.75" customHeight="1" spans="1:11">
      <c r="A206" s="25"/>
      <c r="B206" s="26"/>
      <c r="C206" s="25"/>
      <c r="D206" s="24" t="s">
        <v>3292</v>
      </c>
      <c r="E206" s="24" t="s">
        <v>3293</v>
      </c>
      <c r="F206" s="16" t="s">
        <v>3651</v>
      </c>
      <c r="G206" s="24" t="s">
        <v>3269</v>
      </c>
      <c r="H206" s="16" t="s">
        <v>3342</v>
      </c>
      <c r="I206" s="24" t="s">
        <v>3264</v>
      </c>
      <c r="J206" s="24" t="s">
        <v>3259</v>
      </c>
      <c r="K206" s="16" t="s">
        <v>3652</v>
      </c>
    </row>
    <row r="207" s="11" customFormat="1" ht="54.75" customHeight="1" spans="1:11">
      <c r="A207" s="27"/>
      <c r="B207" s="28"/>
      <c r="C207" s="27"/>
      <c r="D207" s="24" t="s">
        <v>3292</v>
      </c>
      <c r="E207" s="24" t="s">
        <v>3293</v>
      </c>
      <c r="F207" s="16" t="s">
        <v>3651</v>
      </c>
      <c r="G207" s="24" t="s">
        <v>3269</v>
      </c>
      <c r="H207" s="16" t="s">
        <v>3342</v>
      </c>
      <c r="I207" s="24" t="s">
        <v>3264</v>
      </c>
      <c r="J207" s="24" t="s">
        <v>3259</v>
      </c>
      <c r="K207" s="16" t="s">
        <v>3652</v>
      </c>
    </row>
    <row r="208" s="11" customFormat="1" ht="54.75" customHeight="1" spans="1:11">
      <c r="A208" s="23" t="s">
        <v>3653</v>
      </c>
      <c r="B208" s="23" t="s">
        <v>3654</v>
      </c>
      <c r="C208" s="23" t="s">
        <v>3655</v>
      </c>
      <c r="D208" s="24" t="s">
        <v>3253</v>
      </c>
      <c r="E208" s="24" t="s">
        <v>3267</v>
      </c>
      <c r="F208" s="16" t="s">
        <v>3450</v>
      </c>
      <c r="G208" s="24" t="s">
        <v>3256</v>
      </c>
      <c r="H208" s="16" t="s">
        <v>3263</v>
      </c>
      <c r="I208" s="24" t="s">
        <v>3264</v>
      </c>
      <c r="J208" s="24" t="s">
        <v>3282</v>
      </c>
      <c r="K208" s="16" t="s">
        <v>3451</v>
      </c>
    </row>
    <row r="209" s="11" customFormat="1" ht="54.75" customHeight="1" spans="1:11">
      <c r="A209" s="25"/>
      <c r="B209" s="26"/>
      <c r="C209" s="25"/>
      <c r="D209" s="24" t="s">
        <v>3253</v>
      </c>
      <c r="E209" s="24" t="s">
        <v>3267</v>
      </c>
      <c r="F209" s="16" t="s">
        <v>3450</v>
      </c>
      <c r="G209" s="24" t="s">
        <v>3256</v>
      </c>
      <c r="H209" s="16" t="s">
        <v>3263</v>
      </c>
      <c r="I209" s="24" t="s">
        <v>3264</v>
      </c>
      <c r="J209" s="24" t="s">
        <v>3282</v>
      </c>
      <c r="K209" s="16" t="s">
        <v>3451</v>
      </c>
    </row>
    <row r="210" s="11" customFormat="1" ht="54.75" customHeight="1" spans="1:11">
      <c r="A210" s="25"/>
      <c r="B210" s="26"/>
      <c r="C210" s="25"/>
      <c r="D210" s="24" t="s">
        <v>3277</v>
      </c>
      <c r="E210" s="24" t="s">
        <v>3278</v>
      </c>
      <c r="F210" s="16" t="s">
        <v>3460</v>
      </c>
      <c r="G210" s="24" t="s">
        <v>3256</v>
      </c>
      <c r="H210" s="16" t="s">
        <v>3263</v>
      </c>
      <c r="I210" s="24" t="s">
        <v>3264</v>
      </c>
      <c r="J210" s="24" t="s">
        <v>3282</v>
      </c>
      <c r="K210" s="16" t="s">
        <v>3461</v>
      </c>
    </row>
    <row r="211" s="11" customFormat="1" ht="54.75" customHeight="1" spans="1:11">
      <c r="A211" s="25"/>
      <c r="B211" s="26"/>
      <c r="C211" s="25"/>
      <c r="D211" s="24" t="s">
        <v>3277</v>
      </c>
      <c r="E211" s="24" t="s">
        <v>3278</v>
      </c>
      <c r="F211" s="16" t="s">
        <v>3460</v>
      </c>
      <c r="G211" s="24" t="s">
        <v>3256</v>
      </c>
      <c r="H211" s="16" t="s">
        <v>3263</v>
      </c>
      <c r="I211" s="24" t="s">
        <v>3264</v>
      </c>
      <c r="J211" s="24" t="s">
        <v>3282</v>
      </c>
      <c r="K211" s="16" t="s">
        <v>3461</v>
      </c>
    </row>
    <row r="212" s="11" customFormat="1" ht="54.75" customHeight="1" spans="1:11">
      <c r="A212" s="25"/>
      <c r="B212" s="26"/>
      <c r="C212" s="25"/>
      <c r="D212" s="24" t="s">
        <v>3292</v>
      </c>
      <c r="E212" s="24" t="s">
        <v>3293</v>
      </c>
      <c r="F212" s="16" t="s">
        <v>3469</v>
      </c>
      <c r="G212" s="24" t="s">
        <v>3256</v>
      </c>
      <c r="H212" s="16" t="s">
        <v>3295</v>
      </c>
      <c r="I212" s="24" t="s">
        <v>3264</v>
      </c>
      <c r="J212" s="24" t="s">
        <v>3282</v>
      </c>
      <c r="K212" s="16" t="s">
        <v>3470</v>
      </c>
    </row>
    <row r="213" s="11" customFormat="1" ht="54.75" customHeight="1" spans="1:11">
      <c r="A213" s="27"/>
      <c r="B213" s="28"/>
      <c r="C213" s="27"/>
      <c r="D213" s="24" t="s">
        <v>3292</v>
      </c>
      <c r="E213" s="24" t="s">
        <v>3293</v>
      </c>
      <c r="F213" s="16" t="s">
        <v>3469</v>
      </c>
      <c r="G213" s="24" t="s">
        <v>3256</v>
      </c>
      <c r="H213" s="16" t="s">
        <v>3295</v>
      </c>
      <c r="I213" s="24" t="s">
        <v>3264</v>
      </c>
      <c r="J213" s="24" t="s">
        <v>3282</v>
      </c>
      <c r="K213" s="16" t="s">
        <v>3470</v>
      </c>
    </row>
    <row r="214" s="11" customFormat="1" ht="54.75" customHeight="1" spans="1:11">
      <c r="A214" s="23" t="s">
        <v>3656</v>
      </c>
      <c r="B214" s="23" t="s">
        <v>3657</v>
      </c>
      <c r="C214" s="23" t="s">
        <v>3658</v>
      </c>
      <c r="D214" s="24" t="s">
        <v>3253</v>
      </c>
      <c r="E214" s="24" t="s">
        <v>3267</v>
      </c>
      <c r="F214" s="16" t="s">
        <v>3450</v>
      </c>
      <c r="G214" s="24" t="s">
        <v>3256</v>
      </c>
      <c r="H214" s="16" t="s">
        <v>3659</v>
      </c>
      <c r="I214" s="24" t="s">
        <v>3264</v>
      </c>
      <c r="J214" s="24" t="s">
        <v>3282</v>
      </c>
      <c r="K214" s="16" t="s">
        <v>3451</v>
      </c>
    </row>
    <row r="215" s="11" customFormat="1" ht="54.75" customHeight="1" spans="1:11">
      <c r="A215" s="25"/>
      <c r="B215" s="26"/>
      <c r="C215" s="25"/>
      <c r="D215" s="24" t="s">
        <v>3253</v>
      </c>
      <c r="E215" s="24" t="s">
        <v>3267</v>
      </c>
      <c r="F215" s="16" t="s">
        <v>3450</v>
      </c>
      <c r="G215" s="24" t="s">
        <v>3256</v>
      </c>
      <c r="H215" s="16" t="s">
        <v>3659</v>
      </c>
      <c r="I215" s="24" t="s">
        <v>3264</v>
      </c>
      <c r="J215" s="24" t="s">
        <v>3282</v>
      </c>
      <c r="K215" s="16" t="s">
        <v>3451</v>
      </c>
    </row>
    <row r="216" s="11" customFormat="1" ht="54.75" customHeight="1" spans="1:11">
      <c r="A216" s="25"/>
      <c r="B216" s="26"/>
      <c r="C216" s="25"/>
      <c r="D216" s="24" t="s">
        <v>3277</v>
      </c>
      <c r="E216" s="24" t="s">
        <v>3278</v>
      </c>
      <c r="F216" s="16" t="s">
        <v>3460</v>
      </c>
      <c r="G216" s="24" t="s">
        <v>3256</v>
      </c>
      <c r="H216" s="16" t="s">
        <v>3334</v>
      </c>
      <c r="I216" s="24" t="s">
        <v>3264</v>
      </c>
      <c r="J216" s="24" t="s">
        <v>3282</v>
      </c>
      <c r="K216" s="16" t="s">
        <v>3461</v>
      </c>
    </row>
    <row r="217" s="11" customFormat="1" ht="54.75" customHeight="1" spans="1:11">
      <c r="A217" s="25"/>
      <c r="B217" s="26"/>
      <c r="C217" s="25"/>
      <c r="D217" s="24" t="s">
        <v>3277</v>
      </c>
      <c r="E217" s="24" t="s">
        <v>3278</v>
      </c>
      <c r="F217" s="16" t="s">
        <v>3460</v>
      </c>
      <c r="G217" s="24" t="s">
        <v>3256</v>
      </c>
      <c r="H217" s="16" t="s">
        <v>3334</v>
      </c>
      <c r="I217" s="24" t="s">
        <v>3264</v>
      </c>
      <c r="J217" s="24" t="s">
        <v>3282</v>
      </c>
      <c r="K217" s="16" t="s">
        <v>3461</v>
      </c>
    </row>
    <row r="218" s="11" customFormat="1" ht="54.75" customHeight="1" spans="1:11">
      <c r="A218" s="25"/>
      <c r="B218" s="26"/>
      <c r="C218" s="25"/>
      <c r="D218" s="24" t="s">
        <v>3292</v>
      </c>
      <c r="E218" s="24" t="s">
        <v>3293</v>
      </c>
      <c r="F218" s="16" t="s">
        <v>3469</v>
      </c>
      <c r="G218" s="24" t="s">
        <v>3256</v>
      </c>
      <c r="H218" s="16" t="s">
        <v>3365</v>
      </c>
      <c r="I218" s="24" t="s">
        <v>3264</v>
      </c>
      <c r="J218" s="24" t="s">
        <v>3282</v>
      </c>
      <c r="K218" s="16" t="s">
        <v>3470</v>
      </c>
    </row>
    <row r="219" s="11" customFormat="1" ht="54.75" customHeight="1" spans="1:11">
      <c r="A219" s="27"/>
      <c r="B219" s="28"/>
      <c r="C219" s="27"/>
      <c r="D219" s="24" t="s">
        <v>3292</v>
      </c>
      <c r="E219" s="24" t="s">
        <v>3293</v>
      </c>
      <c r="F219" s="16" t="s">
        <v>3469</v>
      </c>
      <c r="G219" s="24" t="s">
        <v>3256</v>
      </c>
      <c r="H219" s="16" t="s">
        <v>3365</v>
      </c>
      <c r="I219" s="24" t="s">
        <v>3264</v>
      </c>
      <c r="J219" s="24" t="s">
        <v>3282</v>
      </c>
      <c r="K219" s="16" t="s">
        <v>3470</v>
      </c>
    </row>
    <row r="220" s="11" customFormat="1" ht="54.75" customHeight="1" spans="1:11">
      <c r="A220" s="23" t="s">
        <v>3660</v>
      </c>
      <c r="B220" s="23" t="s">
        <v>3661</v>
      </c>
      <c r="C220" s="23" t="s">
        <v>3662</v>
      </c>
      <c r="D220" s="24" t="s">
        <v>3253</v>
      </c>
      <c r="E220" s="24" t="s">
        <v>3254</v>
      </c>
      <c r="F220" s="16" t="s">
        <v>3663</v>
      </c>
      <c r="G220" s="24" t="s">
        <v>3256</v>
      </c>
      <c r="H220" s="16" t="s">
        <v>3664</v>
      </c>
      <c r="I220" s="24" t="s">
        <v>3648</v>
      </c>
      <c r="J220" s="24" t="s">
        <v>3259</v>
      </c>
      <c r="K220" s="16" t="s">
        <v>3665</v>
      </c>
    </row>
    <row r="221" s="11" customFormat="1" ht="54.75" customHeight="1" spans="1:11">
      <c r="A221" s="25"/>
      <c r="B221" s="26"/>
      <c r="C221" s="25"/>
      <c r="D221" s="24" t="s">
        <v>3253</v>
      </c>
      <c r="E221" s="24" t="s">
        <v>3254</v>
      </c>
      <c r="F221" s="16" t="s">
        <v>3666</v>
      </c>
      <c r="G221" s="24" t="s">
        <v>3256</v>
      </c>
      <c r="H221" s="16" t="s">
        <v>3667</v>
      </c>
      <c r="I221" s="24" t="s">
        <v>3648</v>
      </c>
      <c r="J221" s="24" t="s">
        <v>3259</v>
      </c>
      <c r="K221" s="16" t="s">
        <v>3668</v>
      </c>
    </row>
    <row r="222" s="11" customFormat="1" ht="54.75" customHeight="1" spans="1:11">
      <c r="A222" s="25"/>
      <c r="B222" s="26"/>
      <c r="C222" s="25"/>
      <c r="D222" s="24" t="s">
        <v>3253</v>
      </c>
      <c r="E222" s="24" t="s">
        <v>3254</v>
      </c>
      <c r="F222" s="16" t="s">
        <v>3669</v>
      </c>
      <c r="G222" s="24" t="s">
        <v>3256</v>
      </c>
      <c r="H222" s="16" t="s">
        <v>3670</v>
      </c>
      <c r="I222" s="24" t="s">
        <v>3648</v>
      </c>
      <c r="J222" s="24" t="s">
        <v>3259</v>
      </c>
      <c r="K222" s="16" t="s">
        <v>3671</v>
      </c>
    </row>
    <row r="223" s="11" customFormat="1" ht="54.75" customHeight="1" spans="1:11">
      <c r="A223" s="25"/>
      <c r="B223" s="26"/>
      <c r="C223" s="25"/>
      <c r="D223" s="24" t="s">
        <v>3277</v>
      </c>
      <c r="E223" s="24" t="s">
        <v>3278</v>
      </c>
      <c r="F223" s="16" t="s">
        <v>3650</v>
      </c>
      <c r="G223" s="24" t="s">
        <v>3256</v>
      </c>
      <c r="H223" s="16" t="s">
        <v>3621</v>
      </c>
      <c r="I223" s="24" t="s">
        <v>3281</v>
      </c>
      <c r="J223" s="24" t="s">
        <v>3282</v>
      </c>
      <c r="K223" s="16" t="s">
        <v>3672</v>
      </c>
    </row>
    <row r="224" s="11" customFormat="1" ht="54.75" customHeight="1" spans="1:11">
      <c r="A224" s="25"/>
      <c r="B224" s="26"/>
      <c r="C224" s="25"/>
      <c r="D224" s="24" t="s">
        <v>3292</v>
      </c>
      <c r="E224" s="24" t="s">
        <v>3293</v>
      </c>
      <c r="F224" s="16" t="s">
        <v>3673</v>
      </c>
      <c r="G224" s="24" t="s">
        <v>3269</v>
      </c>
      <c r="H224" s="16" t="s">
        <v>3342</v>
      </c>
      <c r="I224" s="24" t="s">
        <v>3264</v>
      </c>
      <c r="J224" s="24" t="s">
        <v>3259</v>
      </c>
      <c r="K224" s="16" t="s">
        <v>3674</v>
      </c>
    </row>
    <row r="225" s="11" customFormat="1" ht="54.75" customHeight="1" spans="1:11">
      <c r="A225" s="27"/>
      <c r="B225" s="28"/>
      <c r="C225" s="27"/>
      <c r="D225" s="24" t="s">
        <v>3292</v>
      </c>
      <c r="E225" s="24" t="s">
        <v>3293</v>
      </c>
      <c r="F225" s="16" t="s">
        <v>3651</v>
      </c>
      <c r="G225" s="24" t="s">
        <v>3269</v>
      </c>
      <c r="H225" s="16" t="s">
        <v>3342</v>
      </c>
      <c r="I225" s="24" t="s">
        <v>3264</v>
      </c>
      <c r="J225" s="24" t="s">
        <v>3259</v>
      </c>
      <c r="K225" s="16" t="s">
        <v>3652</v>
      </c>
    </row>
    <row r="226" s="11" customFormat="1" ht="42" customHeight="1" spans="1:11">
      <c r="A226" s="16" t="s">
        <v>3675</v>
      </c>
      <c r="B226" s="21"/>
      <c r="C226" s="22"/>
      <c r="D226" s="22"/>
      <c r="E226" s="22"/>
      <c r="F226" s="22"/>
      <c r="G226" s="21"/>
      <c r="H226" s="22"/>
      <c r="I226" s="21"/>
      <c r="J226" s="21"/>
      <c r="K226" s="22"/>
    </row>
    <row r="227" s="11" customFormat="1" ht="54.75" customHeight="1" spans="1:11">
      <c r="A227" s="23" t="s">
        <v>3676</v>
      </c>
      <c r="B227" s="23" t="s">
        <v>3677</v>
      </c>
      <c r="C227" s="23" t="s">
        <v>3678</v>
      </c>
      <c r="D227" s="24" t="s">
        <v>3253</v>
      </c>
      <c r="E227" s="24" t="s">
        <v>3254</v>
      </c>
      <c r="F227" s="16" t="s">
        <v>3679</v>
      </c>
      <c r="G227" s="24" t="s">
        <v>3269</v>
      </c>
      <c r="H227" s="16" t="s">
        <v>3680</v>
      </c>
      <c r="I227" s="24" t="s">
        <v>3648</v>
      </c>
      <c r="J227" s="24" t="s">
        <v>3259</v>
      </c>
      <c r="K227" s="16" t="s">
        <v>3681</v>
      </c>
    </row>
    <row r="228" s="11" customFormat="1" ht="54.75" customHeight="1" spans="1:11">
      <c r="A228" s="25"/>
      <c r="B228" s="26"/>
      <c r="C228" s="25"/>
      <c r="D228" s="24" t="s">
        <v>3253</v>
      </c>
      <c r="E228" s="24" t="s">
        <v>3261</v>
      </c>
      <c r="F228" s="16" t="s">
        <v>3682</v>
      </c>
      <c r="G228" s="24" t="s">
        <v>3256</v>
      </c>
      <c r="H228" s="16" t="s">
        <v>3334</v>
      </c>
      <c r="I228" s="24" t="s">
        <v>3264</v>
      </c>
      <c r="J228" s="24" t="s">
        <v>3259</v>
      </c>
      <c r="K228" s="16" t="s">
        <v>3683</v>
      </c>
    </row>
    <row r="229" s="11" customFormat="1" ht="54.75" customHeight="1" spans="1:11">
      <c r="A229" s="25"/>
      <c r="B229" s="26"/>
      <c r="C229" s="25"/>
      <c r="D229" s="24" t="s">
        <v>3253</v>
      </c>
      <c r="E229" s="24" t="s">
        <v>3267</v>
      </c>
      <c r="F229" s="16" t="s">
        <v>3684</v>
      </c>
      <c r="G229" s="24" t="s">
        <v>3256</v>
      </c>
      <c r="H229" s="16" t="s">
        <v>3334</v>
      </c>
      <c r="I229" s="24" t="s">
        <v>3264</v>
      </c>
      <c r="J229" s="24" t="s">
        <v>3259</v>
      </c>
      <c r="K229" s="16" t="s">
        <v>3683</v>
      </c>
    </row>
    <row r="230" s="11" customFormat="1" ht="54.75" customHeight="1" spans="1:11">
      <c r="A230" s="25"/>
      <c r="B230" s="26"/>
      <c r="C230" s="25"/>
      <c r="D230" s="24" t="s">
        <v>3253</v>
      </c>
      <c r="E230" s="24" t="s">
        <v>3272</v>
      </c>
      <c r="F230" s="16" t="s">
        <v>3685</v>
      </c>
      <c r="G230" s="24" t="s">
        <v>3444</v>
      </c>
      <c r="H230" s="16" t="s">
        <v>3686</v>
      </c>
      <c r="I230" s="24" t="s">
        <v>3332</v>
      </c>
      <c r="J230" s="24" t="s">
        <v>3259</v>
      </c>
      <c r="K230" s="16" t="s">
        <v>3687</v>
      </c>
    </row>
    <row r="231" s="11" customFormat="1" ht="54.75" customHeight="1" spans="1:11">
      <c r="A231" s="25"/>
      <c r="B231" s="26"/>
      <c r="C231" s="25"/>
      <c r="D231" s="24" t="s">
        <v>3277</v>
      </c>
      <c r="E231" s="24" t="s">
        <v>3278</v>
      </c>
      <c r="F231" s="16" t="s">
        <v>3688</v>
      </c>
      <c r="G231" s="24" t="s">
        <v>3256</v>
      </c>
      <c r="H231" s="16" t="s">
        <v>3334</v>
      </c>
      <c r="I231" s="24" t="s">
        <v>3264</v>
      </c>
      <c r="J231" s="24" t="s">
        <v>3259</v>
      </c>
      <c r="K231" s="16" t="s">
        <v>3689</v>
      </c>
    </row>
    <row r="232" s="11" customFormat="1" ht="54.75" customHeight="1" spans="1:11">
      <c r="A232" s="25"/>
      <c r="B232" s="26"/>
      <c r="C232" s="25"/>
      <c r="D232" s="24" t="s">
        <v>3292</v>
      </c>
      <c r="E232" s="24" t="s">
        <v>3293</v>
      </c>
      <c r="F232" s="16" t="s">
        <v>3690</v>
      </c>
      <c r="G232" s="24" t="s">
        <v>3269</v>
      </c>
      <c r="H232" s="16" t="s">
        <v>3365</v>
      </c>
      <c r="I232" s="24" t="s">
        <v>3264</v>
      </c>
      <c r="J232" s="24" t="s">
        <v>3259</v>
      </c>
      <c r="K232" s="16" t="s">
        <v>3691</v>
      </c>
    </row>
    <row r="233" s="11" customFormat="1" ht="54.75" customHeight="1" spans="1:11">
      <c r="A233" s="27"/>
      <c r="B233" s="28"/>
      <c r="C233" s="27"/>
      <c r="D233" s="24" t="s">
        <v>3292</v>
      </c>
      <c r="E233" s="24" t="s">
        <v>3293</v>
      </c>
      <c r="F233" s="16" t="s">
        <v>3692</v>
      </c>
      <c r="G233" s="24" t="s">
        <v>3269</v>
      </c>
      <c r="H233" s="16" t="s">
        <v>3365</v>
      </c>
      <c r="I233" s="24" t="s">
        <v>3264</v>
      </c>
      <c r="J233" s="24" t="s">
        <v>3259</v>
      </c>
      <c r="K233" s="16" t="s">
        <v>3693</v>
      </c>
    </row>
    <row r="234" s="11" customFormat="1" ht="54.75" customHeight="1" spans="1:11">
      <c r="A234" s="23" t="s">
        <v>3694</v>
      </c>
      <c r="B234" s="23" t="s">
        <v>3695</v>
      </c>
      <c r="C234" s="23" t="s">
        <v>3696</v>
      </c>
      <c r="D234" s="24" t="s">
        <v>3253</v>
      </c>
      <c r="E234" s="24" t="s">
        <v>3254</v>
      </c>
      <c r="F234" s="16" t="s">
        <v>3697</v>
      </c>
      <c r="G234" s="24" t="s">
        <v>3256</v>
      </c>
      <c r="H234" s="16" t="s">
        <v>3698</v>
      </c>
      <c r="I234" s="24" t="s">
        <v>3332</v>
      </c>
      <c r="J234" s="24" t="s">
        <v>3259</v>
      </c>
      <c r="K234" s="16" t="s">
        <v>2437</v>
      </c>
    </row>
    <row r="235" s="11" customFormat="1" ht="54.75" customHeight="1" spans="1:11">
      <c r="A235" s="25"/>
      <c r="B235" s="26"/>
      <c r="C235" s="25"/>
      <c r="D235" s="24" t="s">
        <v>3277</v>
      </c>
      <c r="E235" s="24" t="s">
        <v>3312</v>
      </c>
      <c r="F235" s="16" t="s">
        <v>3699</v>
      </c>
      <c r="G235" s="24" t="s">
        <v>3256</v>
      </c>
      <c r="H235" s="16" t="s">
        <v>3334</v>
      </c>
      <c r="I235" s="24" t="s">
        <v>3264</v>
      </c>
      <c r="J235" s="24" t="s">
        <v>3259</v>
      </c>
      <c r="K235" s="16" t="s">
        <v>2437</v>
      </c>
    </row>
    <row r="236" s="11" customFormat="1" ht="54.75" customHeight="1" spans="1:11">
      <c r="A236" s="27"/>
      <c r="B236" s="28"/>
      <c r="C236" s="27"/>
      <c r="D236" s="24" t="s">
        <v>3292</v>
      </c>
      <c r="E236" s="24" t="s">
        <v>3293</v>
      </c>
      <c r="F236" s="16" t="s">
        <v>3700</v>
      </c>
      <c r="G236" s="24" t="s">
        <v>3256</v>
      </c>
      <c r="H236" s="16" t="s">
        <v>3334</v>
      </c>
      <c r="I236" s="24" t="s">
        <v>3264</v>
      </c>
      <c r="J236" s="24" t="s">
        <v>3259</v>
      </c>
      <c r="K236" s="16" t="s">
        <v>2437</v>
      </c>
    </row>
    <row r="237" s="11" customFormat="1" ht="54.75" customHeight="1" spans="1:11">
      <c r="A237" s="23" t="s">
        <v>3701</v>
      </c>
      <c r="B237" s="23" t="s">
        <v>3702</v>
      </c>
      <c r="C237" s="23" t="s">
        <v>3703</v>
      </c>
      <c r="D237" s="24" t="s">
        <v>3253</v>
      </c>
      <c r="E237" s="24" t="s">
        <v>3272</v>
      </c>
      <c r="F237" s="16" t="s">
        <v>3704</v>
      </c>
      <c r="G237" s="24" t="s">
        <v>3256</v>
      </c>
      <c r="H237" s="16" t="s">
        <v>3334</v>
      </c>
      <c r="I237" s="24" t="s">
        <v>3275</v>
      </c>
      <c r="J237" s="24" t="s">
        <v>3259</v>
      </c>
      <c r="K237" s="16" t="s">
        <v>3705</v>
      </c>
    </row>
    <row r="238" s="11" customFormat="1" ht="54.75" customHeight="1" spans="1:11">
      <c r="A238" s="25"/>
      <c r="B238" s="26"/>
      <c r="C238" s="25"/>
      <c r="D238" s="24" t="s">
        <v>3277</v>
      </c>
      <c r="E238" s="24" t="s">
        <v>3312</v>
      </c>
      <c r="F238" s="16" t="s">
        <v>3706</v>
      </c>
      <c r="G238" s="24" t="s">
        <v>3256</v>
      </c>
      <c r="H238" s="16" t="s">
        <v>3334</v>
      </c>
      <c r="I238" s="24" t="s">
        <v>3264</v>
      </c>
      <c r="J238" s="24" t="s">
        <v>3282</v>
      </c>
      <c r="K238" s="16" t="s">
        <v>3705</v>
      </c>
    </row>
    <row r="239" s="11" customFormat="1" ht="54.75" customHeight="1" spans="1:11">
      <c r="A239" s="25"/>
      <c r="B239" s="26"/>
      <c r="C239" s="25"/>
      <c r="D239" s="24" t="s">
        <v>3277</v>
      </c>
      <c r="E239" s="24" t="s">
        <v>3278</v>
      </c>
      <c r="F239" s="16" t="s">
        <v>3707</v>
      </c>
      <c r="G239" s="24" t="s">
        <v>3256</v>
      </c>
      <c r="H239" s="16" t="s">
        <v>3342</v>
      </c>
      <c r="I239" s="24" t="s">
        <v>3264</v>
      </c>
      <c r="J239" s="24" t="s">
        <v>3282</v>
      </c>
      <c r="K239" s="16" t="s">
        <v>3705</v>
      </c>
    </row>
    <row r="240" s="11" customFormat="1" ht="54.75" customHeight="1" spans="1:11">
      <c r="A240" s="27"/>
      <c r="B240" s="28"/>
      <c r="C240" s="27"/>
      <c r="D240" s="24" t="s">
        <v>3292</v>
      </c>
      <c r="E240" s="24" t="s">
        <v>3293</v>
      </c>
      <c r="F240" s="16" t="s">
        <v>3708</v>
      </c>
      <c r="G240" s="24" t="s">
        <v>3269</v>
      </c>
      <c r="H240" s="16" t="s">
        <v>3342</v>
      </c>
      <c r="I240" s="24" t="s">
        <v>3264</v>
      </c>
      <c r="J240" s="24" t="s">
        <v>3259</v>
      </c>
      <c r="K240" s="16" t="s">
        <v>3705</v>
      </c>
    </row>
    <row r="241" s="11" customFormat="1" ht="54.75" customHeight="1" spans="1:11">
      <c r="A241" s="23" t="s">
        <v>3709</v>
      </c>
      <c r="B241" s="23" t="s">
        <v>3710</v>
      </c>
      <c r="C241" s="23" t="s">
        <v>3711</v>
      </c>
      <c r="D241" s="24" t="s">
        <v>3253</v>
      </c>
      <c r="E241" s="24" t="s">
        <v>3254</v>
      </c>
      <c r="F241" s="16" t="s">
        <v>3712</v>
      </c>
      <c r="G241" s="24" t="s">
        <v>3269</v>
      </c>
      <c r="H241" s="16" t="s">
        <v>3713</v>
      </c>
      <c r="I241" s="24" t="s">
        <v>3332</v>
      </c>
      <c r="J241" s="24" t="s">
        <v>3259</v>
      </c>
      <c r="K241" s="16" t="s">
        <v>3714</v>
      </c>
    </row>
    <row r="242" s="11" customFormat="1" ht="54.75" customHeight="1" spans="1:11">
      <c r="A242" s="25"/>
      <c r="B242" s="26"/>
      <c r="C242" s="25"/>
      <c r="D242" s="24" t="s">
        <v>3277</v>
      </c>
      <c r="E242" s="24" t="s">
        <v>3278</v>
      </c>
      <c r="F242" s="16" t="s">
        <v>3715</v>
      </c>
      <c r="G242" s="24" t="s">
        <v>3256</v>
      </c>
      <c r="H242" s="16" t="s">
        <v>3334</v>
      </c>
      <c r="I242" s="24" t="s">
        <v>3264</v>
      </c>
      <c r="J242" s="24" t="s">
        <v>3259</v>
      </c>
      <c r="K242" s="16" t="s">
        <v>3714</v>
      </c>
    </row>
    <row r="243" s="11" customFormat="1" ht="54.75" customHeight="1" spans="1:11">
      <c r="A243" s="27"/>
      <c r="B243" s="28"/>
      <c r="C243" s="27"/>
      <c r="D243" s="24" t="s">
        <v>3292</v>
      </c>
      <c r="E243" s="24" t="s">
        <v>3293</v>
      </c>
      <c r="F243" s="16" t="s">
        <v>3716</v>
      </c>
      <c r="G243" s="24" t="s">
        <v>3269</v>
      </c>
      <c r="H243" s="16" t="s">
        <v>3342</v>
      </c>
      <c r="I243" s="24" t="s">
        <v>3264</v>
      </c>
      <c r="J243" s="24" t="s">
        <v>3259</v>
      </c>
      <c r="K243" s="16" t="s">
        <v>3714</v>
      </c>
    </row>
    <row r="244" s="11" customFormat="1" ht="42" customHeight="1" spans="1:11">
      <c r="A244" s="16" t="s">
        <v>3717</v>
      </c>
      <c r="B244" s="21"/>
      <c r="C244" s="22"/>
      <c r="D244" s="22"/>
      <c r="E244" s="22"/>
      <c r="F244" s="22"/>
      <c r="G244" s="21"/>
      <c r="H244" s="22"/>
      <c r="I244" s="21"/>
      <c r="J244" s="21"/>
      <c r="K244" s="22"/>
    </row>
    <row r="245" s="11" customFormat="1" ht="54.75" customHeight="1" spans="1:11">
      <c r="A245" s="23" t="s">
        <v>3694</v>
      </c>
      <c r="B245" s="23" t="s">
        <v>3718</v>
      </c>
      <c r="C245" s="23" t="s">
        <v>3719</v>
      </c>
      <c r="D245" s="24" t="s">
        <v>3253</v>
      </c>
      <c r="E245" s="24" t="s">
        <v>3254</v>
      </c>
      <c r="F245" s="16" t="s">
        <v>3720</v>
      </c>
      <c r="G245" s="24" t="s">
        <v>3256</v>
      </c>
      <c r="H245" s="16" t="s">
        <v>3532</v>
      </c>
      <c r="I245" s="24" t="s">
        <v>3264</v>
      </c>
      <c r="J245" s="24" t="s">
        <v>3282</v>
      </c>
      <c r="K245" s="16" t="s">
        <v>3721</v>
      </c>
    </row>
    <row r="246" s="11" customFormat="1" ht="54.75" customHeight="1" spans="1:11">
      <c r="A246" s="25"/>
      <c r="B246" s="26"/>
      <c r="C246" s="25"/>
      <c r="D246" s="24" t="s">
        <v>3277</v>
      </c>
      <c r="E246" s="24" t="s">
        <v>3278</v>
      </c>
      <c r="F246" s="16" t="s">
        <v>3722</v>
      </c>
      <c r="G246" s="24" t="s">
        <v>3256</v>
      </c>
      <c r="H246" s="16" t="s">
        <v>3365</v>
      </c>
      <c r="I246" s="24" t="s">
        <v>3264</v>
      </c>
      <c r="J246" s="24" t="s">
        <v>3282</v>
      </c>
      <c r="K246" s="16" t="s">
        <v>3722</v>
      </c>
    </row>
    <row r="247" s="11" customFormat="1" ht="54.75" customHeight="1" spans="1:11">
      <c r="A247" s="27"/>
      <c r="B247" s="28"/>
      <c r="C247" s="27"/>
      <c r="D247" s="24" t="s">
        <v>3292</v>
      </c>
      <c r="E247" s="24" t="s">
        <v>3293</v>
      </c>
      <c r="F247" s="16" t="s">
        <v>3723</v>
      </c>
      <c r="G247" s="24" t="s">
        <v>3256</v>
      </c>
      <c r="H247" s="16" t="s">
        <v>3365</v>
      </c>
      <c r="I247" s="24" t="s">
        <v>3264</v>
      </c>
      <c r="J247" s="24" t="s">
        <v>3282</v>
      </c>
      <c r="K247" s="16" t="s">
        <v>3722</v>
      </c>
    </row>
    <row r="248" s="11" customFormat="1" ht="54.75" customHeight="1" spans="1:11">
      <c r="A248" s="23" t="s">
        <v>3724</v>
      </c>
      <c r="B248" s="23" t="s">
        <v>3725</v>
      </c>
      <c r="C248" s="23" t="s">
        <v>3726</v>
      </c>
      <c r="D248" s="24" t="s">
        <v>3253</v>
      </c>
      <c r="E248" s="24" t="s">
        <v>3254</v>
      </c>
      <c r="F248" s="16" t="s">
        <v>3727</v>
      </c>
      <c r="G248" s="24" t="s">
        <v>3269</v>
      </c>
      <c r="H248" s="16" t="s">
        <v>3532</v>
      </c>
      <c r="I248" s="24" t="s">
        <v>3264</v>
      </c>
      <c r="J248" s="24" t="s">
        <v>3282</v>
      </c>
      <c r="K248" s="16" t="s">
        <v>3727</v>
      </c>
    </row>
    <row r="249" s="11" customFormat="1" ht="54.75" customHeight="1" spans="1:11">
      <c r="A249" s="25"/>
      <c r="B249" s="26"/>
      <c r="C249" s="25"/>
      <c r="D249" s="24" t="s">
        <v>3253</v>
      </c>
      <c r="E249" s="24" t="s">
        <v>3254</v>
      </c>
      <c r="F249" s="16" t="s">
        <v>3728</v>
      </c>
      <c r="G249" s="24" t="s">
        <v>3256</v>
      </c>
      <c r="H249" s="16" t="s">
        <v>3334</v>
      </c>
      <c r="I249" s="24" t="s">
        <v>3264</v>
      </c>
      <c r="J249" s="24" t="s">
        <v>3282</v>
      </c>
      <c r="K249" s="16" t="s">
        <v>3728</v>
      </c>
    </row>
    <row r="250" s="11" customFormat="1" ht="54.75" customHeight="1" spans="1:11">
      <c r="A250" s="25"/>
      <c r="B250" s="26"/>
      <c r="C250" s="25"/>
      <c r="D250" s="24" t="s">
        <v>3253</v>
      </c>
      <c r="E250" s="24" t="s">
        <v>3267</v>
      </c>
      <c r="F250" s="16" t="s">
        <v>3729</v>
      </c>
      <c r="G250" s="24" t="s">
        <v>3256</v>
      </c>
      <c r="H250" s="16" t="s">
        <v>3334</v>
      </c>
      <c r="I250" s="24" t="s">
        <v>3264</v>
      </c>
      <c r="J250" s="24" t="s">
        <v>3282</v>
      </c>
      <c r="K250" s="16" t="s">
        <v>3729</v>
      </c>
    </row>
    <row r="251" s="11" customFormat="1" ht="54.75" customHeight="1" spans="1:11">
      <c r="A251" s="25"/>
      <c r="B251" s="26"/>
      <c r="C251" s="25"/>
      <c r="D251" s="24" t="s">
        <v>3253</v>
      </c>
      <c r="E251" s="24" t="s">
        <v>3272</v>
      </c>
      <c r="F251" s="16" t="s">
        <v>3730</v>
      </c>
      <c r="G251" s="24" t="s">
        <v>3256</v>
      </c>
      <c r="H251" s="16" t="s">
        <v>3731</v>
      </c>
      <c r="I251" s="24" t="s">
        <v>3332</v>
      </c>
      <c r="J251" s="24" t="s">
        <v>3259</v>
      </c>
      <c r="K251" s="16" t="s">
        <v>3730</v>
      </c>
    </row>
    <row r="252" s="11" customFormat="1" ht="54.75" customHeight="1" spans="1:11">
      <c r="A252" s="25"/>
      <c r="B252" s="26"/>
      <c r="C252" s="25"/>
      <c r="D252" s="24" t="s">
        <v>3277</v>
      </c>
      <c r="E252" s="24" t="s">
        <v>3278</v>
      </c>
      <c r="F252" s="16" t="s">
        <v>3732</v>
      </c>
      <c r="G252" s="24" t="s">
        <v>3256</v>
      </c>
      <c r="H252" s="16" t="s">
        <v>3355</v>
      </c>
      <c r="I252" s="24" t="s">
        <v>3264</v>
      </c>
      <c r="J252" s="24" t="s">
        <v>3282</v>
      </c>
      <c r="K252" s="16" t="s">
        <v>3732</v>
      </c>
    </row>
    <row r="253" s="11" customFormat="1" ht="54.75" customHeight="1" spans="1:11">
      <c r="A253" s="27"/>
      <c r="B253" s="28"/>
      <c r="C253" s="27"/>
      <c r="D253" s="24" t="s">
        <v>3292</v>
      </c>
      <c r="E253" s="24" t="s">
        <v>3293</v>
      </c>
      <c r="F253" s="16" t="s">
        <v>3733</v>
      </c>
      <c r="G253" s="24" t="s">
        <v>3256</v>
      </c>
      <c r="H253" s="16" t="s">
        <v>3532</v>
      </c>
      <c r="I253" s="24" t="s">
        <v>3264</v>
      </c>
      <c r="J253" s="24" t="s">
        <v>3282</v>
      </c>
      <c r="K253" s="16" t="s">
        <v>3733</v>
      </c>
    </row>
    <row r="254" s="11" customFormat="1" ht="42" customHeight="1" spans="1:11">
      <c r="A254" s="16" t="s">
        <v>3734</v>
      </c>
      <c r="B254" s="21"/>
      <c r="C254" s="22"/>
      <c r="D254" s="22"/>
      <c r="E254" s="22"/>
      <c r="F254" s="22"/>
      <c r="G254" s="21"/>
      <c r="H254" s="22"/>
      <c r="I254" s="21"/>
      <c r="J254" s="21"/>
      <c r="K254" s="22"/>
    </row>
    <row r="255" s="11" customFormat="1" ht="54.75" customHeight="1" spans="1:11">
      <c r="A255" s="23" t="s">
        <v>3735</v>
      </c>
      <c r="B255" s="23" t="s">
        <v>3736</v>
      </c>
      <c r="C255" s="23" t="s">
        <v>3737</v>
      </c>
      <c r="D255" s="24" t="s">
        <v>3253</v>
      </c>
      <c r="E255" s="24" t="s">
        <v>3254</v>
      </c>
      <c r="F255" s="16" t="s">
        <v>3738</v>
      </c>
      <c r="G255" s="24" t="s">
        <v>3256</v>
      </c>
      <c r="H255" s="16" t="s">
        <v>3739</v>
      </c>
      <c r="I255" s="24" t="s">
        <v>3648</v>
      </c>
      <c r="J255" s="24" t="s">
        <v>3259</v>
      </c>
      <c r="K255" s="16" t="s">
        <v>3738</v>
      </c>
    </row>
    <row r="256" s="11" customFormat="1" ht="54.75" customHeight="1" spans="1:11">
      <c r="A256" s="25"/>
      <c r="B256" s="26"/>
      <c r="C256" s="25"/>
      <c r="D256" s="24" t="s">
        <v>3253</v>
      </c>
      <c r="E256" s="24" t="s">
        <v>3261</v>
      </c>
      <c r="F256" s="16" t="s">
        <v>3740</v>
      </c>
      <c r="G256" s="24" t="s">
        <v>3256</v>
      </c>
      <c r="H256" s="16" t="s">
        <v>3334</v>
      </c>
      <c r="I256" s="24" t="s">
        <v>3264</v>
      </c>
      <c r="J256" s="24" t="s">
        <v>3259</v>
      </c>
      <c r="K256" s="16" t="s">
        <v>3740</v>
      </c>
    </row>
    <row r="257" s="11" customFormat="1" ht="54.75" customHeight="1" spans="1:11">
      <c r="A257" s="25"/>
      <c r="B257" s="26"/>
      <c r="C257" s="25"/>
      <c r="D257" s="24" t="s">
        <v>3253</v>
      </c>
      <c r="E257" s="24" t="s">
        <v>3267</v>
      </c>
      <c r="F257" s="16" t="s">
        <v>3741</v>
      </c>
      <c r="G257" s="24" t="s">
        <v>3256</v>
      </c>
      <c r="H257" s="16" t="s">
        <v>3742</v>
      </c>
      <c r="I257" s="24" t="s">
        <v>3320</v>
      </c>
      <c r="J257" s="24" t="s">
        <v>3259</v>
      </c>
      <c r="K257" s="16" t="s">
        <v>3741</v>
      </c>
    </row>
    <row r="258" s="11" customFormat="1" ht="54.75" customHeight="1" spans="1:11">
      <c r="A258" s="25"/>
      <c r="B258" s="26"/>
      <c r="C258" s="25"/>
      <c r="D258" s="24" t="s">
        <v>3253</v>
      </c>
      <c r="E258" s="24" t="s">
        <v>3267</v>
      </c>
      <c r="F258" s="16" t="s">
        <v>3743</v>
      </c>
      <c r="G258" s="24" t="s">
        <v>3256</v>
      </c>
      <c r="H258" s="16" t="s">
        <v>3744</v>
      </c>
      <c r="I258" s="24" t="s">
        <v>3320</v>
      </c>
      <c r="J258" s="24" t="s">
        <v>3259</v>
      </c>
      <c r="K258" s="16" t="s">
        <v>3743</v>
      </c>
    </row>
    <row r="259" s="11" customFormat="1" ht="54.75" customHeight="1" spans="1:11">
      <c r="A259" s="25"/>
      <c r="B259" s="26"/>
      <c r="C259" s="25"/>
      <c r="D259" s="24" t="s">
        <v>3253</v>
      </c>
      <c r="E259" s="24" t="s">
        <v>3272</v>
      </c>
      <c r="F259" s="16" t="s">
        <v>3745</v>
      </c>
      <c r="G259" s="24" t="s">
        <v>3256</v>
      </c>
      <c r="H259" s="16" t="s">
        <v>3746</v>
      </c>
      <c r="I259" s="24" t="s">
        <v>3747</v>
      </c>
      <c r="J259" s="24" t="s">
        <v>3259</v>
      </c>
      <c r="K259" s="16" t="s">
        <v>3745</v>
      </c>
    </row>
    <row r="260" s="11" customFormat="1" ht="54.75" customHeight="1" spans="1:11">
      <c r="A260" s="25"/>
      <c r="B260" s="26"/>
      <c r="C260" s="25"/>
      <c r="D260" s="24" t="s">
        <v>3277</v>
      </c>
      <c r="E260" s="24" t="s">
        <v>3278</v>
      </c>
      <c r="F260" s="16" t="s">
        <v>3584</v>
      </c>
      <c r="G260" s="24" t="s">
        <v>3256</v>
      </c>
      <c r="H260" s="16" t="s">
        <v>3334</v>
      </c>
      <c r="I260" s="24" t="s">
        <v>3264</v>
      </c>
      <c r="J260" s="24" t="s">
        <v>3282</v>
      </c>
      <c r="K260" s="16" t="s">
        <v>3584</v>
      </c>
    </row>
    <row r="261" s="11" customFormat="1" ht="54.75" customHeight="1" spans="1:11">
      <c r="A261" s="25"/>
      <c r="B261" s="26"/>
      <c r="C261" s="25"/>
      <c r="D261" s="24" t="s">
        <v>3292</v>
      </c>
      <c r="E261" s="24" t="s">
        <v>3293</v>
      </c>
      <c r="F261" s="16" t="s">
        <v>3748</v>
      </c>
      <c r="G261" s="24" t="s">
        <v>3269</v>
      </c>
      <c r="H261" s="16" t="s">
        <v>3342</v>
      </c>
      <c r="I261" s="24" t="s">
        <v>3264</v>
      </c>
      <c r="J261" s="24" t="s">
        <v>3282</v>
      </c>
      <c r="K261" s="16" t="s">
        <v>3748</v>
      </c>
    </row>
    <row r="262" s="11" customFormat="1" ht="54.75" customHeight="1" spans="1:11">
      <c r="A262" s="27"/>
      <c r="B262" s="28"/>
      <c r="C262" s="27"/>
      <c r="D262" s="24" t="s">
        <v>3292</v>
      </c>
      <c r="E262" s="24" t="s">
        <v>3293</v>
      </c>
      <c r="F262" s="16" t="s">
        <v>3749</v>
      </c>
      <c r="G262" s="24" t="s">
        <v>3269</v>
      </c>
      <c r="H262" s="16" t="s">
        <v>3342</v>
      </c>
      <c r="I262" s="24" t="s">
        <v>3264</v>
      </c>
      <c r="J262" s="24" t="s">
        <v>3282</v>
      </c>
      <c r="K262" s="16" t="s">
        <v>3749</v>
      </c>
    </row>
    <row r="263" s="11" customFormat="1" ht="54.75" customHeight="1" spans="1:11">
      <c r="A263" s="23" t="s">
        <v>3750</v>
      </c>
      <c r="B263" s="23" t="s">
        <v>3751</v>
      </c>
      <c r="C263" s="23" t="s">
        <v>3752</v>
      </c>
      <c r="D263" s="24" t="s">
        <v>3253</v>
      </c>
      <c r="E263" s="24" t="s">
        <v>3254</v>
      </c>
      <c r="F263" s="16" t="s">
        <v>3752</v>
      </c>
      <c r="G263" s="24" t="s">
        <v>3444</v>
      </c>
      <c r="H263" s="16" t="s">
        <v>3731</v>
      </c>
      <c r="I263" s="24" t="s">
        <v>3332</v>
      </c>
      <c r="J263" s="24" t="s">
        <v>3259</v>
      </c>
      <c r="K263" s="16" t="s">
        <v>3752</v>
      </c>
    </row>
    <row r="264" s="11" customFormat="1" ht="54.75" customHeight="1" spans="1:11">
      <c r="A264" s="25"/>
      <c r="B264" s="26"/>
      <c r="C264" s="25"/>
      <c r="D264" s="24" t="s">
        <v>3277</v>
      </c>
      <c r="E264" s="24" t="s">
        <v>3312</v>
      </c>
      <c r="F264" s="16" t="s">
        <v>3753</v>
      </c>
      <c r="G264" s="24" t="s">
        <v>3444</v>
      </c>
      <c r="H264" s="16" t="s">
        <v>3731</v>
      </c>
      <c r="I264" s="24" t="s">
        <v>3332</v>
      </c>
      <c r="J264" s="24" t="s">
        <v>3259</v>
      </c>
      <c r="K264" s="16" t="s">
        <v>3752</v>
      </c>
    </row>
    <row r="265" s="11" customFormat="1" ht="54.75" customHeight="1" spans="1:11">
      <c r="A265" s="27"/>
      <c r="B265" s="28"/>
      <c r="C265" s="27"/>
      <c r="D265" s="24" t="s">
        <v>3292</v>
      </c>
      <c r="E265" s="24" t="s">
        <v>3293</v>
      </c>
      <c r="F265" s="16" t="s">
        <v>3753</v>
      </c>
      <c r="G265" s="24" t="s">
        <v>3256</v>
      </c>
      <c r="H265" s="16" t="s">
        <v>3754</v>
      </c>
      <c r="I265" s="24" t="s">
        <v>3332</v>
      </c>
      <c r="J265" s="24" t="s">
        <v>3282</v>
      </c>
      <c r="K265" s="16" t="s">
        <v>3752</v>
      </c>
    </row>
    <row r="266" s="11" customFormat="1" ht="42" customHeight="1" spans="1:11">
      <c r="A266" s="16" t="s">
        <v>3755</v>
      </c>
      <c r="B266" s="21"/>
      <c r="C266" s="22"/>
      <c r="D266" s="22"/>
      <c r="E266" s="22"/>
      <c r="F266" s="22"/>
      <c r="G266" s="21"/>
      <c r="H266" s="22"/>
      <c r="I266" s="21"/>
      <c r="J266" s="21"/>
      <c r="K266" s="22"/>
    </row>
    <row r="267" s="11" customFormat="1" ht="54.75" customHeight="1" spans="1:11">
      <c r="A267" s="23" t="s">
        <v>3694</v>
      </c>
      <c r="B267" s="23" t="s">
        <v>3756</v>
      </c>
      <c r="C267" s="23" t="s">
        <v>3757</v>
      </c>
      <c r="D267" s="24" t="s">
        <v>3253</v>
      </c>
      <c r="E267" s="24" t="s">
        <v>3261</v>
      </c>
      <c r="F267" s="16" t="s">
        <v>3728</v>
      </c>
      <c r="G267" s="24" t="s">
        <v>3256</v>
      </c>
      <c r="H267" s="16" t="s">
        <v>3365</v>
      </c>
      <c r="I267" s="24" t="s">
        <v>3264</v>
      </c>
      <c r="J267" s="24" t="s">
        <v>3282</v>
      </c>
      <c r="K267" s="16" t="s">
        <v>3728</v>
      </c>
    </row>
    <row r="268" s="11" customFormat="1" ht="54.75" customHeight="1" spans="1:11">
      <c r="A268" s="25"/>
      <c r="B268" s="26"/>
      <c r="C268" s="25"/>
      <c r="D268" s="24" t="s">
        <v>3277</v>
      </c>
      <c r="E268" s="24" t="s">
        <v>3288</v>
      </c>
      <c r="F268" s="16" t="s">
        <v>3758</v>
      </c>
      <c r="G268" s="24" t="s">
        <v>3256</v>
      </c>
      <c r="H268" s="16" t="s">
        <v>3336</v>
      </c>
      <c r="I268" s="24" t="s">
        <v>3264</v>
      </c>
      <c r="J268" s="24" t="s">
        <v>3282</v>
      </c>
      <c r="K268" s="16" t="s">
        <v>3758</v>
      </c>
    </row>
    <row r="269" s="11" customFormat="1" ht="54.75" customHeight="1" spans="1:11">
      <c r="A269" s="27"/>
      <c r="B269" s="28"/>
      <c r="C269" s="27"/>
      <c r="D269" s="24" t="s">
        <v>3292</v>
      </c>
      <c r="E269" s="24" t="s">
        <v>3293</v>
      </c>
      <c r="F269" s="16" t="s">
        <v>3759</v>
      </c>
      <c r="G269" s="24" t="s">
        <v>3256</v>
      </c>
      <c r="H269" s="16" t="s">
        <v>3342</v>
      </c>
      <c r="I269" s="24" t="s">
        <v>3264</v>
      </c>
      <c r="J269" s="24" t="s">
        <v>3282</v>
      </c>
      <c r="K269" s="16" t="s">
        <v>3759</v>
      </c>
    </row>
    <row r="270" s="11" customFormat="1" ht="42" customHeight="1" spans="1:11">
      <c r="A270" s="16" t="s">
        <v>3760</v>
      </c>
      <c r="B270" s="21"/>
      <c r="C270" s="22"/>
      <c r="D270" s="22"/>
      <c r="E270" s="22"/>
      <c r="F270" s="22"/>
      <c r="G270" s="21"/>
      <c r="H270" s="22"/>
      <c r="I270" s="21"/>
      <c r="J270" s="21"/>
      <c r="K270" s="22"/>
    </row>
    <row r="271" s="11" customFormat="1" ht="42" customHeight="1" spans="1:11">
      <c r="A271" s="16" t="s">
        <v>3761</v>
      </c>
      <c r="B271" s="21"/>
      <c r="C271" s="22"/>
      <c r="D271" s="22"/>
      <c r="E271" s="22"/>
      <c r="F271" s="22"/>
      <c r="G271" s="21"/>
      <c r="H271" s="22"/>
      <c r="I271" s="21"/>
      <c r="J271" s="21"/>
      <c r="K271" s="22"/>
    </row>
    <row r="272" s="11" customFormat="1" ht="54.75" customHeight="1" spans="1:11">
      <c r="A272" s="23" t="s">
        <v>3762</v>
      </c>
      <c r="B272" s="23" t="s">
        <v>3763</v>
      </c>
      <c r="C272" s="23" t="s">
        <v>3764</v>
      </c>
      <c r="D272" s="24" t="s">
        <v>3765</v>
      </c>
      <c r="E272" s="24" t="s">
        <v>3254</v>
      </c>
      <c r="F272" s="16" t="s">
        <v>3766</v>
      </c>
      <c r="G272" s="24" t="s">
        <v>3256</v>
      </c>
      <c r="H272" s="16" t="s">
        <v>3334</v>
      </c>
      <c r="I272" s="24" t="s">
        <v>3264</v>
      </c>
      <c r="J272" s="24" t="s">
        <v>3259</v>
      </c>
      <c r="K272" s="16" t="s">
        <v>3767</v>
      </c>
    </row>
    <row r="273" s="11" customFormat="1" ht="54.75" customHeight="1" spans="1:11">
      <c r="A273" s="25"/>
      <c r="B273" s="26"/>
      <c r="C273" s="25"/>
      <c r="D273" s="24" t="s">
        <v>3768</v>
      </c>
      <c r="E273" s="24" t="s">
        <v>3278</v>
      </c>
      <c r="F273" s="16" t="s">
        <v>3769</v>
      </c>
      <c r="G273" s="24" t="s">
        <v>3256</v>
      </c>
      <c r="H273" s="16" t="s">
        <v>3334</v>
      </c>
      <c r="I273" s="24" t="s">
        <v>3264</v>
      </c>
      <c r="J273" s="24" t="s">
        <v>3259</v>
      </c>
      <c r="K273" s="16" t="s">
        <v>3767</v>
      </c>
    </row>
    <row r="274" s="11" customFormat="1" ht="54.75" customHeight="1" spans="1:11">
      <c r="A274" s="27"/>
      <c r="B274" s="28"/>
      <c r="C274" s="27"/>
      <c r="D274" s="24" t="s">
        <v>3770</v>
      </c>
      <c r="E274" s="24" t="s">
        <v>3293</v>
      </c>
      <c r="F274" s="16" t="s">
        <v>3554</v>
      </c>
      <c r="G274" s="24" t="s">
        <v>3256</v>
      </c>
      <c r="H274" s="16" t="s">
        <v>3334</v>
      </c>
      <c r="I274" s="24" t="s">
        <v>3264</v>
      </c>
      <c r="J274" s="24" t="s">
        <v>3259</v>
      </c>
      <c r="K274" s="16" t="s">
        <v>3767</v>
      </c>
    </row>
    <row r="275" s="11" customFormat="1" ht="42" customHeight="1" spans="1:11">
      <c r="A275" s="16" t="s">
        <v>3771</v>
      </c>
      <c r="B275" s="21"/>
      <c r="C275" s="22"/>
      <c r="D275" s="22"/>
      <c r="E275" s="22"/>
      <c r="F275" s="22"/>
      <c r="G275" s="21"/>
      <c r="H275" s="22"/>
      <c r="I275" s="21"/>
      <c r="J275" s="21"/>
      <c r="K275" s="22"/>
    </row>
    <row r="276" s="11" customFormat="1" ht="42" customHeight="1" spans="1:11">
      <c r="A276" s="16" t="s">
        <v>3772</v>
      </c>
      <c r="B276" s="21"/>
      <c r="C276" s="22"/>
      <c r="D276" s="22"/>
      <c r="E276" s="22"/>
      <c r="F276" s="22"/>
      <c r="G276" s="21"/>
      <c r="H276" s="22"/>
      <c r="I276" s="21"/>
      <c r="J276" s="21"/>
      <c r="K276" s="22"/>
    </row>
    <row r="277" s="11" customFormat="1" ht="54.75" customHeight="1" spans="1:11">
      <c r="A277" s="23" t="s">
        <v>3773</v>
      </c>
      <c r="B277" s="23" t="s">
        <v>3774</v>
      </c>
      <c r="C277" s="23" t="s">
        <v>3775</v>
      </c>
      <c r="D277" s="24" t="s">
        <v>3765</v>
      </c>
      <c r="E277" s="24" t="s">
        <v>3254</v>
      </c>
      <c r="F277" s="16" t="s">
        <v>3776</v>
      </c>
      <c r="G277" s="24" t="s">
        <v>3256</v>
      </c>
      <c r="H277" s="16" t="s">
        <v>3777</v>
      </c>
      <c r="I277" s="24" t="s">
        <v>3648</v>
      </c>
      <c r="J277" s="24" t="s">
        <v>3259</v>
      </c>
      <c r="K277" s="16" t="s">
        <v>3776</v>
      </c>
    </row>
    <row r="278" s="11" customFormat="1" ht="54.75" customHeight="1" spans="1:11">
      <c r="A278" s="25"/>
      <c r="B278" s="26"/>
      <c r="C278" s="25"/>
      <c r="D278" s="24" t="s">
        <v>3765</v>
      </c>
      <c r="E278" s="24" t="s">
        <v>3254</v>
      </c>
      <c r="F278" s="16" t="s">
        <v>3776</v>
      </c>
      <c r="G278" s="24" t="s">
        <v>3256</v>
      </c>
      <c r="H278" s="16" t="s">
        <v>3777</v>
      </c>
      <c r="I278" s="24" t="s">
        <v>3648</v>
      </c>
      <c r="J278" s="24" t="s">
        <v>3259</v>
      </c>
      <c r="K278" s="16" t="s">
        <v>3776</v>
      </c>
    </row>
    <row r="279" s="11" customFormat="1" ht="54.75" customHeight="1" spans="1:11">
      <c r="A279" s="25"/>
      <c r="B279" s="26"/>
      <c r="C279" s="25"/>
      <c r="D279" s="24" t="s">
        <v>3768</v>
      </c>
      <c r="E279" s="24" t="s">
        <v>3312</v>
      </c>
      <c r="F279" s="16" t="s">
        <v>3778</v>
      </c>
      <c r="G279" s="24" t="s">
        <v>3256</v>
      </c>
      <c r="H279" s="16" t="s">
        <v>3779</v>
      </c>
      <c r="I279" s="24" t="s">
        <v>3332</v>
      </c>
      <c r="J279" s="24" t="s">
        <v>3259</v>
      </c>
      <c r="K279" s="16" t="s">
        <v>3780</v>
      </c>
    </row>
    <row r="280" s="11" customFormat="1" ht="54.75" customHeight="1" spans="1:11">
      <c r="A280" s="25"/>
      <c r="B280" s="26"/>
      <c r="C280" s="25"/>
      <c r="D280" s="24" t="s">
        <v>3768</v>
      </c>
      <c r="E280" s="24" t="s">
        <v>3312</v>
      </c>
      <c r="F280" s="16" t="s">
        <v>3778</v>
      </c>
      <c r="G280" s="24" t="s">
        <v>3256</v>
      </c>
      <c r="H280" s="16" t="s">
        <v>3779</v>
      </c>
      <c r="I280" s="24" t="s">
        <v>3332</v>
      </c>
      <c r="J280" s="24" t="s">
        <v>3259</v>
      </c>
      <c r="K280" s="16" t="s">
        <v>3780</v>
      </c>
    </row>
    <row r="281" s="11" customFormat="1" ht="54.75" customHeight="1" spans="1:11">
      <c r="A281" s="25"/>
      <c r="B281" s="26"/>
      <c r="C281" s="25"/>
      <c r="D281" s="24" t="s">
        <v>3770</v>
      </c>
      <c r="E281" s="24" t="s">
        <v>3293</v>
      </c>
      <c r="F281" s="16" t="s">
        <v>3781</v>
      </c>
      <c r="G281" s="24" t="s">
        <v>3269</v>
      </c>
      <c r="H281" s="16" t="s">
        <v>3342</v>
      </c>
      <c r="I281" s="24" t="s">
        <v>3264</v>
      </c>
      <c r="J281" s="24" t="s">
        <v>3259</v>
      </c>
      <c r="K281" s="16" t="s">
        <v>3782</v>
      </c>
    </row>
    <row r="282" s="11" customFormat="1" ht="54.75" customHeight="1" spans="1:11">
      <c r="A282" s="27"/>
      <c r="B282" s="28"/>
      <c r="C282" s="27"/>
      <c r="D282" s="24" t="s">
        <v>3770</v>
      </c>
      <c r="E282" s="24" t="s">
        <v>3293</v>
      </c>
      <c r="F282" s="16" t="s">
        <v>3781</v>
      </c>
      <c r="G282" s="24" t="s">
        <v>3269</v>
      </c>
      <c r="H282" s="16" t="s">
        <v>3342</v>
      </c>
      <c r="I282" s="24" t="s">
        <v>3264</v>
      </c>
      <c r="J282" s="24" t="s">
        <v>3259</v>
      </c>
      <c r="K282" s="16" t="s">
        <v>3782</v>
      </c>
    </row>
    <row r="283" s="11" customFormat="1" ht="42" customHeight="1" spans="1:11">
      <c r="A283" s="16" t="s">
        <v>3783</v>
      </c>
      <c r="B283" s="21"/>
      <c r="C283" s="22"/>
      <c r="D283" s="22"/>
      <c r="E283" s="22"/>
      <c r="F283" s="22"/>
      <c r="G283" s="21"/>
      <c r="H283" s="22"/>
      <c r="I283" s="21"/>
      <c r="J283" s="21"/>
      <c r="K283" s="22"/>
    </row>
    <row r="284" s="11" customFormat="1" ht="54.75" customHeight="1" spans="1:11">
      <c r="A284" s="23" t="s">
        <v>3784</v>
      </c>
      <c r="B284" s="23" t="s">
        <v>3785</v>
      </c>
      <c r="C284" s="23" t="s">
        <v>3662</v>
      </c>
      <c r="D284" s="24" t="s">
        <v>3253</v>
      </c>
      <c r="E284" s="24" t="s">
        <v>3254</v>
      </c>
      <c r="F284" s="16" t="s">
        <v>3786</v>
      </c>
      <c r="G284" s="24" t="s">
        <v>3256</v>
      </c>
      <c r="H284" s="16" t="s">
        <v>3787</v>
      </c>
      <c r="I284" s="24" t="s">
        <v>3648</v>
      </c>
      <c r="J284" s="24" t="s">
        <v>3259</v>
      </c>
      <c r="K284" s="16" t="s">
        <v>3788</v>
      </c>
    </row>
    <row r="285" s="11" customFormat="1" ht="54.75" customHeight="1" spans="1:11">
      <c r="A285" s="25"/>
      <c r="B285" s="26"/>
      <c r="C285" s="25"/>
      <c r="D285" s="24" t="s">
        <v>3277</v>
      </c>
      <c r="E285" s="24" t="s">
        <v>3278</v>
      </c>
      <c r="F285" s="16" t="s">
        <v>3650</v>
      </c>
      <c r="G285" s="24" t="s">
        <v>3256</v>
      </c>
      <c r="H285" s="16" t="s">
        <v>3621</v>
      </c>
      <c r="I285" s="24" t="s">
        <v>3281</v>
      </c>
      <c r="J285" s="24" t="s">
        <v>3282</v>
      </c>
      <c r="K285" s="16" t="s">
        <v>3789</v>
      </c>
    </row>
    <row r="286" s="11" customFormat="1" ht="54.75" customHeight="1" spans="1:11">
      <c r="A286" s="27"/>
      <c r="B286" s="28"/>
      <c r="C286" s="27"/>
      <c r="D286" s="24" t="s">
        <v>3292</v>
      </c>
      <c r="E286" s="24" t="s">
        <v>3293</v>
      </c>
      <c r="F286" s="16" t="s">
        <v>3673</v>
      </c>
      <c r="G286" s="24" t="s">
        <v>3269</v>
      </c>
      <c r="H286" s="16" t="s">
        <v>3365</v>
      </c>
      <c r="I286" s="24" t="s">
        <v>3264</v>
      </c>
      <c r="J286" s="24" t="s">
        <v>3259</v>
      </c>
      <c r="K286" s="16" t="s">
        <v>3790</v>
      </c>
    </row>
    <row r="287" s="11" customFormat="1" ht="54.75" customHeight="1" spans="1:11">
      <c r="A287" s="23" t="s">
        <v>3694</v>
      </c>
      <c r="B287" s="23" t="s">
        <v>3791</v>
      </c>
      <c r="C287" s="23" t="s">
        <v>3792</v>
      </c>
      <c r="D287" s="24" t="s">
        <v>3253</v>
      </c>
      <c r="E287" s="24" t="s">
        <v>3254</v>
      </c>
      <c r="F287" s="16" t="s">
        <v>3720</v>
      </c>
      <c r="G287" s="24" t="s">
        <v>3269</v>
      </c>
      <c r="H287" s="16" t="s">
        <v>3365</v>
      </c>
      <c r="I287" s="24" t="s">
        <v>3264</v>
      </c>
      <c r="J287" s="24" t="s">
        <v>3259</v>
      </c>
      <c r="K287" s="16" t="s">
        <v>3793</v>
      </c>
    </row>
    <row r="288" s="11" customFormat="1" ht="54.75" customHeight="1" spans="1:11">
      <c r="A288" s="25"/>
      <c r="B288" s="26"/>
      <c r="C288" s="25"/>
      <c r="D288" s="24" t="s">
        <v>3277</v>
      </c>
      <c r="E288" s="24" t="s">
        <v>3312</v>
      </c>
      <c r="F288" s="16" t="s">
        <v>3794</v>
      </c>
      <c r="G288" s="24" t="s">
        <v>3269</v>
      </c>
      <c r="H288" s="16" t="s">
        <v>3365</v>
      </c>
      <c r="I288" s="24" t="s">
        <v>3264</v>
      </c>
      <c r="J288" s="24" t="s">
        <v>3259</v>
      </c>
      <c r="K288" s="16" t="s">
        <v>3793</v>
      </c>
    </row>
    <row r="289" s="11" customFormat="1" ht="54.75" customHeight="1" spans="1:11">
      <c r="A289" s="27"/>
      <c r="B289" s="28"/>
      <c r="C289" s="27"/>
      <c r="D289" s="24" t="s">
        <v>3292</v>
      </c>
      <c r="E289" s="24" t="s">
        <v>3293</v>
      </c>
      <c r="F289" s="16" t="s">
        <v>3723</v>
      </c>
      <c r="G289" s="24" t="s">
        <v>3269</v>
      </c>
      <c r="H289" s="16" t="s">
        <v>3365</v>
      </c>
      <c r="I289" s="24" t="s">
        <v>3264</v>
      </c>
      <c r="J289" s="24" t="s">
        <v>3259</v>
      </c>
      <c r="K289" s="16" t="s">
        <v>3793</v>
      </c>
    </row>
    <row r="290" s="11" customFormat="1" ht="42" customHeight="1" spans="1:11">
      <c r="A290" s="16" t="s">
        <v>3795</v>
      </c>
      <c r="B290" s="21"/>
      <c r="C290" s="22"/>
      <c r="D290" s="22"/>
      <c r="E290" s="22"/>
      <c r="F290" s="22"/>
      <c r="G290" s="21"/>
      <c r="H290" s="22"/>
      <c r="I290" s="21"/>
      <c r="J290" s="21"/>
      <c r="K290" s="22"/>
    </row>
    <row r="291" s="11" customFormat="1" ht="54.75" customHeight="1" spans="1:11">
      <c r="A291" s="23" t="s">
        <v>3796</v>
      </c>
      <c r="B291" s="23" t="s">
        <v>3797</v>
      </c>
      <c r="C291" s="23" t="s">
        <v>3798</v>
      </c>
      <c r="D291" s="24" t="s">
        <v>3253</v>
      </c>
      <c r="E291" s="24" t="s">
        <v>3254</v>
      </c>
      <c r="F291" s="16" t="s">
        <v>3254</v>
      </c>
      <c r="G291" s="24" t="s">
        <v>3269</v>
      </c>
      <c r="H291" s="16" t="s">
        <v>3365</v>
      </c>
      <c r="I291" s="24" t="s">
        <v>3264</v>
      </c>
      <c r="J291" s="24" t="s">
        <v>3259</v>
      </c>
      <c r="K291" s="16" t="s">
        <v>2437</v>
      </c>
    </row>
    <row r="292" s="11" customFormat="1" ht="54.75" customHeight="1" spans="1:11">
      <c r="A292" s="25"/>
      <c r="B292" s="26"/>
      <c r="C292" s="25"/>
      <c r="D292" s="24" t="s">
        <v>3277</v>
      </c>
      <c r="E292" s="24" t="s">
        <v>3312</v>
      </c>
      <c r="F292" s="16" t="s">
        <v>3799</v>
      </c>
      <c r="G292" s="24" t="s">
        <v>3269</v>
      </c>
      <c r="H292" s="16" t="s">
        <v>3334</v>
      </c>
      <c r="I292" s="24" t="s">
        <v>3264</v>
      </c>
      <c r="J292" s="24" t="s">
        <v>3259</v>
      </c>
      <c r="K292" s="16" t="s">
        <v>2437</v>
      </c>
    </row>
    <row r="293" s="11" customFormat="1" ht="54.75" customHeight="1" spans="1:11">
      <c r="A293" s="27"/>
      <c r="B293" s="28"/>
      <c r="C293" s="27"/>
      <c r="D293" s="24" t="s">
        <v>3292</v>
      </c>
      <c r="E293" s="24" t="s">
        <v>3293</v>
      </c>
      <c r="F293" s="16" t="s">
        <v>3723</v>
      </c>
      <c r="G293" s="24" t="s">
        <v>3269</v>
      </c>
      <c r="H293" s="16" t="s">
        <v>3342</v>
      </c>
      <c r="I293" s="24" t="s">
        <v>3264</v>
      </c>
      <c r="J293" s="24" t="s">
        <v>3259</v>
      </c>
      <c r="K293" s="16" t="s">
        <v>2437</v>
      </c>
    </row>
    <row r="294" s="11" customFormat="1" ht="42" customHeight="1" spans="1:11">
      <c r="A294" s="16" t="s">
        <v>3800</v>
      </c>
      <c r="B294" s="21"/>
      <c r="C294" s="22"/>
      <c r="D294" s="22"/>
      <c r="E294" s="22"/>
      <c r="F294" s="22"/>
      <c r="G294" s="21"/>
      <c r="H294" s="22"/>
      <c r="I294" s="21"/>
      <c r="J294" s="21"/>
      <c r="K294" s="22"/>
    </row>
    <row r="295" s="11" customFormat="1" ht="54.75" customHeight="1" spans="1:11">
      <c r="A295" s="23" t="s">
        <v>3801</v>
      </c>
      <c r="B295" s="23" t="s">
        <v>3802</v>
      </c>
      <c r="C295" s="23" t="s">
        <v>3803</v>
      </c>
      <c r="D295" s="24" t="s">
        <v>3253</v>
      </c>
      <c r="E295" s="24" t="s">
        <v>3254</v>
      </c>
      <c r="F295" s="16" t="s">
        <v>3804</v>
      </c>
      <c r="G295" s="24" t="s">
        <v>3269</v>
      </c>
      <c r="H295" s="16" t="s">
        <v>3805</v>
      </c>
      <c r="I295" s="24" t="s">
        <v>3332</v>
      </c>
      <c r="J295" s="24" t="s">
        <v>3282</v>
      </c>
      <c r="K295" s="16" t="s">
        <v>3806</v>
      </c>
    </row>
    <row r="296" s="11" customFormat="1" ht="54.75" customHeight="1" spans="1:11">
      <c r="A296" s="25"/>
      <c r="B296" s="26"/>
      <c r="C296" s="25"/>
      <c r="D296" s="24" t="s">
        <v>3253</v>
      </c>
      <c r="E296" s="24" t="s">
        <v>3261</v>
      </c>
      <c r="F296" s="16" t="s">
        <v>3807</v>
      </c>
      <c r="G296" s="24" t="s">
        <v>3256</v>
      </c>
      <c r="H296" s="16" t="s">
        <v>3365</v>
      </c>
      <c r="I296" s="24" t="s">
        <v>3264</v>
      </c>
      <c r="J296" s="24" t="s">
        <v>3282</v>
      </c>
      <c r="K296" s="16" t="s">
        <v>3806</v>
      </c>
    </row>
    <row r="297" s="11" customFormat="1" ht="54.75" customHeight="1" spans="1:11">
      <c r="A297" s="25"/>
      <c r="B297" s="26"/>
      <c r="C297" s="25"/>
      <c r="D297" s="24" t="s">
        <v>3277</v>
      </c>
      <c r="E297" s="24" t="s">
        <v>3312</v>
      </c>
      <c r="F297" s="16" t="s">
        <v>3808</v>
      </c>
      <c r="G297" s="24" t="s">
        <v>3256</v>
      </c>
      <c r="H297" s="16" t="s">
        <v>3365</v>
      </c>
      <c r="I297" s="24" t="s">
        <v>3264</v>
      </c>
      <c r="J297" s="24" t="s">
        <v>3282</v>
      </c>
      <c r="K297" s="16" t="s">
        <v>3806</v>
      </c>
    </row>
    <row r="298" s="11" customFormat="1" ht="54.75" customHeight="1" spans="1:11">
      <c r="A298" s="27"/>
      <c r="B298" s="28"/>
      <c r="C298" s="27"/>
      <c r="D298" s="24" t="s">
        <v>3292</v>
      </c>
      <c r="E298" s="24" t="s">
        <v>3293</v>
      </c>
      <c r="F298" s="16" t="s">
        <v>3809</v>
      </c>
      <c r="G298" s="24" t="s">
        <v>3269</v>
      </c>
      <c r="H298" s="16" t="s">
        <v>3365</v>
      </c>
      <c r="I298" s="24" t="s">
        <v>3264</v>
      </c>
      <c r="J298" s="24" t="s">
        <v>3282</v>
      </c>
      <c r="K298" s="16" t="s">
        <v>3810</v>
      </c>
    </row>
    <row r="299" s="11" customFormat="1" ht="42" customHeight="1" spans="1:11">
      <c r="A299" s="16" t="s">
        <v>3811</v>
      </c>
      <c r="B299" s="21"/>
      <c r="C299" s="22"/>
      <c r="D299" s="22"/>
      <c r="E299" s="22"/>
      <c r="F299" s="22"/>
      <c r="G299" s="21"/>
      <c r="H299" s="22"/>
      <c r="I299" s="21"/>
      <c r="J299" s="21"/>
      <c r="K299" s="22"/>
    </row>
    <row r="300" s="11" customFormat="1" ht="54.75" customHeight="1" spans="1:11">
      <c r="A300" s="23" t="s">
        <v>3812</v>
      </c>
      <c r="B300" s="23" t="s">
        <v>3813</v>
      </c>
      <c r="C300" s="23" t="s">
        <v>3814</v>
      </c>
      <c r="D300" s="24" t="s">
        <v>3253</v>
      </c>
      <c r="E300" s="24" t="s">
        <v>3254</v>
      </c>
      <c r="F300" s="16" t="s">
        <v>3804</v>
      </c>
      <c r="G300" s="24" t="s">
        <v>3256</v>
      </c>
      <c r="H300" s="16" t="s">
        <v>3815</v>
      </c>
      <c r="I300" s="24" t="s">
        <v>3332</v>
      </c>
      <c r="J300" s="24" t="s">
        <v>3282</v>
      </c>
      <c r="K300" s="16" t="s">
        <v>3806</v>
      </c>
    </row>
    <row r="301" s="11" customFormat="1" ht="54.75" customHeight="1" spans="1:11">
      <c r="A301" s="25"/>
      <c r="B301" s="26"/>
      <c r="C301" s="25"/>
      <c r="D301" s="24" t="s">
        <v>3277</v>
      </c>
      <c r="E301" s="24" t="s">
        <v>3312</v>
      </c>
      <c r="F301" s="16" t="s">
        <v>3816</v>
      </c>
      <c r="G301" s="24" t="s">
        <v>3269</v>
      </c>
      <c r="H301" s="16" t="s">
        <v>3365</v>
      </c>
      <c r="I301" s="24" t="s">
        <v>3264</v>
      </c>
      <c r="J301" s="24" t="s">
        <v>3282</v>
      </c>
      <c r="K301" s="16" t="s">
        <v>3806</v>
      </c>
    </row>
    <row r="302" s="11" customFormat="1" ht="54.75" customHeight="1" spans="1:11">
      <c r="A302" s="27"/>
      <c r="B302" s="28"/>
      <c r="C302" s="27"/>
      <c r="D302" s="24" t="s">
        <v>3292</v>
      </c>
      <c r="E302" s="24" t="s">
        <v>3293</v>
      </c>
      <c r="F302" s="16" t="s">
        <v>3809</v>
      </c>
      <c r="G302" s="24" t="s">
        <v>3269</v>
      </c>
      <c r="H302" s="16" t="s">
        <v>3365</v>
      </c>
      <c r="I302" s="24" t="s">
        <v>3264</v>
      </c>
      <c r="J302" s="24" t="s">
        <v>3282</v>
      </c>
      <c r="K302" s="16" t="s">
        <v>3806</v>
      </c>
    </row>
    <row r="303" s="11" customFormat="1" ht="42" customHeight="1" spans="1:11">
      <c r="A303" s="16" t="s">
        <v>3817</v>
      </c>
      <c r="B303" s="21"/>
      <c r="C303" s="22"/>
      <c r="D303" s="22"/>
      <c r="E303" s="22"/>
      <c r="F303" s="22"/>
      <c r="G303" s="21"/>
      <c r="H303" s="22"/>
      <c r="I303" s="21"/>
      <c r="J303" s="21"/>
      <c r="K303" s="22"/>
    </row>
    <row r="304" s="11" customFormat="1" ht="54.75" customHeight="1" spans="1:11">
      <c r="A304" s="23" t="s">
        <v>3750</v>
      </c>
      <c r="B304" s="23" t="s">
        <v>3818</v>
      </c>
      <c r="C304" s="23" t="s">
        <v>3662</v>
      </c>
      <c r="D304" s="24" t="s">
        <v>3253</v>
      </c>
      <c r="E304" s="24" t="s">
        <v>3254</v>
      </c>
      <c r="F304" s="16" t="s">
        <v>3663</v>
      </c>
      <c r="G304" s="24" t="s">
        <v>3256</v>
      </c>
      <c r="H304" s="16" t="s">
        <v>3819</v>
      </c>
      <c r="I304" s="24" t="s">
        <v>3648</v>
      </c>
      <c r="J304" s="24" t="s">
        <v>3259</v>
      </c>
      <c r="K304" s="16" t="s">
        <v>3665</v>
      </c>
    </row>
    <row r="305" s="11" customFormat="1" ht="54.75" customHeight="1" spans="1:11">
      <c r="A305" s="25"/>
      <c r="B305" s="26"/>
      <c r="C305" s="25"/>
      <c r="D305" s="24" t="s">
        <v>3253</v>
      </c>
      <c r="E305" s="24" t="s">
        <v>3254</v>
      </c>
      <c r="F305" s="16" t="s">
        <v>3666</v>
      </c>
      <c r="G305" s="24" t="s">
        <v>3256</v>
      </c>
      <c r="H305" s="16" t="s">
        <v>3820</v>
      </c>
      <c r="I305" s="24" t="s">
        <v>3648</v>
      </c>
      <c r="J305" s="24" t="s">
        <v>3259</v>
      </c>
      <c r="K305" s="16" t="s">
        <v>3665</v>
      </c>
    </row>
    <row r="306" s="11" customFormat="1" ht="54.75" customHeight="1" spans="1:11">
      <c r="A306" s="25"/>
      <c r="B306" s="26"/>
      <c r="C306" s="25"/>
      <c r="D306" s="24" t="s">
        <v>3253</v>
      </c>
      <c r="E306" s="24" t="s">
        <v>3254</v>
      </c>
      <c r="F306" s="16" t="s">
        <v>3669</v>
      </c>
      <c r="G306" s="24" t="s">
        <v>3256</v>
      </c>
      <c r="H306" s="16" t="s">
        <v>3821</v>
      </c>
      <c r="I306" s="24" t="s">
        <v>3648</v>
      </c>
      <c r="J306" s="24" t="s">
        <v>3259</v>
      </c>
      <c r="K306" s="16" t="s">
        <v>3671</v>
      </c>
    </row>
    <row r="307" s="11" customFormat="1" ht="54.75" customHeight="1" spans="1:11">
      <c r="A307" s="25"/>
      <c r="B307" s="26"/>
      <c r="C307" s="25"/>
      <c r="D307" s="24" t="s">
        <v>3277</v>
      </c>
      <c r="E307" s="24" t="s">
        <v>3278</v>
      </c>
      <c r="F307" s="16" t="s">
        <v>3650</v>
      </c>
      <c r="G307" s="24" t="s">
        <v>3256</v>
      </c>
      <c r="H307" s="16" t="s">
        <v>3621</v>
      </c>
      <c r="I307" s="24" t="s">
        <v>3281</v>
      </c>
      <c r="J307" s="24" t="s">
        <v>3282</v>
      </c>
      <c r="K307" s="16" t="s">
        <v>3672</v>
      </c>
    </row>
    <row r="308" s="11" customFormat="1" ht="54.75" customHeight="1" spans="1:11">
      <c r="A308" s="25"/>
      <c r="B308" s="26"/>
      <c r="C308" s="25"/>
      <c r="D308" s="24" t="s">
        <v>3292</v>
      </c>
      <c r="E308" s="24" t="s">
        <v>3293</v>
      </c>
      <c r="F308" s="16" t="s">
        <v>3673</v>
      </c>
      <c r="G308" s="24" t="s">
        <v>3269</v>
      </c>
      <c r="H308" s="16" t="s">
        <v>3342</v>
      </c>
      <c r="I308" s="24" t="s">
        <v>3264</v>
      </c>
      <c r="J308" s="24" t="s">
        <v>3259</v>
      </c>
      <c r="K308" s="16" t="s">
        <v>3674</v>
      </c>
    </row>
    <row r="309" s="11" customFormat="1" ht="54.75" customHeight="1" spans="1:11">
      <c r="A309" s="27"/>
      <c r="B309" s="28"/>
      <c r="C309" s="27"/>
      <c r="D309" s="24" t="s">
        <v>3292</v>
      </c>
      <c r="E309" s="24" t="s">
        <v>3293</v>
      </c>
      <c r="F309" s="16" t="s">
        <v>3651</v>
      </c>
      <c r="G309" s="24" t="s">
        <v>3269</v>
      </c>
      <c r="H309" s="16" t="s">
        <v>3342</v>
      </c>
      <c r="I309" s="24" t="s">
        <v>3264</v>
      </c>
      <c r="J309" s="24" t="s">
        <v>3259</v>
      </c>
      <c r="K309" s="16" t="s">
        <v>3822</v>
      </c>
    </row>
    <row r="310" s="11" customFormat="1" ht="54.75" customHeight="1" spans="1:11">
      <c r="A310" s="23" t="s">
        <v>3735</v>
      </c>
      <c r="B310" s="23" t="s">
        <v>3823</v>
      </c>
      <c r="C310" s="23" t="s">
        <v>3662</v>
      </c>
      <c r="D310" s="24" t="s">
        <v>3253</v>
      </c>
      <c r="E310" s="24" t="s">
        <v>3254</v>
      </c>
      <c r="F310" s="16" t="s">
        <v>3663</v>
      </c>
      <c r="G310" s="24" t="s">
        <v>3256</v>
      </c>
      <c r="H310" s="16" t="s">
        <v>3819</v>
      </c>
      <c r="I310" s="24" t="s">
        <v>3648</v>
      </c>
      <c r="J310" s="24" t="s">
        <v>3259</v>
      </c>
      <c r="K310" s="16" t="s">
        <v>3665</v>
      </c>
    </row>
    <row r="311" s="11" customFormat="1" ht="54.75" customHeight="1" spans="1:11">
      <c r="A311" s="25"/>
      <c r="B311" s="26"/>
      <c r="C311" s="25"/>
      <c r="D311" s="24" t="s">
        <v>3253</v>
      </c>
      <c r="E311" s="24" t="s">
        <v>3254</v>
      </c>
      <c r="F311" s="16" t="s">
        <v>3666</v>
      </c>
      <c r="G311" s="24" t="s">
        <v>3256</v>
      </c>
      <c r="H311" s="16" t="s">
        <v>3820</v>
      </c>
      <c r="I311" s="24" t="s">
        <v>3648</v>
      </c>
      <c r="J311" s="24" t="s">
        <v>3259</v>
      </c>
      <c r="K311" s="16" t="s">
        <v>3665</v>
      </c>
    </row>
    <row r="312" s="11" customFormat="1" ht="54.75" customHeight="1" spans="1:11">
      <c r="A312" s="25"/>
      <c r="B312" s="26"/>
      <c r="C312" s="25"/>
      <c r="D312" s="24" t="s">
        <v>3253</v>
      </c>
      <c r="E312" s="24" t="s">
        <v>3254</v>
      </c>
      <c r="F312" s="16" t="s">
        <v>3669</v>
      </c>
      <c r="G312" s="24" t="s">
        <v>3256</v>
      </c>
      <c r="H312" s="16" t="s">
        <v>3821</v>
      </c>
      <c r="I312" s="24" t="s">
        <v>3648</v>
      </c>
      <c r="J312" s="24" t="s">
        <v>3259</v>
      </c>
      <c r="K312" s="16" t="s">
        <v>3671</v>
      </c>
    </row>
    <row r="313" s="11" customFormat="1" ht="54.75" customHeight="1" spans="1:11">
      <c r="A313" s="25"/>
      <c r="B313" s="26"/>
      <c r="C313" s="25"/>
      <c r="D313" s="24" t="s">
        <v>3277</v>
      </c>
      <c r="E313" s="24" t="s">
        <v>3278</v>
      </c>
      <c r="F313" s="16" t="s">
        <v>3650</v>
      </c>
      <c r="G313" s="24" t="s">
        <v>3256</v>
      </c>
      <c r="H313" s="16" t="s">
        <v>3621</v>
      </c>
      <c r="I313" s="24" t="s">
        <v>3281</v>
      </c>
      <c r="J313" s="24" t="s">
        <v>3282</v>
      </c>
      <c r="K313" s="16" t="s">
        <v>3672</v>
      </c>
    </row>
    <row r="314" s="11" customFormat="1" ht="54.75" customHeight="1" spans="1:11">
      <c r="A314" s="25"/>
      <c r="B314" s="26"/>
      <c r="C314" s="25"/>
      <c r="D314" s="24" t="s">
        <v>3292</v>
      </c>
      <c r="E314" s="24" t="s">
        <v>3293</v>
      </c>
      <c r="F314" s="16" t="s">
        <v>3673</v>
      </c>
      <c r="G314" s="24" t="s">
        <v>3269</v>
      </c>
      <c r="H314" s="16" t="s">
        <v>3342</v>
      </c>
      <c r="I314" s="24" t="s">
        <v>3264</v>
      </c>
      <c r="J314" s="24" t="s">
        <v>3259</v>
      </c>
      <c r="K314" s="16" t="s">
        <v>3674</v>
      </c>
    </row>
    <row r="315" s="11" customFormat="1" ht="54.75" customHeight="1" spans="1:11">
      <c r="A315" s="27"/>
      <c r="B315" s="28"/>
      <c r="C315" s="27"/>
      <c r="D315" s="24" t="s">
        <v>3292</v>
      </c>
      <c r="E315" s="24" t="s">
        <v>3293</v>
      </c>
      <c r="F315" s="16" t="s">
        <v>3651</v>
      </c>
      <c r="G315" s="24" t="s">
        <v>3269</v>
      </c>
      <c r="H315" s="16" t="s">
        <v>3342</v>
      </c>
      <c r="I315" s="24" t="s">
        <v>3264</v>
      </c>
      <c r="J315" s="24" t="s">
        <v>3259</v>
      </c>
      <c r="K315" s="16" t="s">
        <v>3824</v>
      </c>
    </row>
    <row r="316" s="11" customFormat="1" ht="42" customHeight="1" spans="1:11">
      <c r="A316" s="16" t="s">
        <v>3825</v>
      </c>
      <c r="B316" s="21"/>
      <c r="C316" s="22"/>
      <c r="D316" s="22"/>
      <c r="E316" s="22"/>
      <c r="F316" s="22"/>
      <c r="G316" s="21"/>
      <c r="H316" s="22"/>
      <c r="I316" s="21"/>
      <c r="J316" s="21"/>
      <c r="K316" s="22"/>
    </row>
    <row r="317" s="11" customFormat="1" ht="42" customHeight="1" spans="1:11">
      <c r="A317" s="16" t="s">
        <v>3826</v>
      </c>
      <c r="B317" s="21"/>
      <c r="C317" s="22"/>
      <c r="D317" s="22"/>
      <c r="E317" s="22"/>
      <c r="F317" s="22"/>
      <c r="G317" s="21"/>
      <c r="H317" s="22"/>
      <c r="I317" s="21"/>
      <c r="J317" s="21"/>
      <c r="K317" s="22"/>
    </row>
    <row r="318" s="11" customFormat="1" ht="54.75" customHeight="1" spans="1:11">
      <c r="A318" s="23" t="s">
        <v>3694</v>
      </c>
      <c r="B318" s="23" t="s">
        <v>3827</v>
      </c>
      <c r="C318" s="23" t="s">
        <v>3828</v>
      </c>
      <c r="D318" s="24" t="s">
        <v>3253</v>
      </c>
      <c r="E318" s="24" t="s">
        <v>3254</v>
      </c>
      <c r="F318" s="16" t="s">
        <v>3720</v>
      </c>
      <c r="G318" s="24" t="s">
        <v>3256</v>
      </c>
      <c r="H318" s="16" t="s">
        <v>3334</v>
      </c>
      <c r="I318" s="24" t="s">
        <v>3264</v>
      </c>
      <c r="J318" s="24" t="s">
        <v>3282</v>
      </c>
      <c r="K318" s="16" t="s">
        <v>3829</v>
      </c>
    </row>
    <row r="319" s="11" customFormat="1" ht="54.75" customHeight="1" spans="1:11">
      <c r="A319" s="25"/>
      <c r="B319" s="26"/>
      <c r="C319" s="25"/>
      <c r="D319" s="24" t="s">
        <v>3253</v>
      </c>
      <c r="E319" s="24" t="s">
        <v>3267</v>
      </c>
      <c r="F319" s="16" t="s">
        <v>3830</v>
      </c>
      <c r="G319" s="24" t="s">
        <v>3256</v>
      </c>
      <c r="H319" s="16" t="s">
        <v>3831</v>
      </c>
      <c r="I319" s="24" t="s">
        <v>3320</v>
      </c>
      <c r="J319" s="24" t="s">
        <v>3259</v>
      </c>
      <c r="K319" s="16" t="s">
        <v>3829</v>
      </c>
    </row>
    <row r="320" s="11" customFormat="1" ht="54.75" customHeight="1" spans="1:11">
      <c r="A320" s="25"/>
      <c r="B320" s="26"/>
      <c r="C320" s="25"/>
      <c r="D320" s="24" t="s">
        <v>3277</v>
      </c>
      <c r="E320" s="24" t="s">
        <v>3278</v>
      </c>
      <c r="F320" s="16" t="s">
        <v>3832</v>
      </c>
      <c r="G320" s="24" t="s">
        <v>3256</v>
      </c>
      <c r="H320" s="16" t="s">
        <v>3421</v>
      </c>
      <c r="I320" s="24" t="s">
        <v>3833</v>
      </c>
      <c r="J320" s="24" t="s">
        <v>3282</v>
      </c>
      <c r="K320" s="16" t="s">
        <v>3829</v>
      </c>
    </row>
    <row r="321" s="11" customFormat="1" ht="54.75" customHeight="1" spans="1:11">
      <c r="A321" s="27"/>
      <c r="B321" s="28"/>
      <c r="C321" s="27"/>
      <c r="D321" s="24" t="s">
        <v>3292</v>
      </c>
      <c r="E321" s="24" t="s">
        <v>3293</v>
      </c>
      <c r="F321" s="16" t="s">
        <v>3554</v>
      </c>
      <c r="G321" s="24" t="s">
        <v>3256</v>
      </c>
      <c r="H321" s="16" t="s">
        <v>3365</v>
      </c>
      <c r="I321" s="24" t="s">
        <v>3264</v>
      </c>
      <c r="J321" s="24" t="s">
        <v>3282</v>
      </c>
      <c r="K321" s="16" t="s">
        <v>3829</v>
      </c>
    </row>
    <row r="322" s="11" customFormat="1" ht="42" customHeight="1" spans="1:11">
      <c r="A322" s="16" t="s">
        <v>3834</v>
      </c>
      <c r="B322" s="21"/>
      <c r="C322" s="22"/>
      <c r="D322" s="22"/>
      <c r="E322" s="22"/>
      <c r="F322" s="22"/>
      <c r="G322" s="21"/>
      <c r="H322" s="22"/>
      <c r="I322" s="21"/>
      <c r="J322" s="21"/>
      <c r="K322" s="22"/>
    </row>
    <row r="323" s="11" customFormat="1" ht="54.75" customHeight="1" spans="1:11">
      <c r="A323" s="23" t="s">
        <v>3750</v>
      </c>
      <c r="B323" s="23" t="s">
        <v>3835</v>
      </c>
      <c r="C323" s="23" t="s">
        <v>3836</v>
      </c>
      <c r="D323" s="24" t="s">
        <v>3253</v>
      </c>
      <c r="E323" s="24" t="s">
        <v>3254</v>
      </c>
      <c r="F323" s="16" t="s">
        <v>3837</v>
      </c>
      <c r="G323" s="24" t="s">
        <v>3269</v>
      </c>
      <c r="H323" s="16" t="s">
        <v>3838</v>
      </c>
      <c r="I323" s="24" t="s">
        <v>3648</v>
      </c>
      <c r="J323" s="24" t="s">
        <v>3259</v>
      </c>
      <c r="K323" s="16" t="s">
        <v>3839</v>
      </c>
    </row>
    <row r="324" s="11" customFormat="1" ht="54.75" customHeight="1" spans="1:11">
      <c r="A324" s="25"/>
      <c r="B324" s="26"/>
      <c r="C324" s="25"/>
      <c r="D324" s="24" t="s">
        <v>3277</v>
      </c>
      <c r="E324" s="24" t="s">
        <v>3278</v>
      </c>
      <c r="F324" s="16" t="s">
        <v>3840</v>
      </c>
      <c r="G324" s="24" t="s">
        <v>3256</v>
      </c>
      <c r="H324" s="16" t="s">
        <v>3421</v>
      </c>
      <c r="I324" s="24" t="s">
        <v>3281</v>
      </c>
      <c r="J324" s="24" t="s">
        <v>3282</v>
      </c>
      <c r="K324" s="16" t="s">
        <v>3839</v>
      </c>
    </row>
    <row r="325" s="11" customFormat="1" ht="54.75" customHeight="1" spans="1:11">
      <c r="A325" s="27"/>
      <c r="B325" s="28"/>
      <c r="C325" s="27"/>
      <c r="D325" s="24" t="s">
        <v>3292</v>
      </c>
      <c r="E325" s="24" t="s">
        <v>3293</v>
      </c>
      <c r="F325" s="16" t="s">
        <v>3723</v>
      </c>
      <c r="G325" s="24" t="s">
        <v>3387</v>
      </c>
      <c r="H325" s="16" t="s">
        <v>3342</v>
      </c>
      <c r="I325" s="24" t="s">
        <v>3264</v>
      </c>
      <c r="J325" s="24" t="s">
        <v>3259</v>
      </c>
      <c r="K325" s="16" t="s">
        <v>3839</v>
      </c>
    </row>
    <row r="326" s="11" customFormat="1" ht="42" customHeight="1" spans="1:11">
      <c r="A326" s="16" t="s">
        <v>3841</v>
      </c>
      <c r="B326" s="21"/>
      <c r="C326" s="22"/>
      <c r="D326" s="22"/>
      <c r="E326" s="22"/>
      <c r="F326" s="22"/>
      <c r="G326" s="21"/>
      <c r="H326" s="22"/>
      <c r="I326" s="21"/>
      <c r="J326" s="21"/>
      <c r="K326" s="22"/>
    </row>
    <row r="327" s="11" customFormat="1" ht="54.75" customHeight="1" spans="1:11">
      <c r="A327" s="23" t="s">
        <v>3694</v>
      </c>
      <c r="B327" s="23" t="s">
        <v>3842</v>
      </c>
      <c r="C327" s="23" t="s">
        <v>3843</v>
      </c>
      <c r="D327" s="24" t="s">
        <v>3253</v>
      </c>
      <c r="E327" s="24" t="s">
        <v>3254</v>
      </c>
      <c r="F327" s="16" t="s">
        <v>3837</v>
      </c>
      <c r="G327" s="24" t="s">
        <v>3256</v>
      </c>
      <c r="H327" s="16" t="s">
        <v>3844</v>
      </c>
      <c r="I327" s="24" t="s">
        <v>3648</v>
      </c>
      <c r="J327" s="24" t="s">
        <v>3259</v>
      </c>
      <c r="K327" s="16" t="s">
        <v>3845</v>
      </c>
    </row>
    <row r="328" s="11" customFormat="1" ht="54.75" customHeight="1" spans="1:11">
      <c r="A328" s="25"/>
      <c r="B328" s="26"/>
      <c r="C328" s="25"/>
      <c r="D328" s="24" t="s">
        <v>3277</v>
      </c>
      <c r="E328" s="24" t="s">
        <v>3312</v>
      </c>
      <c r="F328" s="16" t="s">
        <v>3312</v>
      </c>
      <c r="G328" s="24" t="s">
        <v>3269</v>
      </c>
      <c r="H328" s="16" t="s">
        <v>3365</v>
      </c>
      <c r="I328" s="24" t="s">
        <v>3264</v>
      </c>
      <c r="J328" s="24" t="s">
        <v>3259</v>
      </c>
      <c r="K328" s="16" t="s">
        <v>3846</v>
      </c>
    </row>
    <row r="329" s="11" customFormat="1" ht="54.75" customHeight="1" spans="1:11">
      <c r="A329" s="27"/>
      <c r="B329" s="28"/>
      <c r="C329" s="27"/>
      <c r="D329" s="24" t="s">
        <v>3292</v>
      </c>
      <c r="E329" s="24" t="s">
        <v>3293</v>
      </c>
      <c r="F329" s="16" t="s">
        <v>3673</v>
      </c>
      <c r="G329" s="24" t="s">
        <v>3269</v>
      </c>
      <c r="H329" s="16" t="s">
        <v>3365</v>
      </c>
      <c r="I329" s="24" t="s">
        <v>3264</v>
      </c>
      <c r="J329" s="24" t="s">
        <v>3259</v>
      </c>
      <c r="K329" s="16" t="s">
        <v>3847</v>
      </c>
    </row>
    <row r="330" s="11" customFormat="1" ht="54.75" customHeight="1" spans="1:11">
      <c r="A330" s="23" t="s">
        <v>3848</v>
      </c>
      <c r="B330" s="23" t="s">
        <v>3849</v>
      </c>
      <c r="C330" s="23" t="s">
        <v>3850</v>
      </c>
      <c r="D330" s="24" t="s">
        <v>3253</v>
      </c>
      <c r="E330" s="24" t="s">
        <v>3254</v>
      </c>
      <c r="F330" s="16" t="s">
        <v>3837</v>
      </c>
      <c r="G330" s="24" t="s">
        <v>3256</v>
      </c>
      <c r="H330" s="16" t="s">
        <v>3851</v>
      </c>
      <c r="I330" s="24" t="s">
        <v>3648</v>
      </c>
      <c r="J330" s="24" t="s">
        <v>3259</v>
      </c>
      <c r="K330" s="16" t="s">
        <v>3852</v>
      </c>
    </row>
    <row r="331" s="11" customFormat="1" ht="54.75" customHeight="1" spans="1:11">
      <c r="A331" s="25"/>
      <c r="B331" s="26"/>
      <c r="C331" s="25"/>
      <c r="D331" s="24" t="s">
        <v>3277</v>
      </c>
      <c r="E331" s="24" t="s">
        <v>3312</v>
      </c>
      <c r="F331" s="16" t="s">
        <v>3312</v>
      </c>
      <c r="G331" s="24" t="s">
        <v>3269</v>
      </c>
      <c r="H331" s="16" t="s">
        <v>3365</v>
      </c>
      <c r="I331" s="24" t="s">
        <v>3264</v>
      </c>
      <c r="J331" s="24" t="s">
        <v>3259</v>
      </c>
      <c r="K331" s="16" t="s">
        <v>3852</v>
      </c>
    </row>
    <row r="332" s="11" customFormat="1" ht="54.75" customHeight="1" spans="1:11">
      <c r="A332" s="27"/>
      <c r="B332" s="28"/>
      <c r="C332" s="27"/>
      <c r="D332" s="24" t="s">
        <v>3292</v>
      </c>
      <c r="E332" s="24" t="s">
        <v>3293</v>
      </c>
      <c r="F332" s="16" t="s">
        <v>3293</v>
      </c>
      <c r="G332" s="24" t="s">
        <v>3269</v>
      </c>
      <c r="H332" s="16" t="s">
        <v>3365</v>
      </c>
      <c r="I332" s="24" t="s">
        <v>3264</v>
      </c>
      <c r="J332" s="24" t="s">
        <v>3259</v>
      </c>
      <c r="K332" s="16" t="s">
        <v>3852</v>
      </c>
    </row>
    <row r="333" s="11" customFormat="1" ht="42" customHeight="1" spans="1:11">
      <c r="A333" s="16" t="s">
        <v>3853</v>
      </c>
      <c r="B333" s="21"/>
      <c r="C333" s="22"/>
      <c r="D333" s="22"/>
      <c r="E333" s="22"/>
      <c r="F333" s="22"/>
      <c r="G333" s="21"/>
      <c r="H333" s="22"/>
      <c r="I333" s="21"/>
      <c r="J333" s="21"/>
      <c r="K333" s="22"/>
    </row>
    <row r="334" s="11" customFormat="1" ht="54.75" customHeight="1" spans="1:11">
      <c r="A334" s="23" t="s">
        <v>3694</v>
      </c>
      <c r="B334" s="23" t="s">
        <v>3854</v>
      </c>
      <c r="C334" s="23" t="s">
        <v>3855</v>
      </c>
      <c r="D334" s="24" t="s">
        <v>3253</v>
      </c>
      <c r="E334" s="24" t="s">
        <v>3254</v>
      </c>
      <c r="F334" s="16" t="s">
        <v>3856</v>
      </c>
      <c r="G334" s="24" t="s">
        <v>3256</v>
      </c>
      <c r="H334" s="16" t="s">
        <v>3334</v>
      </c>
      <c r="I334" s="24" t="s">
        <v>3264</v>
      </c>
      <c r="J334" s="24" t="s">
        <v>3282</v>
      </c>
      <c r="K334" s="16" t="s">
        <v>3857</v>
      </c>
    </row>
    <row r="335" s="11" customFormat="1" ht="54.75" customHeight="1" spans="1:11">
      <c r="A335" s="25"/>
      <c r="B335" s="26"/>
      <c r="C335" s="25"/>
      <c r="D335" s="24" t="s">
        <v>3253</v>
      </c>
      <c r="E335" s="24" t="s">
        <v>3261</v>
      </c>
      <c r="F335" s="16" t="s">
        <v>3858</v>
      </c>
      <c r="G335" s="24" t="s">
        <v>3256</v>
      </c>
      <c r="H335" s="16" t="s">
        <v>3334</v>
      </c>
      <c r="I335" s="24" t="s">
        <v>3264</v>
      </c>
      <c r="J335" s="24" t="s">
        <v>3282</v>
      </c>
      <c r="K335" s="16" t="s">
        <v>3857</v>
      </c>
    </row>
    <row r="336" s="11" customFormat="1" ht="54.75" customHeight="1" spans="1:11">
      <c r="A336" s="25"/>
      <c r="B336" s="26"/>
      <c r="C336" s="25"/>
      <c r="D336" s="24" t="s">
        <v>3277</v>
      </c>
      <c r="E336" s="24" t="s">
        <v>3312</v>
      </c>
      <c r="F336" s="16" t="s">
        <v>3859</v>
      </c>
      <c r="G336" s="24" t="s">
        <v>3256</v>
      </c>
      <c r="H336" s="16" t="s">
        <v>3334</v>
      </c>
      <c r="I336" s="24" t="s">
        <v>3264</v>
      </c>
      <c r="J336" s="24" t="s">
        <v>3282</v>
      </c>
      <c r="K336" s="16" t="s">
        <v>3857</v>
      </c>
    </row>
    <row r="337" s="11" customFormat="1" ht="54.75" customHeight="1" spans="1:11">
      <c r="A337" s="27"/>
      <c r="B337" s="28"/>
      <c r="C337" s="27"/>
      <c r="D337" s="24" t="s">
        <v>3292</v>
      </c>
      <c r="E337" s="24" t="s">
        <v>3293</v>
      </c>
      <c r="F337" s="16" t="s">
        <v>3809</v>
      </c>
      <c r="G337" s="24" t="s">
        <v>3256</v>
      </c>
      <c r="H337" s="16" t="s">
        <v>3334</v>
      </c>
      <c r="I337" s="24" t="s">
        <v>3264</v>
      </c>
      <c r="J337" s="24" t="s">
        <v>3282</v>
      </c>
      <c r="K337" s="16" t="s">
        <v>3857</v>
      </c>
    </row>
    <row r="338" s="11" customFormat="1" ht="42" customHeight="1" spans="1:11">
      <c r="A338" s="16" t="s">
        <v>3860</v>
      </c>
      <c r="B338" s="21"/>
      <c r="C338" s="22"/>
      <c r="D338" s="22"/>
      <c r="E338" s="22"/>
      <c r="F338" s="22"/>
      <c r="G338" s="21"/>
      <c r="H338" s="22"/>
      <c r="I338" s="21"/>
      <c r="J338" s="21"/>
      <c r="K338" s="22"/>
    </row>
    <row r="339" s="11" customFormat="1" ht="54.75" customHeight="1" spans="1:11">
      <c r="A339" s="23" t="s">
        <v>3694</v>
      </c>
      <c r="B339" s="23" t="s">
        <v>3861</v>
      </c>
      <c r="C339" s="23" t="s">
        <v>3862</v>
      </c>
      <c r="D339" s="24" t="s">
        <v>3253</v>
      </c>
      <c r="E339" s="24" t="s">
        <v>3261</v>
      </c>
      <c r="F339" s="16" t="s">
        <v>3261</v>
      </c>
      <c r="G339" s="24" t="s">
        <v>3269</v>
      </c>
      <c r="H339" s="16" t="s">
        <v>3532</v>
      </c>
      <c r="I339" s="24" t="s">
        <v>3264</v>
      </c>
      <c r="J339" s="24" t="s">
        <v>3259</v>
      </c>
      <c r="K339" s="16" t="s">
        <v>3261</v>
      </c>
    </row>
    <row r="340" s="11" customFormat="1" ht="54.75" customHeight="1" spans="1:11">
      <c r="A340" s="25"/>
      <c r="B340" s="26"/>
      <c r="C340" s="25"/>
      <c r="D340" s="24" t="s">
        <v>3277</v>
      </c>
      <c r="E340" s="24" t="s">
        <v>3278</v>
      </c>
      <c r="F340" s="16" t="s">
        <v>3863</v>
      </c>
      <c r="G340" s="24" t="s">
        <v>3269</v>
      </c>
      <c r="H340" s="16" t="s">
        <v>3532</v>
      </c>
      <c r="I340" s="24" t="s">
        <v>3264</v>
      </c>
      <c r="J340" s="24" t="s">
        <v>3259</v>
      </c>
      <c r="K340" s="16" t="s">
        <v>3863</v>
      </c>
    </row>
    <row r="341" s="11" customFormat="1" ht="54.75" customHeight="1" spans="1:11">
      <c r="A341" s="27"/>
      <c r="B341" s="28"/>
      <c r="C341" s="27"/>
      <c r="D341" s="24" t="s">
        <v>3292</v>
      </c>
      <c r="E341" s="24" t="s">
        <v>3293</v>
      </c>
      <c r="F341" s="16" t="s">
        <v>3335</v>
      </c>
      <c r="G341" s="24" t="s">
        <v>3269</v>
      </c>
      <c r="H341" s="16" t="s">
        <v>3532</v>
      </c>
      <c r="I341" s="24" t="s">
        <v>3264</v>
      </c>
      <c r="J341" s="24" t="s">
        <v>3259</v>
      </c>
      <c r="K341" s="16" t="s">
        <v>3864</v>
      </c>
    </row>
    <row r="342" s="11" customFormat="1" ht="42" customHeight="1" spans="1:11">
      <c r="A342" s="16" t="s">
        <v>3865</v>
      </c>
      <c r="B342" s="21"/>
      <c r="C342" s="22"/>
      <c r="D342" s="22"/>
      <c r="E342" s="22"/>
      <c r="F342" s="22"/>
      <c r="G342" s="21"/>
      <c r="H342" s="22"/>
      <c r="I342" s="21"/>
      <c r="J342" s="21"/>
      <c r="K342" s="22"/>
    </row>
    <row r="343" s="11" customFormat="1" ht="54.75" customHeight="1" spans="1:11">
      <c r="A343" s="23" t="s">
        <v>3812</v>
      </c>
      <c r="B343" s="23" t="s">
        <v>3866</v>
      </c>
      <c r="C343" s="23" t="s">
        <v>3814</v>
      </c>
      <c r="D343" s="24" t="s">
        <v>3253</v>
      </c>
      <c r="E343" s="24" t="s">
        <v>3254</v>
      </c>
      <c r="F343" s="16" t="s">
        <v>3804</v>
      </c>
      <c r="G343" s="24" t="s">
        <v>3256</v>
      </c>
      <c r="H343" s="16" t="s">
        <v>3867</v>
      </c>
      <c r="I343" s="24" t="s">
        <v>3332</v>
      </c>
      <c r="J343" s="24" t="s">
        <v>3282</v>
      </c>
      <c r="K343" s="16" t="s">
        <v>3806</v>
      </c>
    </row>
    <row r="344" s="11" customFormat="1" ht="54.75" customHeight="1" spans="1:11">
      <c r="A344" s="25"/>
      <c r="B344" s="26"/>
      <c r="C344" s="25"/>
      <c r="D344" s="24" t="s">
        <v>3277</v>
      </c>
      <c r="E344" s="24" t="s">
        <v>3312</v>
      </c>
      <c r="F344" s="16" t="s">
        <v>3816</v>
      </c>
      <c r="G344" s="24" t="s">
        <v>3269</v>
      </c>
      <c r="H344" s="16" t="s">
        <v>3365</v>
      </c>
      <c r="I344" s="24" t="s">
        <v>3281</v>
      </c>
      <c r="J344" s="24" t="s">
        <v>3282</v>
      </c>
      <c r="K344" s="16" t="s">
        <v>3806</v>
      </c>
    </row>
    <row r="345" s="11" customFormat="1" ht="54.75" customHeight="1" spans="1:11">
      <c r="A345" s="27"/>
      <c r="B345" s="28"/>
      <c r="C345" s="27"/>
      <c r="D345" s="24" t="s">
        <v>3292</v>
      </c>
      <c r="E345" s="24" t="s">
        <v>3293</v>
      </c>
      <c r="F345" s="16" t="s">
        <v>3868</v>
      </c>
      <c r="G345" s="24" t="s">
        <v>3269</v>
      </c>
      <c r="H345" s="16" t="s">
        <v>3365</v>
      </c>
      <c r="I345" s="24" t="s">
        <v>3281</v>
      </c>
      <c r="J345" s="24" t="s">
        <v>3282</v>
      </c>
      <c r="K345" s="16" t="s">
        <v>3806</v>
      </c>
    </row>
    <row r="346" s="11" customFormat="1" ht="42" customHeight="1" spans="1:11">
      <c r="A346" s="16" t="s">
        <v>3869</v>
      </c>
      <c r="B346" s="21"/>
      <c r="C346" s="22"/>
      <c r="D346" s="22"/>
      <c r="E346" s="22"/>
      <c r="F346" s="22"/>
      <c r="G346" s="21"/>
      <c r="H346" s="22"/>
      <c r="I346" s="21"/>
      <c r="J346" s="21"/>
      <c r="K346" s="22"/>
    </row>
    <row r="347" s="11" customFormat="1" ht="54.75" customHeight="1" spans="1:11">
      <c r="A347" s="23" t="s">
        <v>3694</v>
      </c>
      <c r="B347" s="23" t="s">
        <v>3870</v>
      </c>
      <c r="C347" s="23" t="s">
        <v>3871</v>
      </c>
      <c r="D347" s="24" t="s">
        <v>3253</v>
      </c>
      <c r="E347" s="24" t="s">
        <v>3254</v>
      </c>
      <c r="F347" s="16" t="s">
        <v>3837</v>
      </c>
      <c r="G347" s="24" t="s">
        <v>3387</v>
      </c>
      <c r="H347" s="16" t="s">
        <v>3365</v>
      </c>
      <c r="I347" s="24" t="s">
        <v>3264</v>
      </c>
      <c r="J347" s="24" t="s">
        <v>3259</v>
      </c>
      <c r="K347" s="16" t="s">
        <v>3696</v>
      </c>
    </row>
    <row r="348" s="11" customFormat="1" ht="54.75" customHeight="1" spans="1:11">
      <c r="A348" s="25"/>
      <c r="B348" s="26"/>
      <c r="C348" s="25"/>
      <c r="D348" s="24" t="s">
        <v>3277</v>
      </c>
      <c r="E348" s="24" t="s">
        <v>3312</v>
      </c>
      <c r="F348" s="16" t="s">
        <v>3872</v>
      </c>
      <c r="G348" s="24" t="s">
        <v>3387</v>
      </c>
      <c r="H348" s="16" t="s">
        <v>3365</v>
      </c>
      <c r="I348" s="24" t="s">
        <v>3264</v>
      </c>
      <c r="J348" s="24" t="s">
        <v>3259</v>
      </c>
      <c r="K348" s="16" t="s">
        <v>3696</v>
      </c>
    </row>
    <row r="349" s="11" customFormat="1" ht="54.75" customHeight="1" spans="1:11">
      <c r="A349" s="27"/>
      <c r="B349" s="28"/>
      <c r="C349" s="27"/>
      <c r="D349" s="24" t="s">
        <v>3292</v>
      </c>
      <c r="E349" s="24" t="s">
        <v>3293</v>
      </c>
      <c r="F349" s="16" t="s">
        <v>3723</v>
      </c>
      <c r="G349" s="24" t="s">
        <v>3387</v>
      </c>
      <c r="H349" s="16" t="s">
        <v>3365</v>
      </c>
      <c r="I349" s="24" t="s">
        <v>3264</v>
      </c>
      <c r="J349" s="24" t="s">
        <v>3259</v>
      </c>
      <c r="K349" s="16" t="s">
        <v>3696</v>
      </c>
    </row>
    <row r="350" s="11" customFormat="1" ht="42" customHeight="1" spans="1:11">
      <c r="A350" s="16" t="s">
        <v>3873</v>
      </c>
      <c r="B350" s="21"/>
      <c r="C350" s="22"/>
      <c r="D350" s="22"/>
      <c r="E350" s="22"/>
      <c r="F350" s="22"/>
      <c r="G350" s="21"/>
      <c r="H350" s="22"/>
      <c r="I350" s="21"/>
      <c r="J350" s="21"/>
      <c r="K350" s="22"/>
    </row>
    <row r="351" s="11" customFormat="1" ht="54.75" customHeight="1" spans="1:11">
      <c r="A351" s="23" t="s">
        <v>3694</v>
      </c>
      <c r="B351" s="23" t="s">
        <v>3874</v>
      </c>
      <c r="C351" s="23" t="s">
        <v>3875</v>
      </c>
      <c r="D351" s="24" t="s">
        <v>3253</v>
      </c>
      <c r="E351" s="24" t="s">
        <v>3254</v>
      </c>
      <c r="F351" s="16" t="s">
        <v>3837</v>
      </c>
      <c r="G351" s="24" t="s">
        <v>3256</v>
      </c>
      <c r="H351" s="16" t="s">
        <v>3876</v>
      </c>
      <c r="I351" s="24" t="s">
        <v>3648</v>
      </c>
      <c r="J351" s="24" t="s">
        <v>3259</v>
      </c>
      <c r="K351" s="16" t="s">
        <v>3877</v>
      </c>
    </row>
    <row r="352" s="11" customFormat="1" ht="54.75" customHeight="1" spans="1:11">
      <c r="A352" s="25"/>
      <c r="B352" s="26"/>
      <c r="C352" s="25"/>
      <c r="D352" s="24" t="s">
        <v>3277</v>
      </c>
      <c r="E352" s="24" t="s">
        <v>3312</v>
      </c>
      <c r="F352" s="16" t="s">
        <v>3312</v>
      </c>
      <c r="G352" s="24" t="s">
        <v>3269</v>
      </c>
      <c r="H352" s="16" t="s">
        <v>3365</v>
      </c>
      <c r="I352" s="24" t="s">
        <v>3264</v>
      </c>
      <c r="J352" s="24" t="s">
        <v>3259</v>
      </c>
      <c r="K352" s="16" t="s">
        <v>3846</v>
      </c>
    </row>
    <row r="353" s="11" customFormat="1" ht="54.75" customHeight="1" spans="1:11">
      <c r="A353" s="27"/>
      <c r="B353" s="28"/>
      <c r="C353" s="27"/>
      <c r="D353" s="24" t="s">
        <v>3292</v>
      </c>
      <c r="E353" s="24" t="s">
        <v>3293</v>
      </c>
      <c r="F353" s="16" t="s">
        <v>3723</v>
      </c>
      <c r="G353" s="24" t="s">
        <v>3269</v>
      </c>
      <c r="H353" s="16" t="s">
        <v>3365</v>
      </c>
      <c r="I353" s="24" t="s">
        <v>3264</v>
      </c>
      <c r="J353" s="24" t="s">
        <v>3259</v>
      </c>
      <c r="K353" s="16" t="s">
        <v>3878</v>
      </c>
    </row>
    <row r="354" s="11" customFormat="1" ht="42" customHeight="1" spans="1:11">
      <c r="A354" s="16" t="s">
        <v>3879</v>
      </c>
      <c r="B354" s="21"/>
      <c r="C354" s="22"/>
      <c r="D354" s="22"/>
      <c r="E354" s="22"/>
      <c r="F354" s="22"/>
      <c r="G354" s="21"/>
      <c r="H354" s="22"/>
      <c r="I354" s="21"/>
      <c r="J354" s="21"/>
      <c r="K354" s="22"/>
    </row>
    <row r="355" s="11" customFormat="1" ht="54.75" customHeight="1" spans="1:11">
      <c r="A355" s="23" t="s">
        <v>3694</v>
      </c>
      <c r="B355" s="23" t="s">
        <v>3880</v>
      </c>
      <c r="C355" s="23" t="s">
        <v>3881</v>
      </c>
      <c r="D355" s="24" t="s">
        <v>3253</v>
      </c>
      <c r="E355" s="24" t="s">
        <v>3254</v>
      </c>
      <c r="F355" s="16" t="s">
        <v>3837</v>
      </c>
      <c r="G355" s="24" t="s">
        <v>3387</v>
      </c>
      <c r="H355" s="16" t="s">
        <v>3342</v>
      </c>
      <c r="I355" s="24" t="s">
        <v>3264</v>
      </c>
      <c r="J355" s="24" t="s">
        <v>3259</v>
      </c>
      <c r="K355" s="16" t="s">
        <v>3837</v>
      </c>
    </row>
    <row r="356" s="11" customFormat="1" ht="54.75" customHeight="1" spans="1:11">
      <c r="A356" s="25"/>
      <c r="B356" s="26"/>
      <c r="C356" s="25"/>
      <c r="D356" s="24" t="s">
        <v>3277</v>
      </c>
      <c r="E356" s="24" t="s">
        <v>3312</v>
      </c>
      <c r="F356" s="16" t="s">
        <v>3707</v>
      </c>
      <c r="G356" s="24" t="s">
        <v>3387</v>
      </c>
      <c r="H356" s="16" t="s">
        <v>3342</v>
      </c>
      <c r="I356" s="24" t="s">
        <v>3264</v>
      </c>
      <c r="J356" s="24" t="s">
        <v>3259</v>
      </c>
      <c r="K356" s="16" t="s">
        <v>3882</v>
      </c>
    </row>
    <row r="357" s="11" customFormat="1" ht="54.75" customHeight="1" spans="1:11">
      <c r="A357" s="27"/>
      <c r="B357" s="28"/>
      <c r="C357" s="27"/>
      <c r="D357" s="24" t="s">
        <v>3292</v>
      </c>
      <c r="E357" s="24" t="s">
        <v>3293</v>
      </c>
      <c r="F357" s="16" t="s">
        <v>3864</v>
      </c>
      <c r="G357" s="24" t="s">
        <v>3387</v>
      </c>
      <c r="H357" s="16" t="s">
        <v>3365</v>
      </c>
      <c r="I357" s="24" t="s">
        <v>3264</v>
      </c>
      <c r="J357" s="24" t="s">
        <v>3259</v>
      </c>
      <c r="K357" s="16" t="s">
        <v>3864</v>
      </c>
    </row>
    <row r="358" s="11" customFormat="1" ht="42" customHeight="1" spans="1:11">
      <c r="A358" s="16" t="s">
        <v>3883</v>
      </c>
      <c r="B358" s="21"/>
      <c r="C358" s="22"/>
      <c r="D358" s="22"/>
      <c r="E358" s="22"/>
      <c r="F358" s="22"/>
      <c r="G358" s="21"/>
      <c r="H358" s="22"/>
      <c r="I358" s="21"/>
      <c r="J358" s="21"/>
      <c r="K358" s="22"/>
    </row>
    <row r="359" s="11" customFormat="1" ht="54.75" customHeight="1" spans="1:11">
      <c r="A359" s="23" t="s">
        <v>3694</v>
      </c>
      <c r="B359" s="23" t="s">
        <v>3884</v>
      </c>
      <c r="C359" s="23" t="s">
        <v>3885</v>
      </c>
      <c r="D359" s="24" t="s">
        <v>3253</v>
      </c>
      <c r="E359" s="24" t="s">
        <v>3254</v>
      </c>
      <c r="F359" s="16" t="s">
        <v>3837</v>
      </c>
      <c r="G359" s="24" t="s">
        <v>3387</v>
      </c>
      <c r="H359" s="16" t="s">
        <v>3342</v>
      </c>
      <c r="I359" s="24" t="s">
        <v>3264</v>
      </c>
      <c r="J359" s="24" t="s">
        <v>3259</v>
      </c>
      <c r="K359" s="16" t="s">
        <v>3837</v>
      </c>
    </row>
    <row r="360" s="11" customFormat="1" ht="54.75" customHeight="1" spans="1:11">
      <c r="A360" s="25"/>
      <c r="B360" s="26"/>
      <c r="C360" s="25"/>
      <c r="D360" s="24" t="s">
        <v>3277</v>
      </c>
      <c r="E360" s="24" t="s">
        <v>3312</v>
      </c>
      <c r="F360" s="16" t="s">
        <v>3707</v>
      </c>
      <c r="G360" s="24" t="s">
        <v>3387</v>
      </c>
      <c r="H360" s="16" t="s">
        <v>3342</v>
      </c>
      <c r="I360" s="24" t="s">
        <v>3264</v>
      </c>
      <c r="J360" s="24" t="s">
        <v>3259</v>
      </c>
      <c r="K360" s="16" t="s">
        <v>3882</v>
      </c>
    </row>
    <row r="361" s="11" customFormat="1" ht="54.75" customHeight="1" spans="1:11">
      <c r="A361" s="27"/>
      <c r="B361" s="28"/>
      <c r="C361" s="27"/>
      <c r="D361" s="24" t="s">
        <v>3292</v>
      </c>
      <c r="E361" s="24" t="s">
        <v>3293</v>
      </c>
      <c r="F361" s="16" t="s">
        <v>3864</v>
      </c>
      <c r="G361" s="24" t="s">
        <v>3387</v>
      </c>
      <c r="H361" s="16" t="s">
        <v>3365</v>
      </c>
      <c r="I361" s="24" t="s">
        <v>3264</v>
      </c>
      <c r="J361" s="24" t="s">
        <v>3259</v>
      </c>
      <c r="K361" s="16" t="s">
        <v>3864</v>
      </c>
    </row>
    <row r="362" s="11" customFormat="1" ht="54.75" customHeight="1" spans="1:11">
      <c r="A362" s="23" t="s">
        <v>3694</v>
      </c>
      <c r="B362" s="23" t="s">
        <v>3886</v>
      </c>
      <c r="C362" s="23" t="s">
        <v>3887</v>
      </c>
      <c r="D362" s="24" t="s">
        <v>3253</v>
      </c>
      <c r="E362" s="24" t="s">
        <v>3261</v>
      </c>
      <c r="F362" s="16" t="s">
        <v>3888</v>
      </c>
      <c r="G362" s="24" t="s">
        <v>3269</v>
      </c>
      <c r="H362" s="16" t="s">
        <v>3532</v>
      </c>
      <c r="I362" s="24" t="s">
        <v>3264</v>
      </c>
      <c r="J362" s="24" t="s">
        <v>3259</v>
      </c>
      <c r="K362" s="16" t="s">
        <v>3889</v>
      </c>
    </row>
    <row r="363" s="11" customFormat="1" ht="54.75" customHeight="1" spans="1:11">
      <c r="A363" s="25"/>
      <c r="B363" s="26"/>
      <c r="C363" s="25"/>
      <c r="D363" s="24" t="s">
        <v>3277</v>
      </c>
      <c r="E363" s="24" t="s">
        <v>3278</v>
      </c>
      <c r="F363" s="16" t="s">
        <v>3890</v>
      </c>
      <c r="G363" s="24" t="s">
        <v>3269</v>
      </c>
      <c r="H363" s="16" t="s">
        <v>3365</v>
      </c>
      <c r="I363" s="24" t="s">
        <v>3264</v>
      </c>
      <c r="J363" s="24" t="s">
        <v>3259</v>
      </c>
      <c r="K363" s="16" t="s">
        <v>3891</v>
      </c>
    </row>
    <row r="364" s="11" customFormat="1" ht="54.75" customHeight="1" spans="1:11">
      <c r="A364" s="27"/>
      <c r="B364" s="28"/>
      <c r="C364" s="27"/>
      <c r="D364" s="24" t="s">
        <v>3292</v>
      </c>
      <c r="E364" s="24" t="s">
        <v>3293</v>
      </c>
      <c r="F364" s="16" t="s">
        <v>3892</v>
      </c>
      <c r="G364" s="24" t="s">
        <v>3269</v>
      </c>
      <c r="H364" s="16" t="s">
        <v>3532</v>
      </c>
      <c r="I364" s="24" t="s">
        <v>3264</v>
      </c>
      <c r="J364" s="24" t="s">
        <v>3259</v>
      </c>
      <c r="K364" s="16" t="s">
        <v>3893</v>
      </c>
    </row>
    <row r="365" s="11" customFormat="1" ht="42" customHeight="1" spans="1:11">
      <c r="A365" s="16" t="s">
        <v>3894</v>
      </c>
      <c r="B365" s="21"/>
      <c r="C365" s="22"/>
      <c r="D365" s="22"/>
      <c r="E365" s="22"/>
      <c r="F365" s="22"/>
      <c r="G365" s="21"/>
      <c r="H365" s="22"/>
      <c r="I365" s="21"/>
      <c r="J365" s="21"/>
      <c r="K365" s="22"/>
    </row>
    <row r="366" s="11" customFormat="1" ht="54.75" customHeight="1" spans="1:11">
      <c r="A366" s="23" t="s">
        <v>3796</v>
      </c>
      <c r="B366" s="23" t="s">
        <v>3895</v>
      </c>
      <c r="C366" s="23" t="s">
        <v>3896</v>
      </c>
      <c r="D366" s="24" t="s">
        <v>3253</v>
      </c>
      <c r="E366" s="24" t="s">
        <v>3261</v>
      </c>
      <c r="F366" s="16" t="s">
        <v>3888</v>
      </c>
      <c r="G366" s="24" t="s">
        <v>3269</v>
      </c>
      <c r="H366" s="16" t="s">
        <v>3532</v>
      </c>
      <c r="I366" s="24" t="s">
        <v>3264</v>
      </c>
      <c r="J366" s="24" t="s">
        <v>3259</v>
      </c>
      <c r="K366" s="16" t="s">
        <v>3889</v>
      </c>
    </row>
    <row r="367" s="11" customFormat="1" ht="54.75" customHeight="1" spans="1:11">
      <c r="A367" s="25"/>
      <c r="B367" s="26"/>
      <c r="C367" s="25"/>
      <c r="D367" s="24" t="s">
        <v>3277</v>
      </c>
      <c r="E367" s="24" t="s">
        <v>3278</v>
      </c>
      <c r="F367" s="16" t="s">
        <v>3890</v>
      </c>
      <c r="G367" s="24" t="s">
        <v>3269</v>
      </c>
      <c r="H367" s="16" t="s">
        <v>3365</v>
      </c>
      <c r="I367" s="24" t="s">
        <v>3264</v>
      </c>
      <c r="J367" s="24" t="s">
        <v>3259</v>
      </c>
      <c r="K367" s="16" t="s">
        <v>3897</v>
      </c>
    </row>
    <row r="368" s="11" customFormat="1" ht="54.75" customHeight="1" spans="1:11">
      <c r="A368" s="27"/>
      <c r="B368" s="28"/>
      <c r="C368" s="27"/>
      <c r="D368" s="24" t="s">
        <v>3292</v>
      </c>
      <c r="E368" s="24" t="s">
        <v>3293</v>
      </c>
      <c r="F368" s="16" t="s">
        <v>3892</v>
      </c>
      <c r="G368" s="24" t="s">
        <v>3269</v>
      </c>
      <c r="H368" s="16" t="s">
        <v>3532</v>
      </c>
      <c r="I368" s="24" t="s">
        <v>3264</v>
      </c>
      <c r="J368" s="24" t="s">
        <v>3259</v>
      </c>
      <c r="K368" s="16" t="s">
        <v>3898</v>
      </c>
    </row>
    <row r="369" s="11" customFormat="1" ht="42" customHeight="1" spans="1:11">
      <c r="A369" s="16" t="s">
        <v>3899</v>
      </c>
      <c r="B369" s="21"/>
      <c r="C369" s="22"/>
      <c r="D369" s="22"/>
      <c r="E369" s="22"/>
      <c r="F369" s="22"/>
      <c r="G369" s="21"/>
      <c r="H369" s="22"/>
      <c r="I369" s="21"/>
      <c r="J369" s="21"/>
      <c r="K369" s="22"/>
    </row>
    <row r="370" s="11" customFormat="1" ht="54.75" customHeight="1" spans="1:11">
      <c r="A370" s="23" t="s">
        <v>3900</v>
      </c>
      <c r="B370" s="23" t="s">
        <v>3901</v>
      </c>
      <c r="C370" s="23" t="s">
        <v>3902</v>
      </c>
      <c r="D370" s="24" t="s">
        <v>3253</v>
      </c>
      <c r="E370" s="24" t="s">
        <v>3254</v>
      </c>
      <c r="F370" s="16" t="s">
        <v>3903</v>
      </c>
      <c r="G370" s="24" t="s">
        <v>3256</v>
      </c>
      <c r="H370" s="16" t="s">
        <v>3904</v>
      </c>
      <c r="I370" s="24" t="s">
        <v>3648</v>
      </c>
      <c r="J370" s="24" t="s">
        <v>3259</v>
      </c>
      <c r="K370" s="16" t="s">
        <v>3903</v>
      </c>
    </row>
    <row r="371" s="11" customFormat="1" ht="54.75" customHeight="1" spans="1:11">
      <c r="A371" s="25"/>
      <c r="B371" s="26"/>
      <c r="C371" s="25"/>
      <c r="D371" s="24" t="s">
        <v>3277</v>
      </c>
      <c r="E371" s="24" t="s">
        <v>3278</v>
      </c>
      <c r="F371" s="16" t="s">
        <v>3905</v>
      </c>
      <c r="G371" s="24" t="s">
        <v>3269</v>
      </c>
      <c r="H371" s="16" t="s">
        <v>3365</v>
      </c>
      <c r="I371" s="24" t="s">
        <v>3264</v>
      </c>
      <c r="J371" s="24" t="s">
        <v>3259</v>
      </c>
      <c r="K371" s="16" t="s">
        <v>3905</v>
      </c>
    </row>
    <row r="372" s="11" customFormat="1" ht="54.75" customHeight="1" spans="1:11">
      <c r="A372" s="27"/>
      <c r="B372" s="28"/>
      <c r="C372" s="27"/>
      <c r="D372" s="24" t="s">
        <v>3292</v>
      </c>
      <c r="E372" s="24" t="s">
        <v>3293</v>
      </c>
      <c r="F372" s="16" t="s">
        <v>3906</v>
      </c>
      <c r="G372" s="24" t="s">
        <v>3269</v>
      </c>
      <c r="H372" s="16" t="s">
        <v>3365</v>
      </c>
      <c r="I372" s="24" t="s">
        <v>3264</v>
      </c>
      <c r="J372" s="24" t="s">
        <v>3259</v>
      </c>
      <c r="K372" s="16" t="s">
        <v>3907</v>
      </c>
    </row>
    <row r="373" s="11" customFormat="1" ht="54.75" customHeight="1" spans="1:11">
      <c r="A373" s="23" t="s">
        <v>3908</v>
      </c>
      <c r="B373" s="23" t="s">
        <v>3909</v>
      </c>
      <c r="C373" s="23" t="s">
        <v>3910</v>
      </c>
      <c r="D373" s="24" t="s">
        <v>3253</v>
      </c>
      <c r="E373" s="24" t="s">
        <v>3254</v>
      </c>
      <c r="F373" s="16" t="s">
        <v>3911</v>
      </c>
      <c r="G373" s="24" t="s">
        <v>3256</v>
      </c>
      <c r="H373" s="16" t="s">
        <v>3912</v>
      </c>
      <c r="I373" s="24" t="s">
        <v>3648</v>
      </c>
      <c r="J373" s="24" t="s">
        <v>3259</v>
      </c>
      <c r="K373" s="16" t="s">
        <v>3913</v>
      </c>
    </row>
    <row r="374" s="11" customFormat="1" ht="54.75" customHeight="1" spans="1:11">
      <c r="A374" s="25"/>
      <c r="B374" s="26"/>
      <c r="C374" s="25"/>
      <c r="D374" s="24" t="s">
        <v>3277</v>
      </c>
      <c r="E374" s="24" t="s">
        <v>3278</v>
      </c>
      <c r="F374" s="16" t="s">
        <v>3914</v>
      </c>
      <c r="G374" s="24" t="s">
        <v>3269</v>
      </c>
      <c r="H374" s="16" t="s">
        <v>3532</v>
      </c>
      <c r="I374" s="24" t="s">
        <v>3264</v>
      </c>
      <c r="J374" s="24" t="s">
        <v>3259</v>
      </c>
      <c r="K374" s="16" t="s">
        <v>3914</v>
      </c>
    </row>
    <row r="375" s="11" customFormat="1" ht="54.75" customHeight="1" spans="1:11">
      <c r="A375" s="27"/>
      <c r="B375" s="28"/>
      <c r="C375" s="27"/>
      <c r="D375" s="24" t="s">
        <v>3292</v>
      </c>
      <c r="E375" s="24" t="s">
        <v>3293</v>
      </c>
      <c r="F375" s="16" t="s">
        <v>3915</v>
      </c>
      <c r="G375" s="24" t="s">
        <v>3269</v>
      </c>
      <c r="H375" s="16" t="s">
        <v>3365</v>
      </c>
      <c r="I375" s="24" t="s">
        <v>3264</v>
      </c>
      <c r="J375" s="24" t="s">
        <v>3259</v>
      </c>
      <c r="K375" s="16" t="s">
        <v>3915</v>
      </c>
    </row>
    <row r="376" s="11" customFormat="1" ht="42" customHeight="1" spans="1:11">
      <c r="A376" s="16" t="s">
        <v>3916</v>
      </c>
      <c r="B376" s="21"/>
      <c r="C376" s="22"/>
      <c r="D376" s="22"/>
      <c r="E376" s="22"/>
      <c r="F376" s="22"/>
      <c r="G376" s="21"/>
      <c r="H376" s="22"/>
      <c r="I376" s="21"/>
      <c r="J376" s="21"/>
      <c r="K376" s="22"/>
    </row>
    <row r="377" s="11" customFormat="1" ht="54.75" customHeight="1" spans="1:11">
      <c r="A377" s="23" t="s">
        <v>3694</v>
      </c>
      <c r="B377" s="23" t="s">
        <v>3917</v>
      </c>
      <c r="C377" s="23" t="s">
        <v>3918</v>
      </c>
      <c r="D377" s="24" t="s">
        <v>3253</v>
      </c>
      <c r="E377" s="24" t="s">
        <v>3254</v>
      </c>
      <c r="F377" s="16" t="s">
        <v>3919</v>
      </c>
      <c r="G377" s="24" t="s">
        <v>3269</v>
      </c>
      <c r="H377" s="16" t="s">
        <v>3365</v>
      </c>
      <c r="I377" s="24" t="s">
        <v>3264</v>
      </c>
      <c r="J377" s="24" t="s">
        <v>3259</v>
      </c>
      <c r="K377" s="16" t="s">
        <v>3920</v>
      </c>
    </row>
    <row r="378" s="11" customFormat="1" ht="54.75" customHeight="1" spans="1:11">
      <c r="A378" s="25"/>
      <c r="B378" s="26"/>
      <c r="C378" s="25"/>
      <c r="D378" s="24" t="s">
        <v>3277</v>
      </c>
      <c r="E378" s="24" t="s">
        <v>3288</v>
      </c>
      <c r="F378" s="16" t="s">
        <v>3921</v>
      </c>
      <c r="G378" s="24" t="s">
        <v>3269</v>
      </c>
      <c r="H378" s="16" t="s">
        <v>3365</v>
      </c>
      <c r="I378" s="24" t="s">
        <v>3264</v>
      </c>
      <c r="J378" s="24" t="s">
        <v>3259</v>
      </c>
      <c r="K378" s="16" t="s">
        <v>3920</v>
      </c>
    </row>
    <row r="379" s="11" customFormat="1" ht="54.75" customHeight="1" spans="1:11">
      <c r="A379" s="27"/>
      <c r="B379" s="28"/>
      <c r="C379" s="27"/>
      <c r="D379" s="24" t="s">
        <v>3292</v>
      </c>
      <c r="E379" s="24" t="s">
        <v>3293</v>
      </c>
      <c r="F379" s="16" t="s">
        <v>3922</v>
      </c>
      <c r="G379" s="24" t="s">
        <v>3269</v>
      </c>
      <c r="H379" s="16" t="s">
        <v>3342</v>
      </c>
      <c r="I379" s="24" t="s">
        <v>3264</v>
      </c>
      <c r="J379" s="24" t="s">
        <v>3259</v>
      </c>
      <c r="K379" s="16" t="s">
        <v>3920</v>
      </c>
    </row>
    <row r="380" s="11" customFormat="1" ht="42" customHeight="1" spans="1:11">
      <c r="A380" s="16" t="s">
        <v>3923</v>
      </c>
      <c r="B380" s="21"/>
      <c r="C380" s="22"/>
      <c r="D380" s="22"/>
      <c r="E380" s="22"/>
      <c r="F380" s="22"/>
      <c r="G380" s="21"/>
      <c r="H380" s="22"/>
      <c r="I380" s="21"/>
      <c r="J380" s="21"/>
      <c r="K380" s="22"/>
    </row>
    <row r="381" s="11" customFormat="1" ht="54.75" customHeight="1" spans="1:11">
      <c r="A381" s="23" t="s">
        <v>3694</v>
      </c>
      <c r="B381" s="23" t="s">
        <v>3924</v>
      </c>
      <c r="C381" s="23" t="s">
        <v>3925</v>
      </c>
      <c r="D381" s="24" t="s">
        <v>3253</v>
      </c>
      <c r="E381" s="24" t="s">
        <v>3254</v>
      </c>
      <c r="F381" s="16" t="s">
        <v>3919</v>
      </c>
      <c r="G381" s="24" t="s">
        <v>3269</v>
      </c>
      <c r="H381" s="16" t="s">
        <v>3365</v>
      </c>
      <c r="I381" s="24" t="s">
        <v>3264</v>
      </c>
      <c r="J381" s="24" t="s">
        <v>3259</v>
      </c>
      <c r="K381" s="16" t="s">
        <v>3926</v>
      </c>
    </row>
    <row r="382" s="11" customFormat="1" ht="54.75" customHeight="1" spans="1:11">
      <c r="A382" s="25"/>
      <c r="B382" s="26"/>
      <c r="C382" s="25"/>
      <c r="D382" s="24" t="s">
        <v>3253</v>
      </c>
      <c r="E382" s="24" t="s">
        <v>3267</v>
      </c>
      <c r="F382" s="16" t="s">
        <v>3830</v>
      </c>
      <c r="G382" s="24" t="s">
        <v>3256</v>
      </c>
      <c r="H382" s="16" t="s">
        <v>3831</v>
      </c>
      <c r="I382" s="24" t="s">
        <v>3320</v>
      </c>
      <c r="J382" s="24" t="s">
        <v>3282</v>
      </c>
      <c r="K382" s="16" t="s">
        <v>3926</v>
      </c>
    </row>
    <row r="383" s="11" customFormat="1" ht="54.75" customHeight="1" spans="1:11">
      <c r="A383" s="25"/>
      <c r="B383" s="26"/>
      <c r="C383" s="25"/>
      <c r="D383" s="24" t="s">
        <v>3277</v>
      </c>
      <c r="E383" s="24" t="s">
        <v>3288</v>
      </c>
      <c r="F383" s="16" t="s">
        <v>3921</v>
      </c>
      <c r="G383" s="24" t="s">
        <v>3269</v>
      </c>
      <c r="H383" s="16" t="s">
        <v>3927</v>
      </c>
      <c r="I383" s="24" t="s">
        <v>3264</v>
      </c>
      <c r="J383" s="24" t="s">
        <v>3259</v>
      </c>
      <c r="K383" s="16" t="s">
        <v>3926</v>
      </c>
    </row>
    <row r="384" s="11" customFormat="1" ht="54.75" customHeight="1" spans="1:11">
      <c r="A384" s="27"/>
      <c r="B384" s="28"/>
      <c r="C384" s="27"/>
      <c r="D384" s="24" t="s">
        <v>3292</v>
      </c>
      <c r="E384" s="24" t="s">
        <v>3293</v>
      </c>
      <c r="F384" s="16" t="s">
        <v>3922</v>
      </c>
      <c r="G384" s="24" t="s">
        <v>3269</v>
      </c>
      <c r="H384" s="16" t="s">
        <v>3336</v>
      </c>
      <c r="I384" s="24" t="s">
        <v>3264</v>
      </c>
      <c r="J384" s="24" t="s">
        <v>3259</v>
      </c>
      <c r="K384" s="16" t="s">
        <v>3926</v>
      </c>
    </row>
    <row r="385" s="11" customFormat="1" ht="42" customHeight="1" spans="1:11">
      <c r="A385" s="16" t="s">
        <v>3928</v>
      </c>
      <c r="B385" s="21"/>
      <c r="C385" s="22"/>
      <c r="D385" s="22"/>
      <c r="E385" s="22"/>
      <c r="F385" s="22"/>
      <c r="G385" s="21"/>
      <c r="H385" s="22"/>
      <c r="I385" s="21"/>
      <c r="J385" s="21"/>
      <c r="K385" s="22"/>
    </row>
    <row r="386" s="11" customFormat="1" ht="54.75" customHeight="1" spans="1:11">
      <c r="A386" s="23" t="s">
        <v>3735</v>
      </c>
      <c r="B386" s="23" t="s">
        <v>3929</v>
      </c>
      <c r="C386" s="23" t="s">
        <v>3930</v>
      </c>
      <c r="D386" s="24" t="s">
        <v>3253</v>
      </c>
      <c r="E386" s="24" t="s">
        <v>3254</v>
      </c>
      <c r="F386" s="16" t="s">
        <v>3931</v>
      </c>
      <c r="G386" s="24" t="s">
        <v>3256</v>
      </c>
      <c r="H386" s="16" t="s">
        <v>3932</v>
      </c>
      <c r="I386" s="24" t="s">
        <v>3648</v>
      </c>
      <c r="J386" s="24" t="s">
        <v>3259</v>
      </c>
      <c r="K386" s="16" t="s">
        <v>3933</v>
      </c>
    </row>
    <row r="387" s="11" customFormat="1" ht="54.75" customHeight="1" spans="1:11">
      <c r="A387" s="25"/>
      <c r="B387" s="26"/>
      <c r="C387" s="25"/>
      <c r="D387" s="24" t="s">
        <v>3277</v>
      </c>
      <c r="E387" s="24" t="s">
        <v>3278</v>
      </c>
      <c r="F387" s="16" t="s">
        <v>3907</v>
      </c>
      <c r="G387" s="24" t="s">
        <v>3269</v>
      </c>
      <c r="H387" s="16" t="s">
        <v>3365</v>
      </c>
      <c r="I387" s="24" t="s">
        <v>3264</v>
      </c>
      <c r="J387" s="24" t="s">
        <v>3259</v>
      </c>
      <c r="K387" s="16" t="s">
        <v>3934</v>
      </c>
    </row>
    <row r="388" s="11" customFormat="1" ht="54.75" customHeight="1" spans="1:11">
      <c r="A388" s="27"/>
      <c r="B388" s="28"/>
      <c r="C388" s="27"/>
      <c r="D388" s="24" t="s">
        <v>3292</v>
      </c>
      <c r="E388" s="24" t="s">
        <v>3293</v>
      </c>
      <c r="F388" s="16" t="s">
        <v>3915</v>
      </c>
      <c r="G388" s="24" t="s">
        <v>3269</v>
      </c>
      <c r="H388" s="16" t="s">
        <v>3365</v>
      </c>
      <c r="I388" s="24" t="s">
        <v>3264</v>
      </c>
      <c r="J388" s="24" t="s">
        <v>3259</v>
      </c>
      <c r="K388" s="16" t="s">
        <v>3934</v>
      </c>
    </row>
    <row r="389" s="11" customFormat="1" ht="54.75" customHeight="1" spans="1:11">
      <c r="A389" s="23" t="s">
        <v>3694</v>
      </c>
      <c r="B389" s="23" t="s">
        <v>3935</v>
      </c>
      <c r="C389" s="23" t="s">
        <v>3936</v>
      </c>
      <c r="D389" s="24" t="s">
        <v>3253</v>
      </c>
      <c r="E389" s="24" t="s">
        <v>3254</v>
      </c>
      <c r="F389" s="16" t="s">
        <v>3903</v>
      </c>
      <c r="G389" s="24" t="s">
        <v>3269</v>
      </c>
      <c r="H389" s="16" t="s">
        <v>3428</v>
      </c>
      <c r="I389" s="24" t="s">
        <v>3648</v>
      </c>
      <c r="J389" s="24" t="s">
        <v>3259</v>
      </c>
      <c r="K389" s="16" t="s">
        <v>3937</v>
      </c>
    </row>
    <row r="390" s="11" customFormat="1" ht="54.75" customHeight="1" spans="1:11">
      <c r="A390" s="25"/>
      <c r="B390" s="26"/>
      <c r="C390" s="25"/>
      <c r="D390" s="24" t="s">
        <v>3277</v>
      </c>
      <c r="E390" s="24" t="s">
        <v>3278</v>
      </c>
      <c r="F390" s="16" t="s">
        <v>3907</v>
      </c>
      <c r="G390" s="24" t="s">
        <v>3269</v>
      </c>
      <c r="H390" s="16" t="s">
        <v>3365</v>
      </c>
      <c r="I390" s="24" t="s">
        <v>3264</v>
      </c>
      <c r="J390" s="24" t="s">
        <v>3259</v>
      </c>
      <c r="K390" s="16" t="s">
        <v>3937</v>
      </c>
    </row>
    <row r="391" s="11" customFormat="1" ht="54.75" customHeight="1" spans="1:11">
      <c r="A391" s="27"/>
      <c r="B391" s="28"/>
      <c r="C391" s="27"/>
      <c r="D391" s="24" t="s">
        <v>3292</v>
      </c>
      <c r="E391" s="24" t="s">
        <v>3293</v>
      </c>
      <c r="F391" s="16" t="s">
        <v>3915</v>
      </c>
      <c r="G391" s="24" t="s">
        <v>3269</v>
      </c>
      <c r="H391" s="16" t="s">
        <v>3365</v>
      </c>
      <c r="I391" s="24" t="s">
        <v>3264</v>
      </c>
      <c r="J391" s="24" t="s">
        <v>3259</v>
      </c>
      <c r="K391" s="16" t="s">
        <v>3937</v>
      </c>
    </row>
    <row r="392" s="11" customFormat="1" ht="54.75" customHeight="1" spans="1:11">
      <c r="A392" s="23" t="s">
        <v>3938</v>
      </c>
      <c r="B392" s="23" t="s">
        <v>3939</v>
      </c>
      <c r="C392" s="23" t="s">
        <v>3940</v>
      </c>
      <c r="D392" s="24" t="s">
        <v>3253</v>
      </c>
      <c r="E392" s="24" t="s">
        <v>3261</v>
      </c>
      <c r="F392" s="16" t="s">
        <v>3941</v>
      </c>
      <c r="G392" s="24" t="s">
        <v>3269</v>
      </c>
      <c r="H392" s="16" t="s">
        <v>3355</v>
      </c>
      <c r="I392" s="24" t="s">
        <v>3264</v>
      </c>
      <c r="J392" s="24" t="s">
        <v>3259</v>
      </c>
      <c r="K392" s="16" t="s">
        <v>3942</v>
      </c>
    </row>
    <row r="393" s="11" customFormat="1" ht="54.75" customHeight="1" spans="1:11">
      <c r="A393" s="25"/>
      <c r="B393" s="26"/>
      <c r="C393" s="25"/>
      <c r="D393" s="24" t="s">
        <v>3253</v>
      </c>
      <c r="E393" s="24" t="s">
        <v>3261</v>
      </c>
      <c r="F393" s="16" t="s">
        <v>3943</v>
      </c>
      <c r="G393" s="24" t="s">
        <v>3269</v>
      </c>
      <c r="H393" s="16" t="s">
        <v>3355</v>
      </c>
      <c r="I393" s="24" t="s">
        <v>3264</v>
      </c>
      <c r="J393" s="24" t="s">
        <v>3259</v>
      </c>
      <c r="K393" s="16" t="s">
        <v>3942</v>
      </c>
    </row>
    <row r="394" s="11" customFormat="1" ht="54.75" customHeight="1" spans="1:11">
      <c r="A394" s="25"/>
      <c r="B394" s="26"/>
      <c r="C394" s="25"/>
      <c r="D394" s="24" t="s">
        <v>3277</v>
      </c>
      <c r="E394" s="24" t="s">
        <v>3278</v>
      </c>
      <c r="F394" s="16" t="s">
        <v>3944</v>
      </c>
      <c r="G394" s="24" t="s">
        <v>3256</v>
      </c>
      <c r="H394" s="16" t="s">
        <v>3334</v>
      </c>
      <c r="I394" s="24" t="s">
        <v>3264</v>
      </c>
      <c r="J394" s="24" t="s">
        <v>3259</v>
      </c>
      <c r="K394" s="16" t="s">
        <v>3945</v>
      </c>
    </row>
    <row r="395" s="11" customFormat="1" ht="54.75" customHeight="1" spans="1:11">
      <c r="A395" s="25"/>
      <c r="B395" s="26"/>
      <c r="C395" s="25"/>
      <c r="D395" s="24" t="s">
        <v>3292</v>
      </c>
      <c r="E395" s="24" t="s">
        <v>3293</v>
      </c>
      <c r="F395" s="16" t="s">
        <v>3907</v>
      </c>
      <c r="G395" s="24" t="s">
        <v>3269</v>
      </c>
      <c r="H395" s="16" t="s">
        <v>3365</v>
      </c>
      <c r="I395" s="24" t="s">
        <v>3264</v>
      </c>
      <c r="J395" s="24" t="s">
        <v>3282</v>
      </c>
      <c r="K395" s="16" t="s">
        <v>3946</v>
      </c>
    </row>
    <row r="396" s="11" customFormat="1" ht="54.75" customHeight="1" spans="1:11">
      <c r="A396" s="27"/>
      <c r="B396" s="28"/>
      <c r="C396" s="27"/>
      <c r="D396" s="24" t="s">
        <v>3292</v>
      </c>
      <c r="E396" s="24" t="s">
        <v>3293</v>
      </c>
      <c r="F396" s="16" t="s">
        <v>3915</v>
      </c>
      <c r="G396" s="24" t="s">
        <v>3256</v>
      </c>
      <c r="H396" s="16" t="s">
        <v>3365</v>
      </c>
      <c r="I396" s="24" t="s">
        <v>3264</v>
      </c>
      <c r="J396" s="24" t="s">
        <v>3282</v>
      </c>
      <c r="K396" s="16" t="s">
        <v>3947</v>
      </c>
    </row>
    <row r="397" s="11" customFormat="1" ht="42" customHeight="1" spans="1:11">
      <c r="A397" s="16" t="s">
        <v>3948</v>
      </c>
      <c r="B397" s="21"/>
      <c r="C397" s="22"/>
      <c r="D397" s="22"/>
      <c r="E397" s="22"/>
      <c r="F397" s="22"/>
      <c r="G397" s="21"/>
      <c r="H397" s="22"/>
      <c r="I397" s="21"/>
      <c r="J397" s="21"/>
      <c r="K397" s="22"/>
    </row>
    <row r="398" s="11" customFormat="1" ht="54.75" customHeight="1" spans="1:11">
      <c r="A398" s="23" t="s">
        <v>3949</v>
      </c>
      <c r="B398" s="23" t="s">
        <v>3950</v>
      </c>
      <c r="C398" s="23" t="s">
        <v>3951</v>
      </c>
      <c r="D398" s="24" t="s">
        <v>3253</v>
      </c>
      <c r="E398" s="24" t="s">
        <v>3261</v>
      </c>
      <c r="F398" s="16" t="s">
        <v>3952</v>
      </c>
      <c r="G398" s="24" t="s">
        <v>3269</v>
      </c>
      <c r="H398" s="16" t="s">
        <v>3365</v>
      </c>
      <c r="I398" s="24" t="s">
        <v>3264</v>
      </c>
      <c r="J398" s="24" t="s">
        <v>3259</v>
      </c>
      <c r="K398" s="16" t="s">
        <v>3953</v>
      </c>
    </row>
    <row r="399" s="11" customFormat="1" ht="54.75" customHeight="1" spans="1:11">
      <c r="A399" s="25"/>
      <c r="B399" s="26"/>
      <c r="C399" s="25"/>
      <c r="D399" s="24" t="s">
        <v>3277</v>
      </c>
      <c r="E399" s="24" t="s">
        <v>3278</v>
      </c>
      <c r="F399" s="16" t="s">
        <v>3954</v>
      </c>
      <c r="G399" s="24" t="s">
        <v>3269</v>
      </c>
      <c r="H399" s="16" t="s">
        <v>3647</v>
      </c>
      <c r="I399" s="24" t="s">
        <v>3955</v>
      </c>
      <c r="J399" s="24" t="s">
        <v>3259</v>
      </c>
      <c r="K399" s="16" t="s">
        <v>3956</v>
      </c>
    </row>
    <row r="400" s="11" customFormat="1" ht="54.75" customHeight="1" spans="1:11">
      <c r="A400" s="25"/>
      <c r="B400" s="26"/>
      <c r="C400" s="25"/>
      <c r="D400" s="24" t="s">
        <v>3277</v>
      </c>
      <c r="E400" s="24" t="s">
        <v>3278</v>
      </c>
      <c r="F400" s="16" t="s">
        <v>3957</v>
      </c>
      <c r="G400" s="24" t="s">
        <v>3269</v>
      </c>
      <c r="H400" s="16" t="s">
        <v>3958</v>
      </c>
      <c r="I400" s="24" t="s">
        <v>3959</v>
      </c>
      <c r="J400" s="24" t="s">
        <v>3259</v>
      </c>
      <c r="K400" s="16" t="s">
        <v>3960</v>
      </c>
    </row>
    <row r="401" s="11" customFormat="1" ht="54.75" customHeight="1" spans="1:11">
      <c r="A401" s="27"/>
      <c r="B401" s="28"/>
      <c r="C401" s="27"/>
      <c r="D401" s="24" t="s">
        <v>3292</v>
      </c>
      <c r="E401" s="24" t="s">
        <v>3293</v>
      </c>
      <c r="F401" s="16" t="s">
        <v>3961</v>
      </c>
      <c r="G401" s="24" t="s">
        <v>3444</v>
      </c>
      <c r="H401" s="16" t="s">
        <v>3365</v>
      </c>
      <c r="I401" s="24" t="s">
        <v>3264</v>
      </c>
      <c r="J401" s="24" t="s">
        <v>3259</v>
      </c>
      <c r="K401" s="16" t="s">
        <v>3962</v>
      </c>
    </row>
    <row r="402" s="11" customFormat="1" ht="54.75" customHeight="1" spans="1:11">
      <c r="A402" s="23" t="s">
        <v>3963</v>
      </c>
      <c r="B402" s="23" t="s">
        <v>3964</v>
      </c>
      <c r="C402" s="23" t="s">
        <v>3965</v>
      </c>
      <c r="D402" s="24" t="s">
        <v>3253</v>
      </c>
      <c r="E402" s="24" t="s">
        <v>3254</v>
      </c>
      <c r="F402" s="16" t="s">
        <v>3966</v>
      </c>
      <c r="G402" s="24" t="s">
        <v>3269</v>
      </c>
      <c r="H402" s="16" t="s">
        <v>3274</v>
      </c>
      <c r="I402" s="24" t="s">
        <v>3565</v>
      </c>
      <c r="J402" s="24" t="s">
        <v>3259</v>
      </c>
      <c r="K402" s="16" t="s">
        <v>3967</v>
      </c>
    </row>
    <row r="403" s="11" customFormat="1" ht="54.75" customHeight="1" spans="1:11">
      <c r="A403" s="25"/>
      <c r="B403" s="26"/>
      <c r="C403" s="25"/>
      <c r="D403" s="24" t="s">
        <v>3277</v>
      </c>
      <c r="E403" s="24" t="s">
        <v>3278</v>
      </c>
      <c r="F403" s="16" t="s">
        <v>3968</v>
      </c>
      <c r="G403" s="24" t="s">
        <v>3256</v>
      </c>
      <c r="H403" s="16" t="s">
        <v>3969</v>
      </c>
      <c r="I403" s="24" t="s">
        <v>3264</v>
      </c>
      <c r="J403" s="24" t="s">
        <v>3282</v>
      </c>
      <c r="K403" s="16" t="s">
        <v>3970</v>
      </c>
    </row>
    <row r="404" s="11" customFormat="1" ht="54.75" customHeight="1" spans="1:11">
      <c r="A404" s="27"/>
      <c r="B404" s="28"/>
      <c r="C404" s="27"/>
      <c r="D404" s="24" t="s">
        <v>3292</v>
      </c>
      <c r="E404" s="24" t="s">
        <v>3293</v>
      </c>
      <c r="F404" s="16" t="s">
        <v>3971</v>
      </c>
      <c r="G404" s="24" t="s">
        <v>3269</v>
      </c>
      <c r="H404" s="16" t="s">
        <v>3342</v>
      </c>
      <c r="I404" s="24" t="s">
        <v>3264</v>
      </c>
      <c r="J404" s="24" t="s">
        <v>3259</v>
      </c>
      <c r="K404" s="16" t="s">
        <v>3972</v>
      </c>
    </row>
    <row r="405" s="11" customFormat="1" ht="42" customHeight="1" spans="1:11">
      <c r="A405" s="16" t="s">
        <v>3973</v>
      </c>
      <c r="B405" s="21"/>
      <c r="C405" s="22"/>
      <c r="D405" s="22"/>
      <c r="E405" s="22"/>
      <c r="F405" s="22"/>
      <c r="G405" s="21"/>
      <c r="H405" s="22"/>
      <c r="I405" s="21"/>
      <c r="J405" s="21"/>
      <c r="K405" s="22"/>
    </row>
    <row r="406" s="11" customFormat="1" ht="54.75" customHeight="1" spans="1:11">
      <c r="A406" s="23" t="s">
        <v>3974</v>
      </c>
      <c r="B406" s="23" t="s">
        <v>3975</v>
      </c>
      <c r="C406" s="23" t="s">
        <v>3976</v>
      </c>
      <c r="D406" s="24" t="s">
        <v>3253</v>
      </c>
      <c r="E406" s="24" t="s">
        <v>3254</v>
      </c>
      <c r="F406" s="16" t="s">
        <v>3977</v>
      </c>
      <c r="G406" s="24" t="s">
        <v>3269</v>
      </c>
      <c r="H406" s="16" t="s">
        <v>3978</v>
      </c>
      <c r="I406" s="24" t="s">
        <v>3979</v>
      </c>
      <c r="J406" s="24" t="s">
        <v>3259</v>
      </c>
      <c r="K406" s="16" t="s">
        <v>3980</v>
      </c>
    </row>
    <row r="407" s="11" customFormat="1" ht="54.75" customHeight="1" spans="1:11">
      <c r="A407" s="25"/>
      <c r="B407" s="26"/>
      <c r="C407" s="25"/>
      <c r="D407" s="24" t="s">
        <v>3253</v>
      </c>
      <c r="E407" s="24" t="s">
        <v>3254</v>
      </c>
      <c r="F407" s="16" t="s">
        <v>3981</v>
      </c>
      <c r="G407" s="24" t="s">
        <v>3269</v>
      </c>
      <c r="H407" s="16" t="s">
        <v>3982</v>
      </c>
      <c r="I407" s="24" t="s">
        <v>3258</v>
      </c>
      <c r="J407" s="24" t="s">
        <v>3259</v>
      </c>
      <c r="K407" s="16" t="s">
        <v>3983</v>
      </c>
    </row>
    <row r="408" s="11" customFormat="1" ht="54.75" customHeight="1" spans="1:11">
      <c r="A408" s="25"/>
      <c r="B408" s="26"/>
      <c r="C408" s="25"/>
      <c r="D408" s="24" t="s">
        <v>3253</v>
      </c>
      <c r="E408" s="24" t="s">
        <v>3254</v>
      </c>
      <c r="F408" s="16" t="s">
        <v>3984</v>
      </c>
      <c r="G408" s="24" t="s">
        <v>3269</v>
      </c>
      <c r="H408" s="16" t="s">
        <v>3982</v>
      </c>
      <c r="I408" s="24" t="s">
        <v>3985</v>
      </c>
      <c r="J408" s="24" t="s">
        <v>3259</v>
      </c>
      <c r="K408" s="16" t="s">
        <v>3986</v>
      </c>
    </row>
    <row r="409" s="11" customFormat="1" ht="54.75" customHeight="1" spans="1:11">
      <c r="A409" s="25"/>
      <c r="B409" s="26"/>
      <c r="C409" s="25"/>
      <c r="D409" s="24" t="s">
        <v>3253</v>
      </c>
      <c r="E409" s="24" t="s">
        <v>3254</v>
      </c>
      <c r="F409" s="16" t="s">
        <v>3987</v>
      </c>
      <c r="G409" s="24" t="s">
        <v>3256</v>
      </c>
      <c r="H409" s="16" t="s">
        <v>3334</v>
      </c>
      <c r="I409" s="24" t="s">
        <v>3264</v>
      </c>
      <c r="J409" s="24" t="s">
        <v>3259</v>
      </c>
      <c r="K409" s="16" t="s">
        <v>3988</v>
      </c>
    </row>
    <row r="410" s="11" customFormat="1" ht="54.75" customHeight="1" spans="1:11">
      <c r="A410" s="25"/>
      <c r="B410" s="26"/>
      <c r="C410" s="25"/>
      <c r="D410" s="24" t="s">
        <v>3253</v>
      </c>
      <c r="E410" s="24" t="s">
        <v>3261</v>
      </c>
      <c r="F410" s="16" t="s">
        <v>3989</v>
      </c>
      <c r="G410" s="24" t="s">
        <v>3256</v>
      </c>
      <c r="H410" s="16" t="s">
        <v>3334</v>
      </c>
      <c r="I410" s="24" t="s">
        <v>3264</v>
      </c>
      <c r="J410" s="24" t="s">
        <v>3259</v>
      </c>
      <c r="K410" s="16" t="s">
        <v>3990</v>
      </c>
    </row>
    <row r="411" s="11" customFormat="1" ht="54.75" customHeight="1" spans="1:11">
      <c r="A411" s="25"/>
      <c r="B411" s="26"/>
      <c r="C411" s="25"/>
      <c r="D411" s="24" t="s">
        <v>3253</v>
      </c>
      <c r="E411" s="24" t="s">
        <v>3261</v>
      </c>
      <c r="F411" s="16" t="s">
        <v>3991</v>
      </c>
      <c r="G411" s="24" t="s">
        <v>3256</v>
      </c>
      <c r="H411" s="16" t="s">
        <v>3334</v>
      </c>
      <c r="I411" s="24" t="s">
        <v>3264</v>
      </c>
      <c r="J411" s="24" t="s">
        <v>3259</v>
      </c>
      <c r="K411" s="16" t="s">
        <v>3992</v>
      </c>
    </row>
    <row r="412" s="11" customFormat="1" ht="54.75" customHeight="1" spans="1:11">
      <c r="A412" s="25"/>
      <c r="B412" s="26"/>
      <c r="C412" s="25"/>
      <c r="D412" s="24" t="s">
        <v>3253</v>
      </c>
      <c r="E412" s="24" t="s">
        <v>3267</v>
      </c>
      <c r="F412" s="16" t="s">
        <v>3993</v>
      </c>
      <c r="G412" s="24" t="s">
        <v>3269</v>
      </c>
      <c r="H412" s="16" t="s">
        <v>3365</v>
      </c>
      <c r="I412" s="24" t="s">
        <v>3264</v>
      </c>
      <c r="J412" s="24" t="s">
        <v>3259</v>
      </c>
      <c r="K412" s="16" t="s">
        <v>3994</v>
      </c>
    </row>
    <row r="413" s="11" customFormat="1" ht="54.75" customHeight="1" spans="1:11">
      <c r="A413" s="25"/>
      <c r="B413" s="26"/>
      <c r="C413" s="25"/>
      <c r="D413" s="24" t="s">
        <v>3253</v>
      </c>
      <c r="E413" s="24" t="s">
        <v>3267</v>
      </c>
      <c r="F413" s="16" t="s">
        <v>3995</v>
      </c>
      <c r="G413" s="24" t="s">
        <v>3269</v>
      </c>
      <c r="H413" s="16" t="s">
        <v>3334</v>
      </c>
      <c r="I413" s="24" t="s">
        <v>3264</v>
      </c>
      <c r="J413" s="24" t="s">
        <v>3259</v>
      </c>
      <c r="K413" s="16" t="s">
        <v>3996</v>
      </c>
    </row>
    <row r="414" s="11" customFormat="1" ht="54.75" customHeight="1" spans="1:11">
      <c r="A414" s="25"/>
      <c r="B414" s="26"/>
      <c r="C414" s="25"/>
      <c r="D414" s="24" t="s">
        <v>3277</v>
      </c>
      <c r="E414" s="24" t="s">
        <v>3312</v>
      </c>
      <c r="F414" s="16" t="s">
        <v>3997</v>
      </c>
      <c r="G414" s="24" t="s">
        <v>3269</v>
      </c>
      <c r="H414" s="16" t="s">
        <v>3998</v>
      </c>
      <c r="I414" s="24" t="s">
        <v>3264</v>
      </c>
      <c r="J414" s="24" t="s">
        <v>3282</v>
      </c>
      <c r="K414" s="16" t="s">
        <v>3999</v>
      </c>
    </row>
    <row r="415" s="11" customFormat="1" ht="54.75" customHeight="1" spans="1:11">
      <c r="A415" s="25"/>
      <c r="B415" s="26"/>
      <c r="C415" s="25"/>
      <c r="D415" s="24" t="s">
        <v>3277</v>
      </c>
      <c r="E415" s="24" t="s">
        <v>3288</v>
      </c>
      <c r="F415" s="16" t="s">
        <v>4000</v>
      </c>
      <c r="G415" s="24" t="s">
        <v>3269</v>
      </c>
      <c r="H415" s="16" t="s">
        <v>3274</v>
      </c>
      <c r="I415" s="24" t="s">
        <v>3320</v>
      </c>
      <c r="J415" s="24" t="s">
        <v>3282</v>
      </c>
      <c r="K415" s="16" t="s">
        <v>4001</v>
      </c>
    </row>
    <row r="416" s="11" customFormat="1" ht="54.75" customHeight="1" spans="1:11">
      <c r="A416" s="27"/>
      <c r="B416" s="28"/>
      <c r="C416" s="27"/>
      <c r="D416" s="24" t="s">
        <v>3292</v>
      </c>
      <c r="E416" s="24" t="s">
        <v>3293</v>
      </c>
      <c r="F416" s="16" t="s">
        <v>4002</v>
      </c>
      <c r="G416" s="24" t="s">
        <v>3269</v>
      </c>
      <c r="H416" s="16" t="s">
        <v>3342</v>
      </c>
      <c r="I416" s="24" t="s">
        <v>3332</v>
      </c>
      <c r="J416" s="24" t="s">
        <v>3282</v>
      </c>
      <c r="K416" s="16" t="s">
        <v>4003</v>
      </c>
    </row>
    <row r="417" s="11" customFormat="1" ht="42" customHeight="1" spans="1:11">
      <c r="A417" s="16" t="s">
        <v>4004</v>
      </c>
      <c r="B417" s="21"/>
      <c r="C417" s="22"/>
      <c r="D417" s="22"/>
      <c r="E417" s="22"/>
      <c r="F417" s="22"/>
      <c r="G417" s="21"/>
      <c r="H417" s="22"/>
      <c r="I417" s="21"/>
      <c r="J417" s="21"/>
      <c r="K417" s="22"/>
    </row>
    <row r="418" s="11" customFormat="1" ht="42" customHeight="1" spans="1:11">
      <c r="A418" s="16" t="s">
        <v>4005</v>
      </c>
      <c r="B418" s="21"/>
      <c r="C418" s="22"/>
      <c r="D418" s="22"/>
      <c r="E418" s="22"/>
      <c r="F418" s="22"/>
      <c r="G418" s="21"/>
      <c r="H418" s="22"/>
      <c r="I418" s="21"/>
      <c r="J418" s="21"/>
      <c r="K418" s="22"/>
    </row>
    <row r="419" s="11" customFormat="1" ht="54.75" customHeight="1" spans="1:11">
      <c r="A419" s="23" t="s">
        <v>4006</v>
      </c>
      <c r="B419" s="23" t="s">
        <v>4007</v>
      </c>
      <c r="C419" s="23" t="s">
        <v>4008</v>
      </c>
      <c r="D419" s="24" t="s">
        <v>3253</v>
      </c>
      <c r="E419" s="24" t="s">
        <v>3254</v>
      </c>
      <c r="F419" s="16" t="s">
        <v>4009</v>
      </c>
      <c r="G419" s="24" t="s">
        <v>3256</v>
      </c>
      <c r="H419" s="16" t="s">
        <v>4010</v>
      </c>
      <c r="I419" s="24" t="s">
        <v>3258</v>
      </c>
      <c r="J419" s="24" t="s">
        <v>3259</v>
      </c>
      <c r="K419" s="16" t="s">
        <v>4011</v>
      </c>
    </row>
    <row r="420" s="11" customFormat="1" ht="54.75" customHeight="1" spans="1:11">
      <c r="A420" s="25"/>
      <c r="B420" s="26"/>
      <c r="C420" s="25"/>
      <c r="D420" s="24" t="s">
        <v>3277</v>
      </c>
      <c r="E420" s="24" t="s">
        <v>3278</v>
      </c>
      <c r="F420" s="16" t="s">
        <v>4012</v>
      </c>
      <c r="G420" s="24" t="s">
        <v>3256</v>
      </c>
      <c r="H420" s="16" t="s">
        <v>3342</v>
      </c>
      <c r="I420" s="24" t="s">
        <v>3264</v>
      </c>
      <c r="J420" s="24" t="s">
        <v>3282</v>
      </c>
      <c r="K420" s="16" t="s">
        <v>4011</v>
      </c>
    </row>
    <row r="421" s="11" customFormat="1" ht="54.75" customHeight="1" spans="1:11">
      <c r="A421" s="27"/>
      <c r="B421" s="28"/>
      <c r="C421" s="27"/>
      <c r="D421" s="24" t="s">
        <v>3292</v>
      </c>
      <c r="E421" s="24" t="s">
        <v>3293</v>
      </c>
      <c r="F421" s="16" t="s">
        <v>4013</v>
      </c>
      <c r="G421" s="24" t="s">
        <v>3256</v>
      </c>
      <c r="H421" s="16" t="s">
        <v>3342</v>
      </c>
      <c r="I421" s="24" t="s">
        <v>3264</v>
      </c>
      <c r="J421" s="24" t="s">
        <v>3282</v>
      </c>
      <c r="K421" s="16" t="s">
        <v>4011</v>
      </c>
    </row>
    <row r="422" s="11" customFormat="1" ht="54.75" customHeight="1" spans="1:11">
      <c r="A422" s="23" t="s">
        <v>4014</v>
      </c>
      <c r="B422" s="23" t="s">
        <v>4015</v>
      </c>
      <c r="C422" s="23" t="s">
        <v>4016</v>
      </c>
      <c r="D422" s="24" t="s">
        <v>3253</v>
      </c>
      <c r="E422" s="24" t="s">
        <v>3254</v>
      </c>
      <c r="F422" s="16" t="s">
        <v>4017</v>
      </c>
      <c r="G422" s="24" t="s">
        <v>3256</v>
      </c>
      <c r="H422" s="16" t="s">
        <v>3334</v>
      </c>
      <c r="I422" s="24" t="s">
        <v>3264</v>
      </c>
      <c r="J422" s="24" t="s">
        <v>3282</v>
      </c>
      <c r="K422" s="16" t="s">
        <v>4018</v>
      </c>
    </row>
    <row r="423" s="11" customFormat="1" ht="54.75" customHeight="1" spans="1:11">
      <c r="A423" s="25"/>
      <c r="B423" s="26"/>
      <c r="C423" s="25"/>
      <c r="D423" s="24" t="s">
        <v>3277</v>
      </c>
      <c r="E423" s="24" t="s">
        <v>3312</v>
      </c>
      <c r="F423" s="16" t="s">
        <v>4017</v>
      </c>
      <c r="G423" s="24" t="s">
        <v>3256</v>
      </c>
      <c r="H423" s="16" t="s">
        <v>3334</v>
      </c>
      <c r="I423" s="24" t="s">
        <v>3264</v>
      </c>
      <c r="J423" s="24" t="s">
        <v>3282</v>
      </c>
      <c r="K423" s="16" t="s">
        <v>4018</v>
      </c>
    </row>
    <row r="424" s="11" customFormat="1" ht="54.75" customHeight="1" spans="1:11">
      <c r="A424" s="27"/>
      <c r="B424" s="28"/>
      <c r="C424" s="27"/>
      <c r="D424" s="24" t="s">
        <v>3292</v>
      </c>
      <c r="E424" s="24" t="s">
        <v>3293</v>
      </c>
      <c r="F424" s="16" t="s">
        <v>4017</v>
      </c>
      <c r="G424" s="24" t="s">
        <v>3256</v>
      </c>
      <c r="H424" s="16" t="s">
        <v>3334</v>
      </c>
      <c r="I424" s="24" t="s">
        <v>3264</v>
      </c>
      <c r="J424" s="24" t="s">
        <v>3282</v>
      </c>
      <c r="K424" s="16" t="s">
        <v>4018</v>
      </c>
    </row>
    <row r="425" s="11" customFormat="1" ht="42" customHeight="1" spans="1:11">
      <c r="A425" s="16" t="s">
        <v>4019</v>
      </c>
      <c r="B425" s="21"/>
      <c r="C425" s="22"/>
      <c r="D425" s="22"/>
      <c r="E425" s="22"/>
      <c r="F425" s="22"/>
      <c r="G425" s="21"/>
      <c r="H425" s="22"/>
      <c r="I425" s="21"/>
      <c r="J425" s="21"/>
      <c r="K425" s="22"/>
    </row>
    <row r="426" s="11" customFormat="1" ht="42" customHeight="1" spans="1:11">
      <c r="A426" s="16" t="s">
        <v>4020</v>
      </c>
      <c r="B426" s="21"/>
      <c r="C426" s="22"/>
      <c r="D426" s="22"/>
      <c r="E426" s="22"/>
      <c r="F426" s="22"/>
      <c r="G426" s="21"/>
      <c r="H426" s="22"/>
      <c r="I426" s="21"/>
      <c r="J426" s="21"/>
      <c r="K426" s="22"/>
    </row>
    <row r="427" s="11" customFormat="1" ht="54.75" customHeight="1" spans="1:11">
      <c r="A427" s="23" t="s">
        <v>4021</v>
      </c>
      <c r="B427" s="23" t="s">
        <v>4022</v>
      </c>
      <c r="C427" s="23" t="s">
        <v>4023</v>
      </c>
      <c r="D427" s="24" t="s">
        <v>3253</v>
      </c>
      <c r="E427" s="24" t="s">
        <v>3254</v>
      </c>
      <c r="F427" s="16" t="s">
        <v>4024</v>
      </c>
      <c r="G427" s="24" t="s">
        <v>3269</v>
      </c>
      <c r="H427" s="16" t="s">
        <v>4025</v>
      </c>
      <c r="I427" s="24" t="s">
        <v>3648</v>
      </c>
      <c r="J427" s="24" t="s">
        <v>3259</v>
      </c>
      <c r="K427" s="16" t="s">
        <v>4026</v>
      </c>
    </row>
    <row r="428" s="11" customFormat="1" ht="54.75" customHeight="1" spans="1:11">
      <c r="A428" s="25"/>
      <c r="B428" s="26"/>
      <c r="C428" s="25"/>
      <c r="D428" s="24" t="s">
        <v>3253</v>
      </c>
      <c r="E428" s="24" t="s">
        <v>3254</v>
      </c>
      <c r="F428" s="16" t="s">
        <v>4027</v>
      </c>
      <c r="G428" s="24" t="s">
        <v>3269</v>
      </c>
      <c r="H428" s="16" t="s">
        <v>3257</v>
      </c>
      <c r="I428" s="24" t="s">
        <v>3258</v>
      </c>
      <c r="J428" s="24" t="s">
        <v>3259</v>
      </c>
      <c r="K428" s="16" t="s">
        <v>4028</v>
      </c>
    </row>
    <row r="429" s="11" customFormat="1" ht="54.75" customHeight="1" spans="1:11">
      <c r="A429" s="25"/>
      <c r="B429" s="26"/>
      <c r="C429" s="25"/>
      <c r="D429" s="24" t="s">
        <v>3253</v>
      </c>
      <c r="E429" s="24" t="s">
        <v>3254</v>
      </c>
      <c r="F429" s="16" t="s">
        <v>4029</v>
      </c>
      <c r="G429" s="24" t="s">
        <v>3269</v>
      </c>
      <c r="H429" s="16" t="s">
        <v>3564</v>
      </c>
      <c r="I429" s="24" t="s">
        <v>3565</v>
      </c>
      <c r="J429" s="24" t="s">
        <v>3259</v>
      </c>
      <c r="K429" s="16" t="s">
        <v>4030</v>
      </c>
    </row>
    <row r="430" s="11" customFormat="1" ht="54.75" customHeight="1" spans="1:11">
      <c r="A430" s="25"/>
      <c r="B430" s="26"/>
      <c r="C430" s="25"/>
      <c r="D430" s="24" t="s">
        <v>3277</v>
      </c>
      <c r="E430" s="24" t="s">
        <v>3278</v>
      </c>
      <c r="F430" s="16" t="s">
        <v>4031</v>
      </c>
      <c r="G430" s="24" t="s">
        <v>3256</v>
      </c>
      <c r="H430" s="16" t="s">
        <v>3334</v>
      </c>
      <c r="I430" s="24" t="s">
        <v>3264</v>
      </c>
      <c r="J430" s="24" t="s">
        <v>3282</v>
      </c>
      <c r="K430" s="16" t="s">
        <v>4032</v>
      </c>
    </row>
    <row r="431" s="11" customFormat="1" ht="54.75" customHeight="1" spans="1:11">
      <c r="A431" s="25"/>
      <c r="B431" s="26"/>
      <c r="C431" s="25"/>
      <c r="D431" s="24" t="s">
        <v>3277</v>
      </c>
      <c r="E431" s="24" t="s">
        <v>3288</v>
      </c>
      <c r="F431" s="16" t="s">
        <v>4033</v>
      </c>
      <c r="G431" s="24" t="s">
        <v>3256</v>
      </c>
      <c r="H431" s="16" t="s">
        <v>3334</v>
      </c>
      <c r="I431" s="24" t="s">
        <v>3264</v>
      </c>
      <c r="J431" s="24" t="s">
        <v>3282</v>
      </c>
      <c r="K431" s="16" t="s">
        <v>4034</v>
      </c>
    </row>
    <row r="432" s="11" customFormat="1" ht="54.75" customHeight="1" spans="1:11">
      <c r="A432" s="27"/>
      <c r="B432" s="28"/>
      <c r="C432" s="27"/>
      <c r="D432" s="24" t="s">
        <v>3292</v>
      </c>
      <c r="E432" s="24" t="s">
        <v>3293</v>
      </c>
      <c r="F432" s="16" t="s">
        <v>4035</v>
      </c>
      <c r="G432" s="24" t="s">
        <v>3444</v>
      </c>
      <c r="H432" s="16" t="s">
        <v>3819</v>
      </c>
      <c r="I432" s="24" t="s">
        <v>3565</v>
      </c>
      <c r="J432" s="24" t="s">
        <v>3259</v>
      </c>
      <c r="K432" s="16" t="s">
        <v>4036</v>
      </c>
    </row>
    <row r="433" s="11" customFormat="1" ht="42" customHeight="1" spans="1:11">
      <c r="A433" s="16" t="s">
        <v>4037</v>
      </c>
      <c r="B433" s="21"/>
      <c r="C433" s="22"/>
      <c r="D433" s="22"/>
      <c r="E433" s="22"/>
      <c r="F433" s="22"/>
      <c r="G433" s="21"/>
      <c r="H433" s="22"/>
      <c r="I433" s="21"/>
      <c r="J433" s="21"/>
      <c r="K433" s="22"/>
    </row>
    <row r="434" s="11" customFormat="1" ht="42" customHeight="1" spans="1:11">
      <c r="A434" s="16" t="s">
        <v>4038</v>
      </c>
      <c r="B434" s="21"/>
      <c r="C434" s="22"/>
      <c r="D434" s="22"/>
      <c r="E434" s="22"/>
      <c r="F434" s="22"/>
      <c r="G434" s="21"/>
      <c r="H434" s="22"/>
      <c r="I434" s="21"/>
      <c r="J434" s="21"/>
      <c r="K434" s="22"/>
    </row>
    <row r="435" s="11" customFormat="1" ht="54.75" customHeight="1" spans="1:11">
      <c r="A435" s="23" t="s">
        <v>4039</v>
      </c>
      <c r="B435" s="23" t="s">
        <v>4040</v>
      </c>
      <c r="C435" s="23" t="s">
        <v>71</v>
      </c>
      <c r="D435" s="24" t="s">
        <v>3253</v>
      </c>
      <c r="E435" s="24" t="s">
        <v>3267</v>
      </c>
      <c r="F435" s="16" t="s">
        <v>3450</v>
      </c>
      <c r="G435" s="24" t="s">
        <v>3269</v>
      </c>
      <c r="H435" s="16" t="s">
        <v>3334</v>
      </c>
      <c r="I435" s="24" t="s">
        <v>3264</v>
      </c>
      <c r="J435" s="24" t="s">
        <v>3259</v>
      </c>
      <c r="K435" s="16" t="s">
        <v>3451</v>
      </c>
    </row>
    <row r="436" s="11" customFormat="1" ht="54.75" customHeight="1" spans="1:11">
      <c r="A436" s="25"/>
      <c r="B436" s="26"/>
      <c r="C436" s="25"/>
      <c r="D436" s="24" t="s">
        <v>3253</v>
      </c>
      <c r="E436" s="24" t="s">
        <v>3267</v>
      </c>
      <c r="F436" s="16" t="s">
        <v>3452</v>
      </c>
      <c r="G436" s="24" t="s">
        <v>3269</v>
      </c>
      <c r="H436" s="16" t="s">
        <v>3334</v>
      </c>
      <c r="I436" s="24" t="s">
        <v>3264</v>
      </c>
      <c r="J436" s="24" t="s">
        <v>3259</v>
      </c>
      <c r="K436" s="16" t="s">
        <v>3453</v>
      </c>
    </row>
    <row r="437" s="11" customFormat="1" ht="54.75" customHeight="1" spans="1:11">
      <c r="A437" s="25"/>
      <c r="B437" s="26"/>
      <c r="C437" s="25"/>
      <c r="D437" s="24" t="s">
        <v>3253</v>
      </c>
      <c r="E437" s="24" t="s">
        <v>3267</v>
      </c>
      <c r="F437" s="16" t="s">
        <v>3454</v>
      </c>
      <c r="G437" s="24" t="s">
        <v>3444</v>
      </c>
      <c r="H437" s="16" t="s">
        <v>3334</v>
      </c>
      <c r="I437" s="24" t="s">
        <v>3264</v>
      </c>
      <c r="J437" s="24" t="s">
        <v>3259</v>
      </c>
      <c r="K437" s="16" t="s">
        <v>3455</v>
      </c>
    </row>
    <row r="438" s="11" customFormat="1" ht="54.75" customHeight="1" spans="1:11">
      <c r="A438" s="25"/>
      <c r="B438" s="26"/>
      <c r="C438" s="25"/>
      <c r="D438" s="24" t="s">
        <v>3277</v>
      </c>
      <c r="E438" s="24" t="s">
        <v>3278</v>
      </c>
      <c r="F438" s="16" t="s">
        <v>3460</v>
      </c>
      <c r="G438" s="24" t="s">
        <v>3269</v>
      </c>
      <c r="H438" s="16" t="s">
        <v>3334</v>
      </c>
      <c r="I438" s="24" t="s">
        <v>3264</v>
      </c>
      <c r="J438" s="24" t="s">
        <v>3259</v>
      </c>
      <c r="K438" s="16" t="s">
        <v>3461</v>
      </c>
    </row>
    <row r="439" s="11" customFormat="1" ht="54.75" customHeight="1" spans="1:11">
      <c r="A439" s="25"/>
      <c r="B439" s="26"/>
      <c r="C439" s="25"/>
      <c r="D439" s="24" t="s">
        <v>3277</v>
      </c>
      <c r="E439" s="24" t="s">
        <v>3278</v>
      </c>
      <c r="F439" s="16" t="s">
        <v>3462</v>
      </c>
      <c r="G439" s="24" t="s">
        <v>3269</v>
      </c>
      <c r="H439" s="16" t="s">
        <v>3334</v>
      </c>
      <c r="I439" s="24" t="s">
        <v>3264</v>
      </c>
      <c r="J439" s="24" t="s">
        <v>3259</v>
      </c>
      <c r="K439" s="16" t="s">
        <v>3463</v>
      </c>
    </row>
    <row r="440" s="11" customFormat="1" ht="54.75" customHeight="1" spans="1:11">
      <c r="A440" s="25"/>
      <c r="B440" s="26"/>
      <c r="C440" s="25"/>
      <c r="D440" s="24" t="s">
        <v>3277</v>
      </c>
      <c r="E440" s="24" t="s">
        <v>3278</v>
      </c>
      <c r="F440" s="16" t="s">
        <v>3464</v>
      </c>
      <c r="G440" s="24" t="s">
        <v>3269</v>
      </c>
      <c r="H440" s="16" t="s">
        <v>3334</v>
      </c>
      <c r="I440" s="24" t="s">
        <v>3264</v>
      </c>
      <c r="J440" s="24" t="s">
        <v>3259</v>
      </c>
      <c r="K440" s="16" t="s">
        <v>3465</v>
      </c>
    </row>
    <row r="441" s="11" customFormat="1" ht="54.75" customHeight="1" spans="1:11">
      <c r="A441" s="25"/>
      <c r="B441" s="26"/>
      <c r="C441" s="25"/>
      <c r="D441" s="24" t="s">
        <v>3277</v>
      </c>
      <c r="E441" s="24" t="s">
        <v>3288</v>
      </c>
      <c r="F441" s="16" t="s">
        <v>3466</v>
      </c>
      <c r="G441" s="24" t="s">
        <v>3256</v>
      </c>
      <c r="H441" s="16" t="s">
        <v>3257</v>
      </c>
      <c r="I441" s="24" t="s">
        <v>3320</v>
      </c>
      <c r="J441" s="24" t="s">
        <v>3259</v>
      </c>
      <c r="K441" s="16" t="s">
        <v>3468</v>
      </c>
    </row>
    <row r="442" s="11" customFormat="1" ht="54.75" customHeight="1" spans="1:11">
      <c r="A442" s="27"/>
      <c r="B442" s="28"/>
      <c r="C442" s="27"/>
      <c r="D442" s="24" t="s">
        <v>3292</v>
      </c>
      <c r="E442" s="24" t="s">
        <v>3293</v>
      </c>
      <c r="F442" s="16" t="s">
        <v>3469</v>
      </c>
      <c r="G442" s="24" t="s">
        <v>3269</v>
      </c>
      <c r="H442" s="16" t="s">
        <v>3334</v>
      </c>
      <c r="I442" s="24" t="s">
        <v>3264</v>
      </c>
      <c r="J442" s="24" t="s">
        <v>3259</v>
      </c>
      <c r="K442" s="16" t="s">
        <v>3470</v>
      </c>
    </row>
    <row r="443" s="11" customFormat="1" ht="42" customHeight="1" spans="1:11">
      <c r="A443" s="16" t="s">
        <v>4041</v>
      </c>
      <c r="B443" s="21"/>
      <c r="C443" s="22"/>
      <c r="D443" s="22"/>
      <c r="E443" s="22"/>
      <c r="F443" s="22"/>
      <c r="G443" s="21"/>
      <c r="H443" s="22"/>
      <c r="I443" s="21"/>
      <c r="J443" s="21"/>
      <c r="K443" s="22"/>
    </row>
    <row r="444" s="11" customFormat="1" ht="42" customHeight="1" spans="1:11">
      <c r="A444" s="16" t="s">
        <v>4042</v>
      </c>
      <c r="B444" s="21"/>
      <c r="C444" s="22"/>
      <c r="D444" s="22"/>
      <c r="E444" s="22"/>
      <c r="F444" s="22"/>
      <c r="G444" s="21"/>
      <c r="H444" s="22"/>
      <c r="I444" s="21"/>
      <c r="J444" s="21"/>
      <c r="K444" s="22"/>
    </row>
    <row r="445" s="11" customFormat="1" ht="54.75" customHeight="1" spans="1:11">
      <c r="A445" s="23" t="s">
        <v>4043</v>
      </c>
      <c r="B445" s="23" t="s">
        <v>4044</v>
      </c>
      <c r="C445" s="23" t="s">
        <v>4045</v>
      </c>
      <c r="D445" s="24" t="s">
        <v>3253</v>
      </c>
      <c r="E445" s="24" t="s">
        <v>3254</v>
      </c>
      <c r="F445" s="16" t="s">
        <v>4046</v>
      </c>
      <c r="G445" s="24" t="s">
        <v>3256</v>
      </c>
      <c r="H445" s="16" t="s">
        <v>3365</v>
      </c>
      <c r="I445" s="24" t="s">
        <v>3264</v>
      </c>
      <c r="J445" s="24" t="s">
        <v>3282</v>
      </c>
      <c r="K445" s="16" t="s">
        <v>4047</v>
      </c>
    </row>
    <row r="446" s="11" customFormat="1" ht="54.75" customHeight="1" spans="1:11">
      <c r="A446" s="25"/>
      <c r="B446" s="26"/>
      <c r="C446" s="25"/>
      <c r="D446" s="24" t="s">
        <v>3253</v>
      </c>
      <c r="E446" s="24" t="s">
        <v>3272</v>
      </c>
      <c r="F446" s="16" t="s">
        <v>4048</v>
      </c>
      <c r="G446" s="24" t="s">
        <v>3444</v>
      </c>
      <c r="H446" s="16" t="s">
        <v>4049</v>
      </c>
      <c r="I446" s="24" t="s">
        <v>3275</v>
      </c>
      <c r="J446" s="24" t="s">
        <v>3259</v>
      </c>
      <c r="K446" s="16" t="s">
        <v>4050</v>
      </c>
    </row>
    <row r="447" s="11" customFormat="1" ht="54.75" customHeight="1" spans="1:11">
      <c r="A447" s="25"/>
      <c r="B447" s="26"/>
      <c r="C447" s="25"/>
      <c r="D447" s="24" t="s">
        <v>3277</v>
      </c>
      <c r="E447" s="24" t="s">
        <v>3278</v>
      </c>
      <c r="F447" s="16" t="s">
        <v>4051</v>
      </c>
      <c r="G447" s="24" t="s">
        <v>3269</v>
      </c>
      <c r="H447" s="16" t="s">
        <v>3336</v>
      </c>
      <c r="I447" s="24" t="s">
        <v>3264</v>
      </c>
      <c r="J447" s="24" t="s">
        <v>3259</v>
      </c>
      <c r="K447" s="16" t="s">
        <v>4052</v>
      </c>
    </row>
    <row r="448" s="11" customFormat="1" ht="54.75" customHeight="1" spans="1:11">
      <c r="A448" s="27"/>
      <c r="B448" s="28"/>
      <c r="C448" s="27"/>
      <c r="D448" s="24" t="s">
        <v>3292</v>
      </c>
      <c r="E448" s="24" t="s">
        <v>3293</v>
      </c>
      <c r="F448" s="16" t="s">
        <v>4053</v>
      </c>
      <c r="G448" s="24" t="s">
        <v>3269</v>
      </c>
      <c r="H448" s="16" t="s">
        <v>3365</v>
      </c>
      <c r="I448" s="24" t="s">
        <v>3264</v>
      </c>
      <c r="J448" s="24" t="s">
        <v>3259</v>
      </c>
      <c r="K448" s="16" t="s">
        <v>4053</v>
      </c>
    </row>
    <row r="449" s="11" customFormat="1" ht="54.75" customHeight="1" spans="1:11">
      <c r="A449" s="23" t="s">
        <v>4054</v>
      </c>
      <c r="B449" s="23" t="s">
        <v>4055</v>
      </c>
      <c r="C449" s="23" t="s">
        <v>4056</v>
      </c>
      <c r="D449" s="24" t="s">
        <v>3253</v>
      </c>
      <c r="E449" s="24" t="s">
        <v>3254</v>
      </c>
      <c r="F449" s="16" t="s">
        <v>4057</v>
      </c>
      <c r="G449" s="24" t="s">
        <v>3269</v>
      </c>
      <c r="H449" s="16" t="s">
        <v>3257</v>
      </c>
      <c r="I449" s="24" t="s">
        <v>4058</v>
      </c>
      <c r="J449" s="24" t="s">
        <v>3259</v>
      </c>
      <c r="K449" s="16" t="s">
        <v>4059</v>
      </c>
    </row>
    <row r="450" s="11" customFormat="1" ht="54.75" customHeight="1" spans="1:11">
      <c r="A450" s="25"/>
      <c r="B450" s="26"/>
      <c r="C450" s="25"/>
      <c r="D450" s="24" t="s">
        <v>3277</v>
      </c>
      <c r="E450" s="24" t="s">
        <v>3288</v>
      </c>
      <c r="F450" s="16" t="s">
        <v>4060</v>
      </c>
      <c r="G450" s="24" t="s">
        <v>3269</v>
      </c>
      <c r="H450" s="16" t="s">
        <v>3429</v>
      </c>
      <c r="I450" s="24" t="s">
        <v>3320</v>
      </c>
      <c r="J450" s="24" t="s">
        <v>3259</v>
      </c>
      <c r="K450" s="16" t="s">
        <v>4061</v>
      </c>
    </row>
    <row r="451" s="11" customFormat="1" ht="54.75" customHeight="1" spans="1:11">
      <c r="A451" s="27"/>
      <c r="B451" s="28"/>
      <c r="C451" s="27"/>
      <c r="D451" s="24" t="s">
        <v>3292</v>
      </c>
      <c r="E451" s="24" t="s">
        <v>3293</v>
      </c>
      <c r="F451" s="16" t="s">
        <v>4062</v>
      </c>
      <c r="G451" s="24" t="s">
        <v>3269</v>
      </c>
      <c r="H451" s="16" t="s">
        <v>3365</v>
      </c>
      <c r="I451" s="24" t="s">
        <v>3264</v>
      </c>
      <c r="J451" s="24" t="s">
        <v>3259</v>
      </c>
      <c r="K451" s="16" t="s">
        <v>4063</v>
      </c>
    </row>
    <row r="452" s="11" customFormat="1" ht="54.75" customHeight="1" spans="1:11">
      <c r="A452" s="23" t="s">
        <v>4064</v>
      </c>
      <c r="B452" s="23" t="s">
        <v>4065</v>
      </c>
      <c r="C452" s="23" t="s">
        <v>4066</v>
      </c>
      <c r="D452" s="24" t="s">
        <v>3253</v>
      </c>
      <c r="E452" s="24" t="s">
        <v>3272</v>
      </c>
      <c r="F452" s="16" t="s">
        <v>4067</v>
      </c>
      <c r="G452" s="24" t="s">
        <v>3444</v>
      </c>
      <c r="H452" s="16" t="s">
        <v>4068</v>
      </c>
      <c r="I452" s="24" t="s">
        <v>3275</v>
      </c>
      <c r="J452" s="24" t="s">
        <v>3259</v>
      </c>
      <c r="K452" s="16" t="s">
        <v>4069</v>
      </c>
    </row>
    <row r="453" s="11" customFormat="1" ht="54.75" customHeight="1" spans="1:11">
      <c r="A453" s="25"/>
      <c r="B453" s="26"/>
      <c r="C453" s="25"/>
      <c r="D453" s="24" t="s">
        <v>3277</v>
      </c>
      <c r="E453" s="24" t="s">
        <v>3288</v>
      </c>
      <c r="F453" s="16" t="s">
        <v>4070</v>
      </c>
      <c r="G453" s="24" t="s">
        <v>3269</v>
      </c>
      <c r="H453" s="16" t="s">
        <v>3429</v>
      </c>
      <c r="I453" s="24" t="s">
        <v>3320</v>
      </c>
      <c r="J453" s="24" t="s">
        <v>3259</v>
      </c>
      <c r="K453" s="16" t="s">
        <v>4070</v>
      </c>
    </row>
    <row r="454" s="11" customFormat="1" ht="54.75" customHeight="1" spans="1:11">
      <c r="A454" s="27"/>
      <c r="B454" s="28"/>
      <c r="C454" s="27"/>
      <c r="D454" s="24" t="s">
        <v>3292</v>
      </c>
      <c r="E454" s="24" t="s">
        <v>3293</v>
      </c>
      <c r="F454" s="16" t="s">
        <v>4071</v>
      </c>
      <c r="G454" s="24" t="s">
        <v>3269</v>
      </c>
      <c r="H454" s="16" t="s">
        <v>3365</v>
      </c>
      <c r="I454" s="24" t="s">
        <v>3264</v>
      </c>
      <c r="J454" s="24" t="s">
        <v>3259</v>
      </c>
      <c r="K454" s="16" t="s">
        <v>4071</v>
      </c>
    </row>
    <row r="455" s="11" customFormat="1" ht="42" customHeight="1" spans="1:11">
      <c r="A455" s="16" t="s">
        <v>4072</v>
      </c>
      <c r="B455" s="21"/>
      <c r="C455" s="22"/>
      <c r="D455" s="22"/>
      <c r="E455" s="22"/>
      <c r="F455" s="22"/>
      <c r="G455" s="21"/>
      <c r="H455" s="22"/>
      <c r="I455" s="21"/>
      <c r="J455" s="21"/>
      <c r="K455" s="22"/>
    </row>
    <row r="456" s="11" customFormat="1" ht="42" customHeight="1" spans="1:11">
      <c r="A456" s="16" t="s">
        <v>4073</v>
      </c>
      <c r="B456" s="21"/>
      <c r="C456" s="22"/>
      <c r="D456" s="22"/>
      <c r="E456" s="22"/>
      <c r="F456" s="22"/>
      <c r="G456" s="21"/>
      <c r="H456" s="22"/>
      <c r="I456" s="21"/>
      <c r="J456" s="21"/>
      <c r="K456" s="22"/>
    </row>
    <row r="457" s="11" customFormat="1" ht="54.75" customHeight="1" spans="1:11">
      <c r="A457" s="23" t="s">
        <v>4074</v>
      </c>
      <c r="B457" s="23" t="s">
        <v>4075</v>
      </c>
      <c r="C457" s="23" t="s">
        <v>4076</v>
      </c>
      <c r="D457" s="24" t="s">
        <v>3253</v>
      </c>
      <c r="E457" s="24" t="s">
        <v>3254</v>
      </c>
      <c r="F457" s="16" t="s">
        <v>4077</v>
      </c>
      <c r="G457" s="24" t="s">
        <v>3269</v>
      </c>
      <c r="H457" s="16" t="s">
        <v>4078</v>
      </c>
      <c r="I457" s="24" t="s">
        <v>4079</v>
      </c>
      <c r="J457" s="24" t="s">
        <v>3259</v>
      </c>
      <c r="K457" s="16" t="s">
        <v>4080</v>
      </c>
    </row>
    <row r="458" s="11" customFormat="1" ht="54.75" customHeight="1" spans="1:11">
      <c r="A458" s="25"/>
      <c r="B458" s="26"/>
      <c r="C458" s="25"/>
      <c r="D458" s="24" t="s">
        <v>3253</v>
      </c>
      <c r="E458" s="24" t="s">
        <v>3261</v>
      </c>
      <c r="F458" s="16" t="s">
        <v>4081</v>
      </c>
      <c r="G458" s="24" t="s">
        <v>3256</v>
      </c>
      <c r="H458" s="16" t="s">
        <v>3334</v>
      </c>
      <c r="I458" s="24" t="s">
        <v>3264</v>
      </c>
      <c r="J458" s="24" t="s">
        <v>3282</v>
      </c>
      <c r="K458" s="16" t="s">
        <v>4082</v>
      </c>
    </row>
    <row r="459" s="11" customFormat="1" ht="54.75" customHeight="1" spans="1:11">
      <c r="A459" s="25"/>
      <c r="B459" s="26"/>
      <c r="C459" s="25"/>
      <c r="D459" s="24" t="s">
        <v>3253</v>
      </c>
      <c r="E459" s="24" t="s">
        <v>3267</v>
      </c>
      <c r="F459" s="16" t="s">
        <v>4083</v>
      </c>
      <c r="G459" s="24" t="s">
        <v>3256</v>
      </c>
      <c r="H459" s="16" t="s">
        <v>4084</v>
      </c>
      <c r="I459" s="24" t="s">
        <v>3320</v>
      </c>
      <c r="J459" s="24" t="s">
        <v>3259</v>
      </c>
      <c r="K459" s="16" t="s">
        <v>4083</v>
      </c>
    </row>
    <row r="460" s="11" customFormat="1" ht="54.75" customHeight="1" spans="1:11">
      <c r="A460" s="25"/>
      <c r="B460" s="26"/>
      <c r="C460" s="25"/>
      <c r="D460" s="24" t="s">
        <v>3253</v>
      </c>
      <c r="E460" s="24" t="s">
        <v>3272</v>
      </c>
      <c r="F460" s="16" t="s">
        <v>4085</v>
      </c>
      <c r="G460" s="24" t="s">
        <v>3269</v>
      </c>
      <c r="H460" s="16" t="s">
        <v>4086</v>
      </c>
      <c r="I460" s="24" t="s">
        <v>3275</v>
      </c>
      <c r="J460" s="24" t="s">
        <v>3259</v>
      </c>
      <c r="K460" s="16" t="s">
        <v>4087</v>
      </c>
    </row>
    <row r="461" s="11" customFormat="1" ht="54.75" customHeight="1" spans="1:11">
      <c r="A461" s="25"/>
      <c r="B461" s="26"/>
      <c r="C461" s="25"/>
      <c r="D461" s="24" t="s">
        <v>3277</v>
      </c>
      <c r="E461" s="24" t="s">
        <v>3278</v>
      </c>
      <c r="F461" s="16" t="s">
        <v>4088</v>
      </c>
      <c r="G461" s="24" t="s">
        <v>3269</v>
      </c>
      <c r="H461" s="16" t="s">
        <v>4089</v>
      </c>
      <c r="I461" s="24" t="s">
        <v>3648</v>
      </c>
      <c r="J461" s="24" t="s">
        <v>3259</v>
      </c>
      <c r="K461" s="16" t="s">
        <v>4090</v>
      </c>
    </row>
    <row r="462" s="11" customFormat="1" ht="54.75" customHeight="1" spans="1:11">
      <c r="A462" s="25"/>
      <c r="B462" s="26"/>
      <c r="C462" s="25"/>
      <c r="D462" s="24" t="s">
        <v>3277</v>
      </c>
      <c r="E462" s="24" t="s">
        <v>3288</v>
      </c>
      <c r="F462" s="16" t="s">
        <v>4091</v>
      </c>
      <c r="G462" s="24" t="s">
        <v>3256</v>
      </c>
      <c r="H462" s="16" t="s">
        <v>3365</v>
      </c>
      <c r="I462" s="24" t="s">
        <v>3264</v>
      </c>
      <c r="J462" s="24" t="s">
        <v>3282</v>
      </c>
      <c r="K462" s="16" t="s">
        <v>4092</v>
      </c>
    </row>
    <row r="463" s="11" customFormat="1" ht="54.75" customHeight="1" spans="1:11">
      <c r="A463" s="27"/>
      <c r="B463" s="28"/>
      <c r="C463" s="27"/>
      <c r="D463" s="24" t="s">
        <v>3292</v>
      </c>
      <c r="E463" s="24" t="s">
        <v>3293</v>
      </c>
      <c r="F463" s="16" t="s">
        <v>4093</v>
      </c>
      <c r="G463" s="24" t="s">
        <v>3256</v>
      </c>
      <c r="H463" s="16" t="s">
        <v>3334</v>
      </c>
      <c r="I463" s="24" t="s">
        <v>3264</v>
      </c>
      <c r="J463" s="24" t="s">
        <v>3282</v>
      </c>
      <c r="K463" s="16" t="s">
        <v>4093</v>
      </c>
    </row>
    <row r="464" s="11" customFormat="1" ht="54.75" customHeight="1" spans="1:11">
      <c r="A464" s="23" t="s">
        <v>4094</v>
      </c>
      <c r="B464" s="23" t="s">
        <v>4095</v>
      </c>
      <c r="C464" s="23" t="s">
        <v>4096</v>
      </c>
      <c r="D464" s="24" t="s">
        <v>3253</v>
      </c>
      <c r="E464" s="24" t="s">
        <v>3272</v>
      </c>
      <c r="F464" s="16" t="s">
        <v>3272</v>
      </c>
      <c r="G464" s="24" t="s">
        <v>3256</v>
      </c>
      <c r="H464" s="16" t="s">
        <v>4097</v>
      </c>
      <c r="I464" s="24" t="s">
        <v>4098</v>
      </c>
      <c r="J464" s="24" t="s">
        <v>3259</v>
      </c>
      <c r="K464" s="16" t="s">
        <v>4099</v>
      </c>
    </row>
    <row r="465" s="11" customFormat="1" ht="54.75" customHeight="1" spans="1:11">
      <c r="A465" s="25"/>
      <c r="B465" s="26"/>
      <c r="C465" s="25"/>
      <c r="D465" s="24" t="s">
        <v>3277</v>
      </c>
      <c r="E465" s="24" t="s">
        <v>3278</v>
      </c>
      <c r="F465" s="16" t="s">
        <v>3460</v>
      </c>
      <c r="G465" s="24" t="s">
        <v>3269</v>
      </c>
      <c r="H465" s="16" t="s">
        <v>3334</v>
      </c>
      <c r="I465" s="24" t="s">
        <v>3264</v>
      </c>
      <c r="J465" s="24" t="s">
        <v>3259</v>
      </c>
      <c r="K465" s="16" t="s">
        <v>3461</v>
      </c>
    </row>
    <row r="466" s="11" customFormat="1" ht="54.75" customHeight="1" spans="1:11">
      <c r="A466" s="25"/>
      <c r="B466" s="26"/>
      <c r="C466" s="25"/>
      <c r="D466" s="24" t="s">
        <v>3277</v>
      </c>
      <c r="E466" s="24" t="s">
        <v>3278</v>
      </c>
      <c r="F466" s="16" t="s">
        <v>3462</v>
      </c>
      <c r="G466" s="24" t="s">
        <v>3269</v>
      </c>
      <c r="H466" s="16" t="s">
        <v>3334</v>
      </c>
      <c r="I466" s="24" t="s">
        <v>3264</v>
      </c>
      <c r="J466" s="24" t="s">
        <v>3259</v>
      </c>
      <c r="K466" s="16" t="s">
        <v>3463</v>
      </c>
    </row>
    <row r="467" s="11" customFormat="1" ht="54.75" customHeight="1" spans="1:11">
      <c r="A467" s="25"/>
      <c r="B467" s="26"/>
      <c r="C467" s="25"/>
      <c r="D467" s="24" t="s">
        <v>3277</v>
      </c>
      <c r="E467" s="24" t="s">
        <v>3278</v>
      </c>
      <c r="F467" s="16" t="s">
        <v>3464</v>
      </c>
      <c r="G467" s="24" t="s">
        <v>3269</v>
      </c>
      <c r="H467" s="16" t="s">
        <v>3334</v>
      </c>
      <c r="I467" s="24" t="s">
        <v>3264</v>
      </c>
      <c r="J467" s="24" t="s">
        <v>3259</v>
      </c>
      <c r="K467" s="16" t="s">
        <v>3465</v>
      </c>
    </row>
    <row r="468" s="11" customFormat="1" ht="54.75" customHeight="1" spans="1:11">
      <c r="A468" s="27"/>
      <c r="B468" s="28"/>
      <c r="C468" s="27"/>
      <c r="D468" s="24" t="s">
        <v>3292</v>
      </c>
      <c r="E468" s="24" t="s">
        <v>3293</v>
      </c>
      <c r="F468" s="16" t="s">
        <v>3293</v>
      </c>
      <c r="G468" s="24" t="s">
        <v>3269</v>
      </c>
      <c r="H468" s="16" t="s">
        <v>3365</v>
      </c>
      <c r="I468" s="24" t="s">
        <v>3264</v>
      </c>
      <c r="J468" s="24" t="s">
        <v>3259</v>
      </c>
      <c r="K468" s="16" t="s">
        <v>4100</v>
      </c>
    </row>
    <row r="469" s="11" customFormat="1" ht="54.75" customHeight="1" spans="1:11">
      <c r="A469" s="23" t="s">
        <v>4101</v>
      </c>
      <c r="B469" s="23" t="s">
        <v>4102</v>
      </c>
      <c r="C469" s="23" t="s">
        <v>4103</v>
      </c>
      <c r="D469" s="24" t="s">
        <v>3253</v>
      </c>
      <c r="E469" s="24" t="s">
        <v>3261</v>
      </c>
      <c r="F469" s="16" t="s">
        <v>4104</v>
      </c>
      <c r="G469" s="24" t="s">
        <v>3444</v>
      </c>
      <c r="H469" s="16" t="s">
        <v>4105</v>
      </c>
      <c r="I469" s="24" t="s">
        <v>3264</v>
      </c>
      <c r="J469" s="24" t="s">
        <v>3259</v>
      </c>
      <c r="K469" s="16" t="s">
        <v>4106</v>
      </c>
    </row>
    <row r="470" s="11" customFormat="1" ht="54.75" customHeight="1" spans="1:11">
      <c r="A470" s="25"/>
      <c r="B470" s="26"/>
      <c r="C470" s="25"/>
      <c r="D470" s="24" t="s">
        <v>3253</v>
      </c>
      <c r="E470" s="24" t="s">
        <v>3261</v>
      </c>
      <c r="F470" s="16" t="s">
        <v>4107</v>
      </c>
      <c r="G470" s="24" t="s">
        <v>3256</v>
      </c>
      <c r="H470" s="16" t="s">
        <v>3334</v>
      </c>
      <c r="I470" s="24" t="s">
        <v>3264</v>
      </c>
      <c r="J470" s="24" t="s">
        <v>3259</v>
      </c>
      <c r="K470" s="16" t="s">
        <v>4108</v>
      </c>
    </row>
    <row r="471" s="11" customFormat="1" ht="54.75" customHeight="1" spans="1:11">
      <c r="A471" s="25"/>
      <c r="B471" s="26"/>
      <c r="C471" s="25"/>
      <c r="D471" s="24" t="s">
        <v>3253</v>
      </c>
      <c r="E471" s="24" t="s">
        <v>3261</v>
      </c>
      <c r="F471" s="16" t="s">
        <v>4109</v>
      </c>
      <c r="G471" s="24" t="s">
        <v>3256</v>
      </c>
      <c r="H471" s="16" t="s">
        <v>3334</v>
      </c>
      <c r="I471" s="24" t="s">
        <v>3264</v>
      </c>
      <c r="J471" s="24" t="s">
        <v>3259</v>
      </c>
      <c r="K471" s="16" t="s">
        <v>4110</v>
      </c>
    </row>
    <row r="472" s="11" customFormat="1" ht="54.75" customHeight="1" spans="1:11">
      <c r="A472" s="25"/>
      <c r="B472" s="26"/>
      <c r="C472" s="25"/>
      <c r="D472" s="24" t="s">
        <v>3253</v>
      </c>
      <c r="E472" s="24" t="s">
        <v>3261</v>
      </c>
      <c r="F472" s="16" t="s">
        <v>4111</v>
      </c>
      <c r="G472" s="24" t="s">
        <v>3444</v>
      </c>
      <c r="H472" s="16" t="s">
        <v>4105</v>
      </c>
      <c r="I472" s="24" t="s">
        <v>3264</v>
      </c>
      <c r="J472" s="24" t="s">
        <v>3259</v>
      </c>
      <c r="K472" s="16" t="s">
        <v>4112</v>
      </c>
    </row>
    <row r="473" s="11" customFormat="1" ht="54.75" customHeight="1" spans="1:11">
      <c r="A473" s="25"/>
      <c r="B473" s="26"/>
      <c r="C473" s="25"/>
      <c r="D473" s="24" t="s">
        <v>3253</v>
      </c>
      <c r="E473" s="24" t="s">
        <v>3272</v>
      </c>
      <c r="F473" s="16" t="s">
        <v>4113</v>
      </c>
      <c r="G473" s="24" t="s">
        <v>3444</v>
      </c>
      <c r="H473" s="16" t="s">
        <v>4114</v>
      </c>
      <c r="I473" s="24" t="s">
        <v>3264</v>
      </c>
      <c r="J473" s="24" t="s">
        <v>3259</v>
      </c>
      <c r="K473" s="16" t="s">
        <v>4115</v>
      </c>
    </row>
    <row r="474" s="11" customFormat="1" ht="54.75" customHeight="1" spans="1:11">
      <c r="A474" s="25"/>
      <c r="B474" s="26"/>
      <c r="C474" s="25"/>
      <c r="D474" s="24" t="s">
        <v>3253</v>
      </c>
      <c r="E474" s="24" t="s">
        <v>3272</v>
      </c>
      <c r="F474" s="16" t="s">
        <v>4116</v>
      </c>
      <c r="G474" s="24" t="s">
        <v>3269</v>
      </c>
      <c r="H474" s="16" t="s">
        <v>3419</v>
      </c>
      <c r="I474" s="24" t="s">
        <v>3320</v>
      </c>
      <c r="J474" s="24" t="s">
        <v>3259</v>
      </c>
      <c r="K474" s="16" t="s">
        <v>4117</v>
      </c>
    </row>
    <row r="475" s="11" customFormat="1" ht="54.75" customHeight="1" spans="1:11">
      <c r="A475" s="25"/>
      <c r="B475" s="26"/>
      <c r="C475" s="25"/>
      <c r="D475" s="24" t="s">
        <v>3277</v>
      </c>
      <c r="E475" s="24" t="s">
        <v>3278</v>
      </c>
      <c r="F475" s="16" t="s">
        <v>4118</v>
      </c>
      <c r="G475" s="24" t="s">
        <v>3269</v>
      </c>
      <c r="H475" s="16" t="s">
        <v>4119</v>
      </c>
      <c r="I475" s="24" t="s">
        <v>4120</v>
      </c>
      <c r="J475" s="24" t="s">
        <v>3259</v>
      </c>
      <c r="K475" s="16" t="s">
        <v>4121</v>
      </c>
    </row>
    <row r="476" s="11" customFormat="1" ht="54.75" customHeight="1" spans="1:11">
      <c r="A476" s="25"/>
      <c r="B476" s="26"/>
      <c r="C476" s="25"/>
      <c r="D476" s="24" t="s">
        <v>3277</v>
      </c>
      <c r="E476" s="24" t="s">
        <v>3278</v>
      </c>
      <c r="F476" s="16" t="s">
        <v>4122</v>
      </c>
      <c r="G476" s="24" t="s">
        <v>3269</v>
      </c>
      <c r="H476" s="16" t="s">
        <v>3257</v>
      </c>
      <c r="I476" s="24" t="s">
        <v>4123</v>
      </c>
      <c r="J476" s="24" t="s">
        <v>3259</v>
      </c>
      <c r="K476" s="16" t="s">
        <v>4124</v>
      </c>
    </row>
    <row r="477" s="11" customFormat="1" ht="54.75" customHeight="1" spans="1:11">
      <c r="A477" s="25"/>
      <c r="B477" s="26"/>
      <c r="C477" s="25"/>
      <c r="D477" s="24" t="s">
        <v>3277</v>
      </c>
      <c r="E477" s="24" t="s">
        <v>3278</v>
      </c>
      <c r="F477" s="16" t="s">
        <v>4125</v>
      </c>
      <c r="G477" s="24" t="s">
        <v>3269</v>
      </c>
      <c r="H477" s="16" t="s">
        <v>3257</v>
      </c>
      <c r="I477" s="24" t="s">
        <v>4123</v>
      </c>
      <c r="J477" s="24" t="s">
        <v>3259</v>
      </c>
      <c r="K477" s="16" t="s">
        <v>4126</v>
      </c>
    </row>
    <row r="478" s="11" customFormat="1" ht="54.75" customHeight="1" spans="1:11">
      <c r="A478" s="25"/>
      <c r="B478" s="26"/>
      <c r="C478" s="25"/>
      <c r="D478" s="24" t="s">
        <v>3277</v>
      </c>
      <c r="E478" s="24" t="s">
        <v>3288</v>
      </c>
      <c r="F478" s="16" t="s">
        <v>4127</v>
      </c>
      <c r="G478" s="24" t="s">
        <v>3269</v>
      </c>
      <c r="H478" s="16" t="s">
        <v>3419</v>
      </c>
      <c r="I478" s="24" t="s">
        <v>3320</v>
      </c>
      <c r="J478" s="24" t="s">
        <v>3259</v>
      </c>
      <c r="K478" s="16" t="s">
        <v>4128</v>
      </c>
    </row>
    <row r="479" s="11" customFormat="1" ht="54.75" customHeight="1" spans="1:11">
      <c r="A479" s="27"/>
      <c r="B479" s="28"/>
      <c r="C479" s="27"/>
      <c r="D479" s="24" t="s">
        <v>3292</v>
      </c>
      <c r="E479" s="24" t="s">
        <v>3293</v>
      </c>
      <c r="F479" s="16" t="s">
        <v>4129</v>
      </c>
      <c r="G479" s="24" t="s">
        <v>3269</v>
      </c>
      <c r="H479" s="16" t="s">
        <v>4130</v>
      </c>
      <c r="I479" s="24" t="s">
        <v>3264</v>
      </c>
      <c r="J479" s="24" t="s">
        <v>3259</v>
      </c>
      <c r="K479" s="16" t="s">
        <v>4131</v>
      </c>
    </row>
    <row r="480" s="11" customFormat="1" ht="42" customHeight="1" spans="1:11">
      <c r="A480" s="16" t="s">
        <v>4132</v>
      </c>
      <c r="B480" s="21"/>
      <c r="C480" s="22"/>
      <c r="D480" s="22"/>
      <c r="E480" s="22"/>
      <c r="F480" s="22"/>
      <c r="G480" s="21"/>
      <c r="H480" s="22"/>
      <c r="I480" s="21"/>
      <c r="J480" s="21"/>
      <c r="K480" s="22"/>
    </row>
    <row r="481" s="11" customFormat="1" ht="42" customHeight="1" spans="1:11">
      <c r="A481" s="16" t="s">
        <v>4133</v>
      </c>
      <c r="B481" s="21"/>
      <c r="C481" s="22"/>
      <c r="D481" s="22"/>
      <c r="E481" s="22"/>
      <c r="F481" s="22"/>
      <c r="G481" s="21"/>
      <c r="H481" s="22"/>
      <c r="I481" s="21"/>
      <c r="J481" s="21"/>
      <c r="K481" s="22"/>
    </row>
    <row r="482" s="11" customFormat="1" ht="54.75" customHeight="1" spans="1:11">
      <c r="A482" s="23" t="s">
        <v>4134</v>
      </c>
      <c r="B482" s="23" t="s">
        <v>4135</v>
      </c>
      <c r="C482" s="23" t="s">
        <v>4136</v>
      </c>
      <c r="D482" s="24" t="s">
        <v>3253</v>
      </c>
      <c r="E482" s="24" t="s">
        <v>3254</v>
      </c>
      <c r="F482" s="16" t="s">
        <v>4137</v>
      </c>
      <c r="G482" s="24" t="s">
        <v>3256</v>
      </c>
      <c r="H482" s="16" t="s">
        <v>3334</v>
      </c>
      <c r="I482" s="24" t="s">
        <v>3264</v>
      </c>
      <c r="J482" s="24" t="s">
        <v>3282</v>
      </c>
      <c r="K482" s="16" t="s">
        <v>4138</v>
      </c>
    </row>
    <row r="483" s="11" customFormat="1" ht="54.75" customHeight="1" spans="1:11">
      <c r="A483" s="25"/>
      <c r="B483" s="26"/>
      <c r="C483" s="25"/>
      <c r="D483" s="24" t="s">
        <v>3277</v>
      </c>
      <c r="E483" s="24" t="s">
        <v>3278</v>
      </c>
      <c r="F483" s="16" t="s">
        <v>4139</v>
      </c>
      <c r="G483" s="24" t="s">
        <v>3256</v>
      </c>
      <c r="H483" s="16" t="s">
        <v>3334</v>
      </c>
      <c r="I483" s="24" t="s">
        <v>3264</v>
      </c>
      <c r="J483" s="24" t="s">
        <v>3282</v>
      </c>
      <c r="K483" s="16" t="s">
        <v>4140</v>
      </c>
    </row>
    <row r="484" s="11" customFormat="1" ht="54.75" customHeight="1" spans="1:11">
      <c r="A484" s="27"/>
      <c r="B484" s="28"/>
      <c r="C484" s="27"/>
      <c r="D484" s="24" t="s">
        <v>3292</v>
      </c>
      <c r="E484" s="24" t="s">
        <v>3293</v>
      </c>
      <c r="F484" s="16" t="s">
        <v>3335</v>
      </c>
      <c r="G484" s="24" t="s">
        <v>3256</v>
      </c>
      <c r="H484" s="16" t="s">
        <v>3532</v>
      </c>
      <c r="I484" s="24" t="s">
        <v>3264</v>
      </c>
      <c r="J484" s="24" t="s">
        <v>3282</v>
      </c>
      <c r="K484" s="16" t="s">
        <v>4141</v>
      </c>
    </row>
    <row r="485" s="11" customFormat="1" ht="54.75" customHeight="1" spans="1:11">
      <c r="A485" s="23" t="s">
        <v>4142</v>
      </c>
      <c r="B485" s="23" t="s">
        <v>4143</v>
      </c>
      <c r="C485" s="23" t="s">
        <v>4144</v>
      </c>
      <c r="D485" s="24" t="s">
        <v>3253</v>
      </c>
      <c r="E485" s="24" t="s">
        <v>3267</v>
      </c>
      <c r="F485" s="16" t="s">
        <v>4145</v>
      </c>
      <c r="G485" s="24" t="s">
        <v>3256</v>
      </c>
      <c r="H485" s="16" t="s">
        <v>3334</v>
      </c>
      <c r="I485" s="24" t="s">
        <v>3264</v>
      </c>
      <c r="J485" s="24" t="s">
        <v>3282</v>
      </c>
      <c r="K485" s="16" t="s">
        <v>4146</v>
      </c>
    </row>
    <row r="486" s="11" customFormat="1" ht="54.75" customHeight="1" spans="1:11">
      <c r="A486" s="25"/>
      <c r="B486" s="26"/>
      <c r="C486" s="25"/>
      <c r="D486" s="24" t="s">
        <v>3277</v>
      </c>
      <c r="E486" s="24" t="s">
        <v>3278</v>
      </c>
      <c r="F486" s="16" t="s">
        <v>4147</v>
      </c>
      <c r="G486" s="24" t="s">
        <v>3256</v>
      </c>
      <c r="H486" s="16" t="s">
        <v>3334</v>
      </c>
      <c r="I486" s="24" t="s">
        <v>3264</v>
      </c>
      <c r="J486" s="24" t="s">
        <v>3282</v>
      </c>
      <c r="K486" s="16" t="s">
        <v>4148</v>
      </c>
    </row>
    <row r="487" s="11" customFormat="1" ht="54.75" customHeight="1" spans="1:11">
      <c r="A487" s="27"/>
      <c r="B487" s="28"/>
      <c r="C487" s="27"/>
      <c r="D487" s="24" t="s">
        <v>3292</v>
      </c>
      <c r="E487" s="24" t="s">
        <v>3293</v>
      </c>
      <c r="F487" s="16" t="s">
        <v>3335</v>
      </c>
      <c r="G487" s="24" t="s">
        <v>3256</v>
      </c>
      <c r="H487" s="16" t="s">
        <v>3532</v>
      </c>
      <c r="I487" s="24" t="s">
        <v>3264</v>
      </c>
      <c r="J487" s="24" t="s">
        <v>3282</v>
      </c>
      <c r="K487" s="16" t="s">
        <v>4149</v>
      </c>
    </row>
    <row r="488" s="11" customFormat="1" ht="42" customHeight="1" spans="1:11">
      <c r="A488" s="16" t="s">
        <v>4150</v>
      </c>
      <c r="B488" s="21"/>
      <c r="C488" s="22"/>
      <c r="D488" s="22"/>
      <c r="E488" s="22"/>
      <c r="F488" s="22"/>
      <c r="G488" s="21"/>
      <c r="H488" s="22"/>
      <c r="I488" s="21"/>
      <c r="J488" s="21"/>
      <c r="K488" s="22"/>
    </row>
    <row r="489" s="11" customFormat="1" ht="42" customHeight="1" spans="1:11">
      <c r="A489" s="16" t="s">
        <v>4151</v>
      </c>
      <c r="B489" s="21"/>
      <c r="C489" s="22"/>
      <c r="D489" s="22"/>
      <c r="E489" s="22"/>
      <c r="F489" s="22"/>
      <c r="G489" s="21"/>
      <c r="H489" s="22"/>
      <c r="I489" s="21"/>
      <c r="J489" s="21"/>
      <c r="K489" s="22"/>
    </row>
    <row r="490" s="11" customFormat="1" ht="54.75" customHeight="1" spans="1:11">
      <c r="A490" s="23" t="s">
        <v>4152</v>
      </c>
      <c r="B490" s="23" t="s">
        <v>4153</v>
      </c>
      <c r="C490" s="23" t="s">
        <v>4154</v>
      </c>
      <c r="D490" s="24" t="s">
        <v>3253</v>
      </c>
      <c r="E490" s="24" t="s">
        <v>3254</v>
      </c>
      <c r="F490" s="16" t="s">
        <v>4155</v>
      </c>
      <c r="G490" s="24" t="s">
        <v>3269</v>
      </c>
      <c r="H490" s="16" t="s">
        <v>3274</v>
      </c>
      <c r="I490" s="24" t="s">
        <v>3565</v>
      </c>
      <c r="J490" s="24" t="s">
        <v>3259</v>
      </c>
      <c r="K490" s="16" t="s">
        <v>4156</v>
      </c>
    </row>
    <row r="491" s="11" customFormat="1" ht="54.75" customHeight="1" spans="1:11">
      <c r="A491" s="25"/>
      <c r="B491" s="26"/>
      <c r="C491" s="25"/>
      <c r="D491" s="24" t="s">
        <v>3253</v>
      </c>
      <c r="E491" s="24" t="s">
        <v>3261</v>
      </c>
      <c r="F491" s="16" t="s">
        <v>4157</v>
      </c>
      <c r="G491" s="24" t="s">
        <v>3444</v>
      </c>
      <c r="H491" s="16" t="s">
        <v>3257</v>
      </c>
      <c r="I491" s="24" t="s">
        <v>3320</v>
      </c>
      <c r="J491" s="24" t="s">
        <v>3259</v>
      </c>
      <c r="K491" s="16" t="s">
        <v>4158</v>
      </c>
    </row>
    <row r="492" s="11" customFormat="1" ht="54.75" customHeight="1" spans="1:11">
      <c r="A492" s="25"/>
      <c r="B492" s="26"/>
      <c r="C492" s="25"/>
      <c r="D492" s="24" t="s">
        <v>3253</v>
      </c>
      <c r="E492" s="24" t="s">
        <v>3267</v>
      </c>
      <c r="F492" s="16" t="s">
        <v>4159</v>
      </c>
      <c r="G492" s="24" t="s">
        <v>3256</v>
      </c>
      <c r="H492" s="16" t="s">
        <v>3334</v>
      </c>
      <c r="I492" s="24" t="s">
        <v>3264</v>
      </c>
      <c r="J492" s="24" t="s">
        <v>3282</v>
      </c>
      <c r="K492" s="16" t="s">
        <v>4160</v>
      </c>
    </row>
    <row r="493" s="11" customFormat="1" ht="54.75" customHeight="1" spans="1:11">
      <c r="A493" s="25"/>
      <c r="B493" s="26"/>
      <c r="C493" s="25"/>
      <c r="D493" s="24" t="s">
        <v>3277</v>
      </c>
      <c r="E493" s="24" t="s">
        <v>3278</v>
      </c>
      <c r="F493" s="16" t="s">
        <v>4161</v>
      </c>
      <c r="G493" s="24" t="s">
        <v>3256</v>
      </c>
      <c r="H493" s="16" t="s">
        <v>3334</v>
      </c>
      <c r="I493" s="24" t="s">
        <v>3264</v>
      </c>
      <c r="J493" s="24" t="s">
        <v>3282</v>
      </c>
      <c r="K493" s="16" t="s">
        <v>4162</v>
      </c>
    </row>
    <row r="494" s="11" customFormat="1" ht="54.75" customHeight="1" spans="1:11">
      <c r="A494" s="27"/>
      <c r="B494" s="28"/>
      <c r="C494" s="27"/>
      <c r="D494" s="24" t="s">
        <v>3292</v>
      </c>
      <c r="E494" s="24" t="s">
        <v>3293</v>
      </c>
      <c r="F494" s="16" t="s">
        <v>3651</v>
      </c>
      <c r="G494" s="24" t="s">
        <v>3256</v>
      </c>
      <c r="H494" s="16" t="s">
        <v>3334</v>
      </c>
      <c r="I494" s="24" t="s">
        <v>3264</v>
      </c>
      <c r="J494" s="24" t="s">
        <v>3282</v>
      </c>
      <c r="K494" s="16" t="s">
        <v>4163</v>
      </c>
    </row>
    <row r="495" s="11" customFormat="1" ht="54.75" customHeight="1" spans="1:11">
      <c r="A495" s="23" t="s">
        <v>4164</v>
      </c>
      <c r="B495" s="23" t="s">
        <v>4165</v>
      </c>
      <c r="C495" s="23" t="s">
        <v>4166</v>
      </c>
      <c r="D495" s="24" t="s">
        <v>3253</v>
      </c>
      <c r="E495" s="24" t="s">
        <v>3254</v>
      </c>
      <c r="F495" s="16" t="s">
        <v>4167</v>
      </c>
      <c r="G495" s="24" t="s">
        <v>3269</v>
      </c>
      <c r="H495" s="16" t="s">
        <v>3372</v>
      </c>
      <c r="I495" s="24" t="s">
        <v>3565</v>
      </c>
      <c r="J495" s="24" t="s">
        <v>3259</v>
      </c>
      <c r="K495" s="16" t="s">
        <v>4168</v>
      </c>
    </row>
    <row r="496" s="11" customFormat="1" ht="54.75" customHeight="1" spans="1:11">
      <c r="A496" s="25"/>
      <c r="B496" s="26"/>
      <c r="C496" s="25"/>
      <c r="D496" s="24" t="s">
        <v>3253</v>
      </c>
      <c r="E496" s="24" t="s">
        <v>3261</v>
      </c>
      <c r="F496" s="16" t="s">
        <v>4157</v>
      </c>
      <c r="G496" s="24" t="s">
        <v>3444</v>
      </c>
      <c r="H496" s="16" t="s">
        <v>3257</v>
      </c>
      <c r="I496" s="24" t="s">
        <v>3320</v>
      </c>
      <c r="J496" s="24" t="s">
        <v>3259</v>
      </c>
      <c r="K496" s="16" t="s">
        <v>4158</v>
      </c>
    </row>
    <row r="497" s="11" customFormat="1" ht="54.75" customHeight="1" spans="1:11">
      <c r="A497" s="25"/>
      <c r="B497" s="26"/>
      <c r="C497" s="25"/>
      <c r="D497" s="24" t="s">
        <v>3253</v>
      </c>
      <c r="E497" s="24" t="s">
        <v>3267</v>
      </c>
      <c r="F497" s="16" t="s">
        <v>4159</v>
      </c>
      <c r="G497" s="24" t="s">
        <v>3269</v>
      </c>
      <c r="H497" s="16" t="s">
        <v>3257</v>
      </c>
      <c r="I497" s="24" t="s">
        <v>3320</v>
      </c>
      <c r="J497" s="24" t="s">
        <v>3259</v>
      </c>
      <c r="K497" s="16" t="s">
        <v>4160</v>
      </c>
    </row>
    <row r="498" s="11" customFormat="1" ht="54.75" customHeight="1" spans="1:11">
      <c r="A498" s="25"/>
      <c r="B498" s="26"/>
      <c r="C498" s="25"/>
      <c r="D498" s="24" t="s">
        <v>3277</v>
      </c>
      <c r="E498" s="24" t="s">
        <v>3278</v>
      </c>
      <c r="F498" s="16" t="s">
        <v>4169</v>
      </c>
      <c r="G498" s="24" t="s">
        <v>3269</v>
      </c>
      <c r="H498" s="16" t="s">
        <v>3978</v>
      </c>
      <c r="I498" s="24" t="s">
        <v>4170</v>
      </c>
      <c r="J498" s="24" t="s">
        <v>3259</v>
      </c>
      <c r="K498" s="16" t="s">
        <v>4171</v>
      </c>
    </row>
    <row r="499" s="11" customFormat="1" ht="54.75" customHeight="1" spans="1:11">
      <c r="A499" s="25"/>
      <c r="B499" s="26"/>
      <c r="C499" s="25"/>
      <c r="D499" s="24" t="s">
        <v>3277</v>
      </c>
      <c r="E499" s="24" t="s">
        <v>3278</v>
      </c>
      <c r="F499" s="16" t="s">
        <v>4172</v>
      </c>
      <c r="G499" s="24" t="s">
        <v>3269</v>
      </c>
      <c r="H499" s="16" t="s">
        <v>4173</v>
      </c>
      <c r="I499" s="24" t="s">
        <v>3565</v>
      </c>
      <c r="J499" s="24" t="s">
        <v>3259</v>
      </c>
      <c r="K499" s="16" t="s">
        <v>4174</v>
      </c>
    </row>
    <row r="500" s="11" customFormat="1" ht="54.75" customHeight="1" spans="1:11">
      <c r="A500" s="25"/>
      <c r="B500" s="26"/>
      <c r="C500" s="25"/>
      <c r="D500" s="24" t="s">
        <v>3277</v>
      </c>
      <c r="E500" s="24" t="s">
        <v>3278</v>
      </c>
      <c r="F500" s="16" t="s">
        <v>4175</v>
      </c>
      <c r="G500" s="24" t="s">
        <v>3269</v>
      </c>
      <c r="H500" s="16" t="s">
        <v>3429</v>
      </c>
      <c r="I500" s="24" t="s">
        <v>3955</v>
      </c>
      <c r="J500" s="24" t="s">
        <v>3259</v>
      </c>
      <c r="K500" s="16" t="s">
        <v>4176</v>
      </c>
    </row>
    <row r="501" s="11" customFormat="1" ht="54.75" customHeight="1" spans="1:11">
      <c r="A501" s="27"/>
      <c r="B501" s="28"/>
      <c r="C501" s="27"/>
      <c r="D501" s="24" t="s">
        <v>3292</v>
      </c>
      <c r="E501" s="24" t="s">
        <v>3293</v>
      </c>
      <c r="F501" s="16" t="s">
        <v>3651</v>
      </c>
      <c r="G501" s="24" t="s">
        <v>3269</v>
      </c>
      <c r="H501" s="16" t="s">
        <v>3532</v>
      </c>
      <c r="I501" s="24" t="s">
        <v>3264</v>
      </c>
      <c r="J501" s="24" t="s">
        <v>3259</v>
      </c>
      <c r="K501" s="16" t="s">
        <v>4163</v>
      </c>
    </row>
    <row r="502" s="11" customFormat="1" ht="42" customHeight="1" spans="1:11">
      <c r="A502" s="16" t="s">
        <v>4177</v>
      </c>
      <c r="B502" s="21"/>
      <c r="C502" s="22"/>
      <c r="D502" s="22"/>
      <c r="E502" s="22"/>
      <c r="F502" s="22"/>
      <c r="G502" s="21"/>
      <c r="H502" s="22"/>
      <c r="I502" s="21"/>
      <c r="J502" s="21"/>
      <c r="K502" s="22"/>
    </row>
    <row r="503" s="11" customFormat="1" ht="42" customHeight="1" spans="1:11">
      <c r="A503" s="16" t="s">
        <v>4178</v>
      </c>
      <c r="B503" s="21"/>
      <c r="C503" s="22"/>
      <c r="D503" s="22"/>
      <c r="E503" s="22"/>
      <c r="F503" s="22"/>
      <c r="G503" s="21"/>
      <c r="H503" s="22"/>
      <c r="I503" s="21"/>
      <c r="J503" s="21"/>
      <c r="K503" s="22"/>
    </row>
    <row r="504" s="11" customFormat="1" ht="54.75" customHeight="1" spans="1:11">
      <c r="A504" s="23" t="s">
        <v>4179</v>
      </c>
      <c r="B504" s="23" t="s">
        <v>4180</v>
      </c>
      <c r="C504" s="23" t="s">
        <v>4181</v>
      </c>
      <c r="D504" s="24" t="s">
        <v>3253</v>
      </c>
      <c r="E504" s="24" t="s">
        <v>3254</v>
      </c>
      <c r="F504" s="16" t="s">
        <v>3254</v>
      </c>
      <c r="G504" s="24" t="s">
        <v>3256</v>
      </c>
      <c r="H504" s="16" t="s">
        <v>4173</v>
      </c>
      <c r="I504" s="24" t="s">
        <v>3275</v>
      </c>
      <c r="J504" s="24" t="s">
        <v>3259</v>
      </c>
      <c r="K504" s="16" t="s">
        <v>4182</v>
      </c>
    </row>
    <row r="505" s="11" customFormat="1" ht="54.75" customHeight="1" spans="1:11">
      <c r="A505" s="25"/>
      <c r="B505" s="26"/>
      <c r="C505" s="25"/>
      <c r="D505" s="24" t="s">
        <v>3253</v>
      </c>
      <c r="E505" s="24" t="s">
        <v>3254</v>
      </c>
      <c r="F505" s="16" t="s">
        <v>3254</v>
      </c>
      <c r="G505" s="24" t="s">
        <v>3256</v>
      </c>
      <c r="H505" s="16" t="s">
        <v>4173</v>
      </c>
      <c r="I505" s="24" t="s">
        <v>3275</v>
      </c>
      <c r="J505" s="24" t="s">
        <v>3259</v>
      </c>
      <c r="K505" s="16" t="s">
        <v>4182</v>
      </c>
    </row>
    <row r="506" s="11" customFormat="1" ht="54.75" customHeight="1" spans="1:11">
      <c r="A506" s="25"/>
      <c r="B506" s="26"/>
      <c r="C506" s="25"/>
      <c r="D506" s="24" t="s">
        <v>3277</v>
      </c>
      <c r="E506" s="24" t="s">
        <v>3312</v>
      </c>
      <c r="F506" s="16" t="s">
        <v>3882</v>
      </c>
      <c r="G506" s="24" t="s">
        <v>3256</v>
      </c>
      <c r="H506" s="16" t="s">
        <v>3365</v>
      </c>
      <c r="I506" s="24" t="s">
        <v>3264</v>
      </c>
      <c r="J506" s="24" t="s">
        <v>3282</v>
      </c>
      <c r="K506" s="16" t="s">
        <v>4183</v>
      </c>
    </row>
    <row r="507" s="11" customFormat="1" ht="54.75" customHeight="1" spans="1:11">
      <c r="A507" s="25"/>
      <c r="B507" s="26"/>
      <c r="C507" s="25"/>
      <c r="D507" s="24" t="s">
        <v>3277</v>
      </c>
      <c r="E507" s="24" t="s">
        <v>3312</v>
      </c>
      <c r="F507" s="16" t="s">
        <v>3882</v>
      </c>
      <c r="G507" s="24" t="s">
        <v>3256</v>
      </c>
      <c r="H507" s="16" t="s">
        <v>3365</v>
      </c>
      <c r="I507" s="24" t="s">
        <v>3264</v>
      </c>
      <c r="J507" s="24" t="s">
        <v>3282</v>
      </c>
      <c r="K507" s="16" t="s">
        <v>4183</v>
      </c>
    </row>
    <row r="508" s="11" customFormat="1" ht="54.75" customHeight="1" spans="1:11">
      <c r="A508" s="25"/>
      <c r="B508" s="26"/>
      <c r="C508" s="25"/>
      <c r="D508" s="24" t="s">
        <v>3292</v>
      </c>
      <c r="E508" s="24" t="s">
        <v>3293</v>
      </c>
      <c r="F508" s="16" t="s">
        <v>3335</v>
      </c>
      <c r="G508" s="24" t="s">
        <v>3256</v>
      </c>
      <c r="H508" s="16" t="s">
        <v>3532</v>
      </c>
      <c r="I508" s="24" t="s">
        <v>3264</v>
      </c>
      <c r="J508" s="24" t="s">
        <v>3282</v>
      </c>
      <c r="K508" s="16" t="s">
        <v>4183</v>
      </c>
    </row>
    <row r="509" s="11" customFormat="1" ht="54.75" customHeight="1" spans="1:11">
      <c r="A509" s="27"/>
      <c r="B509" s="28"/>
      <c r="C509" s="27"/>
      <c r="D509" s="24" t="s">
        <v>3292</v>
      </c>
      <c r="E509" s="24" t="s">
        <v>3293</v>
      </c>
      <c r="F509" s="16" t="s">
        <v>3335</v>
      </c>
      <c r="G509" s="24" t="s">
        <v>3256</v>
      </c>
      <c r="H509" s="16" t="s">
        <v>3532</v>
      </c>
      <c r="I509" s="24" t="s">
        <v>3264</v>
      </c>
      <c r="J509" s="24" t="s">
        <v>3282</v>
      </c>
      <c r="K509" s="16" t="s">
        <v>4183</v>
      </c>
    </row>
    <row r="510" s="11" customFormat="1" ht="42" customHeight="1" spans="1:11">
      <c r="A510" s="16" t="s">
        <v>4184</v>
      </c>
      <c r="B510" s="21"/>
      <c r="C510" s="22"/>
      <c r="D510" s="22"/>
      <c r="E510" s="22"/>
      <c r="F510" s="22"/>
      <c r="G510" s="21"/>
      <c r="H510" s="22"/>
      <c r="I510" s="21"/>
      <c r="J510" s="21"/>
      <c r="K510" s="22"/>
    </row>
    <row r="511" s="11" customFormat="1" ht="42" customHeight="1" spans="1:11">
      <c r="A511" s="16" t="s">
        <v>4185</v>
      </c>
      <c r="B511" s="21"/>
      <c r="C511" s="22"/>
      <c r="D511" s="22"/>
      <c r="E511" s="22"/>
      <c r="F511" s="22"/>
      <c r="G511" s="21"/>
      <c r="H511" s="22"/>
      <c r="I511" s="21"/>
      <c r="J511" s="21"/>
      <c r="K511" s="22"/>
    </row>
    <row r="512" s="11" customFormat="1" ht="54.75" customHeight="1" spans="1:11">
      <c r="A512" s="23" t="s">
        <v>4186</v>
      </c>
      <c r="B512" s="23" t="s">
        <v>4187</v>
      </c>
      <c r="C512" s="23" t="s">
        <v>4188</v>
      </c>
      <c r="D512" s="24" t="s">
        <v>3253</v>
      </c>
      <c r="E512" s="24" t="s">
        <v>3254</v>
      </c>
      <c r="F512" s="16" t="s">
        <v>3966</v>
      </c>
      <c r="G512" s="24" t="s">
        <v>3269</v>
      </c>
      <c r="H512" s="16" t="s">
        <v>3274</v>
      </c>
      <c r="I512" s="24" t="s">
        <v>3565</v>
      </c>
      <c r="J512" s="24" t="s">
        <v>3259</v>
      </c>
      <c r="K512" s="16" t="s">
        <v>3967</v>
      </c>
    </row>
    <row r="513" s="11" customFormat="1" ht="54.75" customHeight="1" spans="1:11">
      <c r="A513" s="25"/>
      <c r="B513" s="26"/>
      <c r="C513" s="25"/>
      <c r="D513" s="24" t="s">
        <v>3253</v>
      </c>
      <c r="E513" s="24" t="s">
        <v>3254</v>
      </c>
      <c r="F513" s="16" t="s">
        <v>4189</v>
      </c>
      <c r="G513" s="24" t="s">
        <v>3269</v>
      </c>
      <c r="H513" s="16" t="s">
        <v>3815</v>
      </c>
      <c r="I513" s="24" t="s">
        <v>3955</v>
      </c>
      <c r="J513" s="24" t="s">
        <v>3259</v>
      </c>
      <c r="K513" s="16" t="s">
        <v>4190</v>
      </c>
    </row>
    <row r="514" s="11" customFormat="1" ht="54.75" customHeight="1" spans="1:11">
      <c r="A514" s="25"/>
      <c r="B514" s="26"/>
      <c r="C514" s="25"/>
      <c r="D514" s="24" t="s">
        <v>3253</v>
      </c>
      <c r="E514" s="24" t="s">
        <v>3261</v>
      </c>
      <c r="F514" s="16" t="s">
        <v>4191</v>
      </c>
      <c r="G514" s="24" t="s">
        <v>3269</v>
      </c>
      <c r="H514" s="16" t="s">
        <v>3334</v>
      </c>
      <c r="I514" s="24" t="s">
        <v>3264</v>
      </c>
      <c r="J514" s="24" t="s">
        <v>3259</v>
      </c>
      <c r="K514" s="16" t="s">
        <v>4192</v>
      </c>
    </row>
    <row r="515" s="11" customFormat="1" ht="54.75" customHeight="1" spans="1:11">
      <c r="A515" s="25"/>
      <c r="B515" s="26"/>
      <c r="C515" s="25"/>
      <c r="D515" s="24" t="s">
        <v>3253</v>
      </c>
      <c r="E515" s="24" t="s">
        <v>3272</v>
      </c>
      <c r="F515" s="16" t="s">
        <v>4193</v>
      </c>
      <c r="G515" s="24" t="s">
        <v>3444</v>
      </c>
      <c r="H515" s="16" t="s">
        <v>3429</v>
      </c>
      <c r="I515" s="24" t="s">
        <v>3747</v>
      </c>
      <c r="J515" s="24" t="s">
        <v>3259</v>
      </c>
      <c r="K515" s="16" t="s">
        <v>4194</v>
      </c>
    </row>
    <row r="516" s="11" customFormat="1" ht="54.75" customHeight="1" spans="1:11">
      <c r="A516" s="25"/>
      <c r="B516" s="26"/>
      <c r="C516" s="25"/>
      <c r="D516" s="24" t="s">
        <v>3277</v>
      </c>
      <c r="E516" s="24" t="s">
        <v>3278</v>
      </c>
      <c r="F516" s="16" t="s">
        <v>3460</v>
      </c>
      <c r="G516" s="24" t="s">
        <v>3269</v>
      </c>
      <c r="H516" s="16" t="s">
        <v>3355</v>
      </c>
      <c r="I516" s="24" t="s">
        <v>3264</v>
      </c>
      <c r="J516" s="24" t="s">
        <v>3259</v>
      </c>
      <c r="K516" s="16" t="s">
        <v>3461</v>
      </c>
    </row>
    <row r="517" s="11" customFormat="1" ht="54.75" customHeight="1" spans="1:11">
      <c r="A517" s="27"/>
      <c r="B517" s="28"/>
      <c r="C517" s="27"/>
      <c r="D517" s="24" t="s">
        <v>3292</v>
      </c>
      <c r="E517" s="24" t="s">
        <v>3293</v>
      </c>
      <c r="F517" s="16" t="s">
        <v>3971</v>
      </c>
      <c r="G517" s="24" t="s">
        <v>3269</v>
      </c>
      <c r="H517" s="16" t="s">
        <v>3532</v>
      </c>
      <c r="I517" s="24" t="s">
        <v>3264</v>
      </c>
      <c r="J517" s="24" t="s">
        <v>3259</v>
      </c>
      <c r="K517" s="16" t="s">
        <v>3972</v>
      </c>
    </row>
    <row r="518" s="11" customFormat="1" ht="42" customHeight="1" spans="1:11">
      <c r="A518" s="16" t="s">
        <v>4195</v>
      </c>
      <c r="B518" s="21"/>
      <c r="C518" s="22"/>
      <c r="D518" s="22"/>
      <c r="E518" s="22"/>
      <c r="F518" s="22"/>
      <c r="G518" s="21"/>
      <c r="H518" s="22"/>
      <c r="I518" s="21"/>
      <c r="J518" s="21"/>
      <c r="K518" s="22"/>
    </row>
    <row r="519" s="11" customFormat="1" ht="42" customHeight="1" spans="1:11">
      <c r="A519" s="16" t="s">
        <v>4196</v>
      </c>
      <c r="B519" s="21"/>
      <c r="C519" s="22"/>
      <c r="D519" s="22"/>
      <c r="E519" s="22"/>
      <c r="F519" s="22"/>
      <c r="G519" s="21"/>
      <c r="H519" s="22"/>
      <c r="I519" s="21"/>
      <c r="J519" s="21"/>
      <c r="K519" s="22"/>
    </row>
    <row r="520" s="11" customFormat="1" ht="54.75" customHeight="1" spans="1:11">
      <c r="A520" s="23" t="s">
        <v>4197</v>
      </c>
      <c r="B520" s="23" t="s">
        <v>4198</v>
      </c>
      <c r="C520" s="23" t="s">
        <v>4199</v>
      </c>
      <c r="D520" s="24" t="s">
        <v>3253</v>
      </c>
      <c r="E520" s="24" t="s">
        <v>3254</v>
      </c>
      <c r="F520" s="16" t="s">
        <v>3433</v>
      </c>
      <c r="G520" s="24" t="s">
        <v>3269</v>
      </c>
      <c r="H520" s="16" t="s">
        <v>4200</v>
      </c>
      <c r="I520" s="24" t="s">
        <v>3434</v>
      </c>
      <c r="J520" s="24" t="s">
        <v>3259</v>
      </c>
      <c r="K520" s="16" t="s">
        <v>3435</v>
      </c>
    </row>
    <row r="521" s="11" customFormat="1" ht="54.75" customHeight="1" spans="1:11">
      <c r="A521" s="25"/>
      <c r="B521" s="26"/>
      <c r="C521" s="25"/>
      <c r="D521" s="24" t="s">
        <v>3253</v>
      </c>
      <c r="E521" s="24" t="s">
        <v>3254</v>
      </c>
      <c r="F521" s="16" t="s">
        <v>3436</v>
      </c>
      <c r="G521" s="24" t="s">
        <v>3269</v>
      </c>
      <c r="H521" s="16" t="s">
        <v>3334</v>
      </c>
      <c r="I521" s="24" t="s">
        <v>3264</v>
      </c>
      <c r="J521" s="24" t="s">
        <v>3259</v>
      </c>
      <c r="K521" s="16" t="s">
        <v>3437</v>
      </c>
    </row>
    <row r="522" s="11" customFormat="1" ht="54.75" customHeight="1" spans="1:11">
      <c r="A522" s="25"/>
      <c r="B522" s="26"/>
      <c r="C522" s="25"/>
      <c r="D522" s="24" t="s">
        <v>3253</v>
      </c>
      <c r="E522" s="24" t="s">
        <v>3254</v>
      </c>
      <c r="F522" s="16" t="s">
        <v>3438</v>
      </c>
      <c r="G522" s="24" t="s">
        <v>3269</v>
      </c>
      <c r="H522" s="16" t="s">
        <v>3257</v>
      </c>
      <c r="I522" s="24" t="s">
        <v>3439</v>
      </c>
      <c r="J522" s="24" t="s">
        <v>3259</v>
      </c>
      <c r="K522" s="16" t="s">
        <v>3440</v>
      </c>
    </row>
    <row r="523" s="11" customFormat="1" ht="54.75" customHeight="1" spans="1:11">
      <c r="A523" s="25"/>
      <c r="B523" s="26"/>
      <c r="C523" s="25"/>
      <c r="D523" s="24" t="s">
        <v>3253</v>
      </c>
      <c r="E523" s="24" t="s">
        <v>3254</v>
      </c>
      <c r="F523" s="16" t="s">
        <v>3441</v>
      </c>
      <c r="G523" s="24" t="s">
        <v>3269</v>
      </c>
      <c r="H523" s="16" t="s">
        <v>3355</v>
      </c>
      <c r="I523" s="24" t="s">
        <v>3264</v>
      </c>
      <c r="J523" s="24" t="s">
        <v>3259</v>
      </c>
      <c r="K523" s="16" t="s">
        <v>3442</v>
      </c>
    </row>
    <row r="524" s="11" customFormat="1" ht="54.75" customHeight="1" spans="1:11">
      <c r="A524" s="25"/>
      <c r="B524" s="26"/>
      <c r="C524" s="25"/>
      <c r="D524" s="24" t="s">
        <v>3277</v>
      </c>
      <c r="E524" s="24" t="s">
        <v>3278</v>
      </c>
      <c r="F524" s="16" t="s">
        <v>3460</v>
      </c>
      <c r="G524" s="24" t="s">
        <v>3269</v>
      </c>
      <c r="H524" s="16" t="s">
        <v>3334</v>
      </c>
      <c r="I524" s="24" t="s">
        <v>3264</v>
      </c>
      <c r="J524" s="24" t="s">
        <v>3259</v>
      </c>
      <c r="K524" s="16" t="s">
        <v>3461</v>
      </c>
    </row>
    <row r="525" s="11" customFormat="1" ht="54.75" customHeight="1" spans="1:11">
      <c r="A525" s="25"/>
      <c r="B525" s="26"/>
      <c r="C525" s="25"/>
      <c r="D525" s="24" t="s">
        <v>3277</v>
      </c>
      <c r="E525" s="24" t="s">
        <v>3278</v>
      </c>
      <c r="F525" s="16" t="s">
        <v>3462</v>
      </c>
      <c r="G525" s="24" t="s">
        <v>3269</v>
      </c>
      <c r="H525" s="16" t="s">
        <v>3342</v>
      </c>
      <c r="I525" s="24" t="s">
        <v>3264</v>
      </c>
      <c r="J525" s="24" t="s">
        <v>3259</v>
      </c>
      <c r="K525" s="16" t="s">
        <v>3463</v>
      </c>
    </row>
    <row r="526" s="11" customFormat="1" ht="54.75" customHeight="1" spans="1:11">
      <c r="A526" s="25"/>
      <c r="B526" s="26"/>
      <c r="C526" s="25"/>
      <c r="D526" s="24" t="s">
        <v>3277</v>
      </c>
      <c r="E526" s="24" t="s">
        <v>3278</v>
      </c>
      <c r="F526" s="16" t="s">
        <v>3464</v>
      </c>
      <c r="G526" s="24" t="s">
        <v>3269</v>
      </c>
      <c r="H526" s="16" t="s">
        <v>3334</v>
      </c>
      <c r="I526" s="24" t="s">
        <v>3264</v>
      </c>
      <c r="J526" s="24" t="s">
        <v>3259</v>
      </c>
      <c r="K526" s="16" t="s">
        <v>3465</v>
      </c>
    </row>
    <row r="527" s="11" customFormat="1" ht="54.75" customHeight="1" spans="1:11">
      <c r="A527" s="25"/>
      <c r="B527" s="26"/>
      <c r="C527" s="25"/>
      <c r="D527" s="24" t="s">
        <v>3277</v>
      </c>
      <c r="E527" s="24" t="s">
        <v>3288</v>
      </c>
      <c r="F527" s="16" t="s">
        <v>3466</v>
      </c>
      <c r="G527" s="24" t="s">
        <v>3256</v>
      </c>
      <c r="H527" s="16" t="s">
        <v>3413</v>
      </c>
      <c r="I527" s="24" t="s">
        <v>3320</v>
      </c>
      <c r="J527" s="24" t="s">
        <v>3259</v>
      </c>
      <c r="K527" s="16" t="s">
        <v>3468</v>
      </c>
    </row>
    <row r="528" s="11" customFormat="1" ht="54.75" customHeight="1" spans="1:11">
      <c r="A528" s="27"/>
      <c r="B528" s="28"/>
      <c r="C528" s="27"/>
      <c r="D528" s="24" t="s">
        <v>3292</v>
      </c>
      <c r="E528" s="24" t="s">
        <v>3293</v>
      </c>
      <c r="F528" s="16" t="s">
        <v>3469</v>
      </c>
      <c r="G528" s="24" t="s">
        <v>3256</v>
      </c>
      <c r="H528" s="16" t="s">
        <v>3334</v>
      </c>
      <c r="I528" s="24" t="s">
        <v>3264</v>
      </c>
      <c r="J528" s="24" t="s">
        <v>3282</v>
      </c>
      <c r="K528" s="16" t="s">
        <v>3470</v>
      </c>
    </row>
    <row r="529" s="11" customFormat="1" ht="42" customHeight="1" spans="1:11">
      <c r="A529" s="16" t="s">
        <v>4201</v>
      </c>
      <c r="B529" s="21"/>
      <c r="C529" s="22"/>
      <c r="D529" s="22"/>
      <c r="E529" s="22"/>
      <c r="F529" s="22"/>
      <c r="G529" s="21"/>
      <c r="H529" s="22"/>
      <c r="I529" s="21"/>
      <c r="J529" s="21"/>
      <c r="K529" s="22"/>
    </row>
    <row r="530" s="11" customFormat="1" ht="42" customHeight="1" spans="1:11">
      <c r="A530" s="16" t="s">
        <v>4202</v>
      </c>
      <c r="B530" s="21"/>
      <c r="C530" s="22"/>
      <c r="D530" s="22"/>
      <c r="E530" s="22"/>
      <c r="F530" s="22"/>
      <c r="G530" s="21"/>
      <c r="H530" s="22"/>
      <c r="I530" s="21"/>
      <c r="J530" s="21"/>
      <c r="K530" s="22"/>
    </row>
    <row r="531" s="11" customFormat="1" ht="54.75" customHeight="1" spans="1:11">
      <c r="A531" s="23" t="s">
        <v>4203</v>
      </c>
      <c r="B531" s="23" t="s">
        <v>4204</v>
      </c>
      <c r="C531" s="23" t="s">
        <v>4205</v>
      </c>
      <c r="D531" s="24" t="s">
        <v>3253</v>
      </c>
      <c r="E531" s="24" t="s">
        <v>3267</v>
      </c>
      <c r="F531" s="16" t="s">
        <v>4206</v>
      </c>
      <c r="G531" s="24" t="s">
        <v>3256</v>
      </c>
      <c r="H531" s="16" t="s">
        <v>3334</v>
      </c>
      <c r="I531" s="24" t="s">
        <v>3264</v>
      </c>
      <c r="J531" s="24" t="s">
        <v>3282</v>
      </c>
      <c r="K531" s="16" t="s">
        <v>4205</v>
      </c>
    </row>
    <row r="532" s="11" customFormat="1" ht="54.75" customHeight="1" spans="1:11">
      <c r="A532" s="25"/>
      <c r="B532" s="26"/>
      <c r="C532" s="25"/>
      <c r="D532" s="24" t="s">
        <v>3277</v>
      </c>
      <c r="E532" s="24" t="s">
        <v>3288</v>
      </c>
      <c r="F532" s="16" t="s">
        <v>4207</v>
      </c>
      <c r="G532" s="24" t="s">
        <v>3256</v>
      </c>
      <c r="H532" s="16" t="s">
        <v>3334</v>
      </c>
      <c r="I532" s="24" t="s">
        <v>3264</v>
      </c>
      <c r="J532" s="24" t="s">
        <v>3282</v>
      </c>
      <c r="K532" s="16" t="s">
        <v>4208</v>
      </c>
    </row>
    <row r="533" s="11" customFormat="1" ht="54.75" customHeight="1" spans="1:11">
      <c r="A533" s="27"/>
      <c r="B533" s="28"/>
      <c r="C533" s="27"/>
      <c r="D533" s="24" t="s">
        <v>3292</v>
      </c>
      <c r="E533" s="24" t="s">
        <v>3293</v>
      </c>
      <c r="F533" s="16" t="s">
        <v>3335</v>
      </c>
      <c r="G533" s="24" t="s">
        <v>3256</v>
      </c>
      <c r="H533" s="16" t="s">
        <v>3532</v>
      </c>
      <c r="I533" s="24" t="s">
        <v>3264</v>
      </c>
      <c r="J533" s="24" t="s">
        <v>3282</v>
      </c>
      <c r="K533" s="16" t="s">
        <v>4141</v>
      </c>
    </row>
    <row r="534" s="11" customFormat="1" ht="54.75" customHeight="1" spans="1:11">
      <c r="A534" s="23" t="s">
        <v>4209</v>
      </c>
      <c r="B534" s="23" t="s">
        <v>4210</v>
      </c>
      <c r="C534" s="23" t="s">
        <v>4211</v>
      </c>
      <c r="D534" s="24" t="s">
        <v>3253</v>
      </c>
      <c r="E534" s="24" t="s">
        <v>3267</v>
      </c>
      <c r="F534" s="16" t="s">
        <v>4212</v>
      </c>
      <c r="G534" s="24" t="s">
        <v>3256</v>
      </c>
      <c r="H534" s="16" t="s">
        <v>3334</v>
      </c>
      <c r="I534" s="24" t="s">
        <v>3264</v>
      </c>
      <c r="J534" s="24" t="s">
        <v>3282</v>
      </c>
      <c r="K534" s="16" t="s">
        <v>4213</v>
      </c>
    </row>
    <row r="535" s="11" customFormat="1" ht="54.75" customHeight="1" spans="1:11">
      <c r="A535" s="25"/>
      <c r="B535" s="26"/>
      <c r="C535" s="25"/>
      <c r="D535" s="24" t="s">
        <v>3277</v>
      </c>
      <c r="E535" s="24" t="s">
        <v>3278</v>
      </c>
      <c r="F535" s="16" t="s">
        <v>4214</v>
      </c>
      <c r="G535" s="24" t="s">
        <v>3256</v>
      </c>
      <c r="H535" s="16" t="s">
        <v>3334</v>
      </c>
      <c r="I535" s="24" t="s">
        <v>3264</v>
      </c>
      <c r="J535" s="24" t="s">
        <v>3282</v>
      </c>
      <c r="K535" s="16" t="s">
        <v>4215</v>
      </c>
    </row>
    <row r="536" s="11" customFormat="1" ht="54.75" customHeight="1" spans="1:11">
      <c r="A536" s="27"/>
      <c r="B536" s="28"/>
      <c r="C536" s="27"/>
      <c r="D536" s="24" t="s">
        <v>3292</v>
      </c>
      <c r="E536" s="24" t="s">
        <v>3293</v>
      </c>
      <c r="F536" s="16" t="s">
        <v>3335</v>
      </c>
      <c r="G536" s="24" t="s">
        <v>3256</v>
      </c>
      <c r="H536" s="16" t="s">
        <v>3532</v>
      </c>
      <c r="I536" s="24" t="s">
        <v>3264</v>
      </c>
      <c r="J536" s="24" t="s">
        <v>3282</v>
      </c>
      <c r="K536" s="16" t="s">
        <v>3335</v>
      </c>
    </row>
    <row r="537" s="11" customFormat="1" ht="54.75" customHeight="1" spans="1:11">
      <c r="A537" s="23" t="s">
        <v>4216</v>
      </c>
      <c r="B537" s="23" t="s">
        <v>4217</v>
      </c>
      <c r="C537" s="23" t="s">
        <v>4218</v>
      </c>
      <c r="D537" s="24" t="s">
        <v>3253</v>
      </c>
      <c r="E537" s="24" t="s">
        <v>3267</v>
      </c>
      <c r="F537" s="16" t="s">
        <v>4212</v>
      </c>
      <c r="G537" s="24" t="s">
        <v>3256</v>
      </c>
      <c r="H537" s="16" t="s">
        <v>3334</v>
      </c>
      <c r="I537" s="24" t="s">
        <v>3264</v>
      </c>
      <c r="J537" s="24" t="s">
        <v>3282</v>
      </c>
      <c r="K537" s="16" t="s">
        <v>4219</v>
      </c>
    </row>
    <row r="538" s="11" customFormat="1" ht="54.75" customHeight="1" spans="1:11">
      <c r="A538" s="25"/>
      <c r="B538" s="26"/>
      <c r="C538" s="25"/>
      <c r="D538" s="24" t="s">
        <v>3277</v>
      </c>
      <c r="E538" s="24" t="s">
        <v>3278</v>
      </c>
      <c r="F538" s="16" t="s">
        <v>4220</v>
      </c>
      <c r="G538" s="24" t="s">
        <v>3256</v>
      </c>
      <c r="H538" s="16" t="s">
        <v>3334</v>
      </c>
      <c r="I538" s="24" t="s">
        <v>3264</v>
      </c>
      <c r="J538" s="24" t="s">
        <v>3282</v>
      </c>
      <c r="K538" s="16" t="s">
        <v>4221</v>
      </c>
    </row>
    <row r="539" s="11" customFormat="1" ht="54.75" customHeight="1" spans="1:11">
      <c r="A539" s="27"/>
      <c r="B539" s="28"/>
      <c r="C539" s="27"/>
      <c r="D539" s="24" t="s">
        <v>3292</v>
      </c>
      <c r="E539" s="24" t="s">
        <v>3293</v>
      </c>
      <c r="F539" s="16" t="s">
        <v>4141</v>
      </c>
      <c r="G539" s="24" t="s">
        <v>3256</v>
      </c>
      <c r="H539" s="16" t="s">
        <v>3532</v>
      </c>
      <c r="I539" s="24" t="s">
        <v>3264</v>
      </c>
      <c r="J539" s="24" t="s">
        <v>3282</v>
      </c>
      <c r="K539" s="16" t="s">
        <v>4141</v>
      </c>
    </row>
    <row r="540" s="11" customFormat="1" ht="42" customHeight="1" spans="1:11">
      <c r="A540" s="16" t="s">
        <v>4222</v>
      </c>
      <c r="B540" s="21"/>
      <c r="C540" s="22"/>
      <c r="D540" s="22"/>
      <c r="E540" s="22"/>
      <c r="F540" s="22"/>
      <c r="G540" s="21"/>
      <c r="H540" s="22"/>
      <c r="I540" s="21"/>
      <c r="J540" s="21"/>
      <c r="K540" s="22"/>
    </row>
    <row r="541" s="11" customFormat="1" ht="42" customHeight="1" spans="1:11">
      <c r="A541" s="16" t="s">
        <v>4223</v>
      </c>
      <c r="B541" s="21"/>
      <c r="C541" s="22"/>
      <c r="D541" s="22"/>
      <c r="E541" s="22"/>
      <c r="F541" s="22"/>
      <c r="G541" s="21"/>
      <c r="H541" s="22"/>
      <c r="I541" s="21"/>
      <c r="J541" s="21"/>
      <c r="K541" s="22"/>
    </row>
    <row r="542" s="11" customFormat="1" ht="54.75" customHeight="1" spans="1:11">
      <c r="A542" s="23" t="s">
        <v>4224</v>
      </c>
      <c r="B542" s="23" t="s">
        <v>4225</v>
      </c>
      <c r="C542" s="23" t="s">
        <v>4226</v>
      </c>
      <c r="D542" s="24" t="s">
        <v>3253</v>
      </c>
      <c r="E542" s="24" t="s">
        <v>3267</v>
      </c>
      <c r="F542" s="16" t="s">
        <v>4227</v>
      </c>
      <c r="G542" s="24" t="s">
        <v>3256</v>
      </c>
      <c r="H542" s="16" t="s">
        <v>3334</v>
      </c>
      <c r="I542" s="24" t="s">
        <v>3264</v>
      </c>
      <c r="J542" s="24" t="s">
        <v>3282</v>
      </c>
      <c r="K542" s="16" t="s">
        <v>4228</v>
      </c>
    </row>
    <row r="543" s="11" customFormat="1" ht="54.75" customHeight="1" spans="1:11">
      <c r="A543" s="25"/>
      <c r="B543" s="26"/>
      <c r="C543" s="25"/>
      <c r="D543" s="24" t="s">
        <v>3277</v>
      </c>
      <c r="E543" s="24" t="s">
        <v>3278</v>
      </c>
      <c r="F543" s="16" t="s">
        <v>4229</v>
      </c>
      <c r="G543" s="24" t="s">
        <v>3256</v>
      </c>
      <c r="H543" s="16" t="s">
        <v>3334</v>
      </c>
      <c r="I543" s="24" t="s">
        <v>3264</v>
      </c>
      <c r="J543" s="24" t="s">
        <v>3282</v>
      </c>
      <c r="K543" s="16" t="s">
        <v>4230</v>
      </c>
    </row>
    <row r="544" s="11" customFormat="1" ht="54.75" customHeight="1" spans="1:11">
      <c r="A544" s="27"/>
      <c r="B544" s="28"/>
      <c r="C544" s="27"/>
      <c r="D544" s="24" t="s">
        <v>3292</v>
      </c>
      <c r="E544" s="24" t="s">
        <v>3293</v>
      </c>
      <c r="F544" s="16" t="s">
        <v>3509</v>
      </c>
      <c r="G544" s="24" t="s">
        <v>3256</v>
      </c>
      <c r="H544" s="16" t="s">
        <v>3532</v>
      </c>
      <c r="I544" s="24" t="s">
        <v>3264</v>
      </c>
      <c r="J544" s="24" t="s">
        <v>3282</v>
      </c>
      <c r="K544" s="16" t="s">
        <v>3335</v>
      </c>
    </row>
    <row r="545" s="11" customFormat="1" ht="42" customHeight="1" spans="1:11">
      <c r="A545" s="16" t="s">
        <v>4231</v>
      </c>
      <c r="B545" s="21"/>
      <c r="C545" s="22"/>
      <c r="D545" s="22"/>
      <c r="E545" s="22"/>
      <c r="F545" s="22"/>
      <c r="G545" s="21"/>
      <c r="H545" s="22"/>
      <c r="I545" s="21"/>
      <c r="J545" s="21"/>
      <c r="K545" s="22"/>
    </row>
    <row r="546" s="11" customFormat="1" ht="42" customHeight="1" spans="1:11">
      <c r="A546" s="16" t="s">
        <v>4232</v>
      </c>
      <c r="B546" s="21"/>
      <c r="C546" s="22"/>
      <c r="D546" s="22"/>
      <c r="E546" s="22"/>
      <c r="F546" s="22"/>
      <c r="G546" s="21"/>
      <c r="H546" s="22"/>
      <c r="I546" s="21"/>
      <c r="J546" s="21"/>
      <c r="K546" s="22"/>
    </row>
    <row r="547" s="11" customFormat="1" ht="54.75" customHeight="1" spans="1:11">
      <c r="A547" s="23" t="s">
        <v>4233</v>
      </c>
      <c r="B547" s="23" t="s">
        <v>4234</v>
      </c>
      <c r="C547" s="23" t="s">
        <v>4235</v>
      </c>
      <c r="D547" s="24" t="s">
        <v>3253</v>
      </c>
      <c r="E547" s="24" t="s">
        <v>3254</v>
      </c>
      <c r="F547" s="16" t="s">
        <v>4236</v>
      </c>
      <c r="G547" s="24" t="s">
        <v>3256</v>
      </c>
      <c r="H547" s="16" t="s">
        <v>3257</v>
      </c>
      <c r="I547" s="24" t="s">
        <v>3258</v>
      </c>
      <c r="J547" s="24" t="s">
        <v>3259</v>
      </c>
      <c r="K547" s="16" t="s">
        <v>4237</v>
      </c>
    </row>
    <row r="548" s="11" customFormat="1" ht="54.75" customHeight="1" spans="1:11">
      <c r="A548" s="25"/>
      <c r="B548" s="26"/>
      <c r="C548" s="25"/>
      <c r="D548" s="24" t="s">
        <v>3253</v>
      </c>
      <c r="E548" s="24" t="s">
        <v>3261</v>
      </c>
      <c r="F548" s="16" t="s">
        <v>4238</v>
      </c>
      <c r="G548" s="24" t="s">
        <v>3269</v>
      </c>
      <c r="H548" s="16" t="s">
        <v>3263</v>
      </c>
      <c r="I548" s="24" t="s">
        <v>3264</v>
      </c>
      <c r="J548" s="24" t="s">
        <v>3259</v>
      </c>
      <c r="K548" s="16" t="s">
        <v>4237</v>
      </c>
    </row>
    <row r="549" s="11" customFormat="1" ht="54.75" customHeight="1" spans="1:11">
      <c r="A549" s="25"/>
      <c r="B549" s="26"/>
      <c r="C549" s="25"/>
      <c r="D549" s="24" t="s">
        <v>3253</v>
      </c>
      <c r="E549" s="24" t="s">
        <v>3267</v>
      </c>
      <c r="F549" s="16" t="s">
        <v>4239</v>
      </c>
      <c r="G549" s="24" t="s">
        <v>3269</v>
      </c>
      <c r="H549" s="16" t="s">
        <v>4240</v>
      </c>
      <c r="I549" s="24" t="s">
        <v>3320</v>
      </c>
      <c r="J549" s="24" t="s">
        <v>3259</v>
      </c>
      <c r="K549" s="16" t="s">
        <v>4237</v>
      </c>
    </row>
    <row r="550" s="11" customFormat="1" ht="54.75" customHeight="1" spans="1:11">
      <c r="A550" s="25"/>
      <c r="B550" s="26"/>
      <c r="C550" s="25"/>
      <c r="D550" s="24" t="s">
        <v>3277</v>
      </c>
      <c r="E550" s="24" t="s">
        <v>3278</v>
      </c>
      <c r="F550" s="16" t="s">
        <v>4241</v>
      </c>
      <c r="G550" s="24" t="s">
        <v>3256</v>
      </c>
      <c r="H550" s="16" t="s">
        <v>3263</v>
      </c>
      <c r="I550" s="24" t="s">
        <v>3264</v>
      </c>
      <c r="J550" s="24" t="s">
        <v>3282</v>
      </c>
      <c r="K550" s="16" t="s">
        <v>4237</v>
      </c>
    </row>
    <row r="551" s="11" customFormat="1" ht="54.75" customHeight="1" spans="1:11">
      <c r="A551" s="27"/>
      <c r="B551" s="28"/>
      <c r="C551" s="27"/>
      <c r="D551" s="24" t="s">
        <v>3292</v>
      </c>
      <c r="E551" s="24" t="s">
        <v>3293</v>
      </c>
      <c r="F551" s="16" t="s">
        <v>4242</v>
      </c>
      <c r="G551" s="24" t="s">
        <v>3256</v>
      </c>
      <c r="H551" s="16" t="s">
        <v>3263</v>
      </c>
      <c r="I551" s="24" t="s">
        <v>3264</v>
      </c>
      <c r="J551" s="24" t="s">
        <v>3282</v>
      </c>
      <c r="K551" s="16" t="s">
        <v>4237</v>
      </c>
    </row>
    <row r="552" s="11" customFormat="1" ht="54.75" customHeight="1" spans="1:11">
      <c r="A552" s="23" t="s">
        <v>4243</v>
      </c>
      <c r="B552" s="23" t="s">
        <v>4244</v>
      </c>
      <c r="C552" s="23" t="s">
        <v>4245</v>
      </c>
      <c r="D552" s="24" t="s">
        <v>3253</v>
      </c>
      <c r="E552" s="24" t="s">
        <v>3254</v>
      </c>
      <c r="F552" s="16" t="s">
        <v>4246</v>
      </c>
      <c r="G552" s="24" t="s">
        <v>3256</v>
      </c>
      <c r="H552" s="16" t="s">
        <v>3257</v>
      </c>
      <c r="I552" s="24" t="s">
        <v>3258</v>
      </c>
      <c r="J552" s="24" t="s">
        <v>3259</v>
      </c>
      <c r="K552" s="16" t="s">
        <v>4247</v>
      </c>
    </row>
    <row r="553" s="11" customFormat="1" ht="54.75" customHeight="1" spans="1:11">
      <c r="A553" s="25"/>
      <c r="B553" s="26"/>
      <c r="C553" s="25"/>
      <c r="D553" s="24" t="s">
        <v>3253</v>
      </c>
      <c r="E553" s="24" t="s">
        <v>3261</v>
      </c>
      <c r="F553" s="16" t="s">
        <v>4248</v>
      </c>
      <c r="G553" s="24" t="s">
        <v>3256</v>
      </c>
      <c r="H553" s="16" t="s">
        <v>3334</v>
      </c>
      <c r="I553" s="24" t="s">
        <v>3264</v>
      </c>
      <c r="J553" s="24" t="s">
        <v>3259</v>
      </c>
      <c r="K553" s="16" t="s">
        <v>4249</v>
      </c>
    </row>
    <row r="554" s="11" customFormat="1" ht="54.75" customHeight="1" spans="1:11">
      <c r="A554" s="25"/>
      <c r="B554" s="26"/>
      <c r="C554" s="25"/>
      <c r="D554" s="24" t="s">
        <v>3253</v>
      </c>
      <c r="E554" s="24" t="s">
        <v>3267</v>
      </c>
      <c r="F554" s="16" t="s">
        <v>4250</v>
      </c>
      <c r="G554" s="24" t="s">
        <v>3256</v>
      </c>
      <c r="H554" s="16" t="s">
        <v>4251</v>
      </c>
      <c r="I554" s="24" t="s">
        <v>3320</v>
      </c>
      <c r="J554" s="24" t="s">
        <v>3282</v>
      </c>
      <c r="K554" s="16" t="s">
        <v>4252</v>
      </c>
    </row>
    <row r="555" s="11" customFormat="1" ht="54.75" customHeight="1" spans="1:11">
      <c r="A555" s="25"/>
      <c r="B555" s="26"/>
      <c r="C555" s="25"/>
      <c r="D555" s="24" t="s">
        <v>3277</v>
      </c>
      <c r="E555" s="24" t="s">
        <v>3278</v>
      </c>
      <c r="F555" s="16" t="s">
        <v>4253</v>
      </c>
      <c r="G555" s="24" t="s">
        <v>3269</v>
      </c>
      <c r="H555" s="16" t="s">
        <v>3383</v>
      </c>
      <c r="I555" s="24" t="s">
        <v>3648</v>
      </c>
      <c r="J555" s="24" t="s">
        <v>3259</v>
      </c>
      <c r="K555" s="16" t="s">
        <v>4254</v>
      </c>
    </row>
    <row r="556" s="11" customFormat="1" ht="54.75" customHeight="1" spans="1:11">
      <c r="A556" s="25"/>
      <c r="B556" s="26"/>
      <c r="C556" s="25"/>
      <c r="D556" s="24" t="s">
        <v>3277</v>
      </c>
      <c r="E556" s="24" t="s">
        <v>3278</v>
      </c>
      <c r="F556" s="16" t="s">
        <v>4255</v>
      </c>
      <c r="G556" s="24" t="s">
        <v>3269</v>
      </c>
      <c r="H556" s="16" t="s">
        <v>3428</v>
      </c>
      <c r="I556" s="24" t="s">
        <v>3264</v>
      </c>
      <c r="J556" s="24" t="s">
        <v>3259</v>
      </c>
      <c r="K556" s="16" t="s">
        <v>4256</v>
      </c>
    </row>
    <row r="557" s="11" customFormat="1" ht="54.75" customHeight="1" spans="1:11">
      <c r="A557" s="27"/>
      <c r="B557" s="28"/>
      <c r="C557" s="27"/>
      <c r="D557" s="24" t="s">
        <v>3292</v>
      </c>
      <c r="E557" s="24" t="s">
        <v>3293</v>
      </c>
      <c r="F557" s="16" t="s">
        <v>4257</v>
      </c>
      <c r="G557" s="24" t="s">
        <v>3269</v>
      </c>
      <c r="H557" s="16" t="s">
        <v>3365</v>
      </c>
      <c r="I557" s="24" t="s">
        <v>3264</v>
      </c>
      <c r="J557" s="24" t="s">
        <v>3259</v>
      </c>
      <c r="K557" s="16" t="s">
        <v>4258</v>
      </c>
    </row>
    <row r="558" s="11" customFormat="1" ht="54.75" customHeight="1" spans="1:11">
      <c r="A558" s="23" t="s">
        <v>4259</v>
      </c>
      <c r="B558" s="23" t="s">
        <v>4260</v>
      </c>
      <c r="C558" s="23" t="s">
        <v>4261</v>
      </c>
      <c r="D558" s="24" t="s">
        <v>3253</v>
      </c>
      <c r="E558" s="24" t="s">
        <v>3254</v>
      </c>
      <c r="F558" s="16" t="s">
        <v>4262</v>
      </c>
      <c r="G558" s="24" t="s">
        <v>3256</v>
      </c>
      <c r="H558" s="16" t="s">
        <v>3257</v>
      </c>
      <c r="I558" s="24" t="s">
        <v>4263</v>
      </c>
      <c r="J558" s="24" t="s">
        <v>3259</v>
      </c>
      <c r="K558" s="16" t="s">
        <v>4264</v>
      </c>
    </row>
    <row r="559" s="11" customFormat="1" ht="54.75" customHeight="1" spans="1:11">
      <c r="A559" s="25"/>
      <c r="B559" s="26"/>
      <c r="C559" s="25"/>
      <c r="D559" s="24" t="s">
        <v>3253</v>
      </c>
      <c r="E559" s="24" t="s">
        <v>3261</v>
      </c>
      <c r="F559" s="16" t="s">
        <v>4248</v>
      </c>
      <c r="G559" s="24" t="s">
        <v>3256</v>
      </c>
      <c r="H559" s="16" t="s">
        <v>3263</v>
      </c>
      <c r="I559" s="24" t="s">
        <v>3264</v>
      </c>
      <c r="J559" s="24" t="s">
        <v>3259</v>
      </c>
      <c r="K559" s="16" t="s">
        <v>4265</v>
      </c>
    </row>
    <row r="560" s="11" customFormat="1" ht="54.75" customHeight="1" spans="1:11">
      <c r="A560" s="25"/>
      <c r="B560" s="26"/>
      <c r="C560" s="25"/>
      <c r="D560" s="24" t="s">
        <v>3253</v>
      </c>
      <c r="E560" s="24" t="s">
        <v>3267</v>
      </c>
      <c r="F560" s="16" t="s">
        <v>4266</v>
      </c>
      <c r="G560" s="24" t="s">
        <v>3256</v>
      </c>
      <c r="H560" s="16" t="s">
        <v>4240</v>
      </c>
      <c r="I560" s="24" t="s">
        <v>3320</v>
      </c>
      <c r="J560" s="24" t="s">
        <v>3282</v>
      </c>
      <c r="K560" s="16" t="s">
        <v>4267</v>
      </c>
    </row>
    <row r="561" s="11" customFormat="1" ht="54.75" customHeight="1" spans="1:11">
      <c r="A561" s="25"/>
      <c r="B561" s="26"/>
      <c r="C561" s="25"/>
      <c r="D561" s="24" t="s">
        <v>3277</v>
      </c>
      <c r="E561" s="24" t="s">
        <v>3278</v>
      </c>
      <c r="F561" s="16" t="s">
        <v>4268</v>
      </c>
      <c r="G561" s="24" t="s">
        <v>3269</v>
      </c>
      <c r="H561" s="16" t="s">
        <v>3263</v>
      </c>
      <c r="I561" s="24" t="s">
        <v>3264</v>
      </c>
      <c r="J561" s="24" t="s">
        <v>3259</v>
      </c>
      <c r="K561" s="16" t="s">
        <v>4269</v>
      </c>
    </row>
    <row r="562" s="11" customFormat="1" ht="54.75" customHeight="1" spans="1:11">
      <c r="A562" s="27"/>
      <c r="B562" s="28"/>
      <c r="C562" s="27"/>
      <c r="D562" s="24" t="s">
        <v>3292</v>
      </c>
      <c r="E562" s="24" t="s">
        <v>3293</v>
      </c>
      <c r="F562" s="16" t="s">
        <v>4270</v>
      </c>
      <c r="G562" s="24" t="s">
        <v>3269</v>
      </c>
      <c r="H562" s="16" t="s">
        <v>3295</v>
      </c>
      <c r="I562" s="24" t="s">
        <v>3264</v>
      </c>
      <c r="J562" s="24" t="s">
        <v>3259</v>
      </c>
      <c r="K562" s="16" t="s">
        <v>4271</v>
      </c>
    </row>
    <row r="563" s="11" customFormat="1" ht="42" customHeight="1" spans="1:11">
      <c r="A563" s="16" t="s">
        <v>4272</v>
      </c>
      <c r="B563" s="21"/>
      <c r="C563" s="22"/>
      <c r="D563" s="22"/>
      <c r="E563" s="22"/>
      <c r="F563" s="22"/>
      <c r="G563" s="21"/>
      <c r="H563" s="22"/>
      <c r="I563" s="21"/>
      <c r="J563" s="21"/>
      <c r="K563" s="22"/>
    </row>
    <row r="564" s="11" customFormat="1" ht="42" customHeight="1" spans="1:11">
      <c r="A564" s="16" t="s">
        <v>4273</v>
      </c>
      <c r="B564" s="21"/>
      <c r="C564" s="22"/>
      <c r="D564" s="22"/>
      <c r="E564" s="22"/>
      <c r="F564" s="22"/>
      <c r="G564" s="21"/>
      <c r="H564" s="22"/>
      <c r="I564" s="21"/>
      <c r="J564" s="21"/>
      <c r="K564" s="22"/>
    </row>
    <row r="565" s="11" customFormat="1" ht="54.75" customHeight="1" spans="1:11">
      <c r="A565" s="23" t="s">
        <v>4274</v>
      </c>
      <c r="B565" s="23" t="s">
        <v>4275</v>
      </c>
      <c r="C565" s="23" t="s">
        <v>4276</v>
      </c>
      <c r="D565" s="24" t="s">
        <v>3253</v>
      </c>
      <c r="E565" s="24" t="s">
        <v>3254</v>
      </c>
      <c r="F565" s="16" t="s">
        <v>3433</v>
      </c>
      <c r="G565" s="24" t="s">
        <v>3269</v>
      </c>
      <c r="H565" s="16" t="s">
        <v>3334</v>
      </c>
      <c r="I565" s="24" t="s">
        <v>3434</v>
      </c>
      <c r="J565" s="24" t="s">
        <v>3259</v>
      </c>
      <c r="K565" s="16" t="s">
        <v>3435</v>
      </c>
    </row>
    <row r="566" s="11" customFormat="1" ht="54.75" customHeight="1" spans="1:11">
      <c r="A566" s="25"/>
      <c r="B566" s="26"/>
      <c r="C566" s="25"/>
      <c r="D566" s="24" t="s">
        <v>3253</v>
      </c>
      <c r="E566" s="24" t="s">
        <v>3254</v>
      </c>
      <c r="F566" s="16" t="s">
        <v>3436</v>
      </c>
      <c r="G566" s="24" t="s">
        <v>3269</v>
      </c>
      <c r="H566" s="16" t="s">
        <v>3334</v>
      </c>
      <c r="I566" s="24" t="s">
        <v>3264</v>
      </c>
      <c r="J566" s="24" t="s">
        <v>3259</v>
      </c>
      <c r="K566" s="16" t="s">
        <v>3437</v>
      </c>
    </row>
    <row r="567" s="11" customFormat="1" ht="54.75" customHeight="1" spans="1:11">
      <c r="A567" s="25"/>
      <c r="B567" s="26"/>
      <c r="C567" s="25"/>
      <c r="D567" s="24" t="s">
        <v>3253</v>
      </c>
      <c r="E567" s="24" t="s">
        <v>3254</v>
      </c>
      <c r="F567" s="16" t="s">
        <v>3438</v>
      </c>
      <c r="G567" s="24" t="s">
        <v>3269</v>
      </c>
      <c r="H567" s="16" t="s">
        <v>3274</v>
      </c>
      <c r="I567" s="24" t="s">
        <v>3439</v>
      </c>
      <c r="J567" s="24" t="s">
        <v>3259</v>
      </c>
      <c r="K567" s="16" t="s">
        <v>3440</v>
      </c>
    </row>
    <row r="568" s="11" customFormat="1" ht="54.75" customHeight="1" spans="1:11">
      <c r="A568" s="25"/>
      <c r="B568" s="26"/>
      <c r="C568" s="25"/>
      <c r="D568" s="24" t="s">
        <v>3253</v>
      </c>
      <c r="E568" s="24" t="s">
        <v>3254</v>
      </c>
      <c r="F568" s="16" t="s">
        <v>3441</v>
      </c>
      <c r="G568" s="24" t="s">
        <v>3269</v>
      </c>
      <c r="H568" s="16" t="s">
        <v>3334</v>
      </c>
      <c r="I568" s="24" t="s">
        <v>3264</v>
      </c>
      <c r="J568" s="24" t="s">
        <v>3259</v>
      </c>
      <c r="K568" s="16" t="s">
        <v>3442</v>
      </c>
    </row>
    <row r="569" s="11" customFormat="1" ht="54.75" customHeight="1" spans="1:11">
      <c r="A569" s="25"/>
      <c r="B569" s="26"/>
      <c r="C569" s="25"/>
      <c r="D569" s="24" t="s">
        <v>3253</v>
      </c>
      <c r="E569" s="24" t="s">
        <v>3261</v>
      </c>
      <c r="F569" s="16" t="s">
        <v>3446</v>
      </c>
      <c r="G569" s="24" t="s">
        <v>3269</v>
      </c>
      <c r="H569" s="16" t="s">
        <v>3365</v>
      </c>
      <c r="I569" s="24" t="s">
        <v>3264</v>
      </c>
      <c r="J569" s="24" t="s">
        <v>3259</v>
      </c>
      <c r="K569" s="16" t="s">
        <v>3447</v>
      </c>
    </row>
    <row r="570" s="11" customFormat="1" ht="54.75" customHeight="1" spans="1:11">
      <c r="A570" s="25"/>
      <c r="B570" s="26"/>
      <c r="C570" s="25"/>
      <c r="D570" s="24" t="s">
        <v>3253</v>
      </c>
      <c r="E570" s="24" t="s">
        <v>3267</v>
      </c>
      <c r="F570" s="16" t="s">
        <v>3450</v>
      </c>
      <c r="G570" s="24" t="s">
        <v>3269</v>
      </c>
      <c r="H570" s="16" t="s">
        <v>3342</v>
      </c>
      <c r="I570" s="24" t="s">
        <v>3264</v>
      </c>
      <c r="J570" s="24" t="s">
        <v>3259</v>
      </c>
      <c r="K570" s="16" t="s">
        <v>3451</v>
      </c>
    </row>
    <row r="571" s="11" customFormat="1" ht="54.75" customHeight="1" spans="1:11">
      <c r="A571" s="25"/>
      <c r="B571" s="26"/>
      <c r="C571" s="25"/>
      <c r="D571" s="24" t="s">
        <v>3253</v>
      </c>
      <c r="E571" s="24" t="s">
        <v>3267</v>
      </c>
      <c r="F571" s="16" t="s">
        <v>3454</v>
      </c>
      <c r="G571" s="24" t="s">
        <v>3444</v>
      </c>
      <c r="H571" s="16" t="s">
        <v>3355</v>
      </c>
      <c r="I571" s="24" t="s">
        <v>3264</v>
      </c>
      <c r="J571" s="24" t="s">
        <v>3259</v>
      </c>
      <c r="K571" s="16" t="s">
        <v>3455</v>
      </c>
    </row>
    <row r="572" s="11" customFormat="1" ht="54.75" customHeight="1" spans="1:11">
      <c r="A572" s="25"/>
      <c r="B572" s="26"/>
      <c r="C572" s="25"/>
      <c r="D572" s="24" t="s">
        <v>3253</v>
      </c>
      <c r="E572" s="24" t="s">
        <v>3272</v>
      </c>
      <c r="F572" s="16" t="s">
        <v>3458</v>
      </c>
      <c r="G572" s="24" t="s">
        <v>3444</v>
      </c>
      <c r="H572" s="16" t="s">
        <v>3365</v>
      </c>
      <c r="I572" s="24" t="s">
        <v>3264</v>
      </c>
      <c r="J572" s="24" t="s">
        <v>3259</v>
      </c>
      <c r="K572" s="16" t="s">
        <v>3459</v>
      </c>
    </row>
    <row r="573" s="11" customFormat="1" ht="54.75" customHeight="1" spans="1:11">
      <c r="A573" s="25"/>
      <c r="B573" s="26"/>
      <c r="C573" s="25"/>
      <c r="D573" s="24" t="s">
        <v>3277</v>
      </c>
      <c r="E573" s="24" t="s">
        <v>3278</v>
      </c>
      <c r="F573" s="16" t="s">
        <v>3464</v>
      </c>
      <c r="G573" s="24" t="s">
        <v>3269</v>
      </c>
      <c r="H573" s="16" t="s">
        <v>3342</v>
      </c>
      <c r="I573" s="24" t="s">
        <v>3264</v>
      </c>
      <c r="J573" s="24" t="s">
        <v>3259</v>
      </c>
      <c r="K573" s="16" t="s">
        <v>3465</v>
      </c>
    </row>
    <row r="574" s="11" customFormat="1" ht="54.75" customHeight="1" spans="1:11">
      <c r="A574" s="27"/>
      <c r="B574" s="28"/>
      <c r="C574" s="27"/>
      <c r="D574" s="24" t="s">
        <v>3292</v>
      </c>
      <c r="E574" s="24" t="s">
        <v>3293</v>
      </c>
      <c r="F574" s="16" t="s">
        <v>3469</v>
      </c>
      <c r="G574" s="24" t="s">
        <v>3269</v>
      </c>
      <c r="H574" s="16" t="s">
        <v>3365</v>
      </c>
      <c r="I574" s="24" t="s">
        <v>3264</v>
      </c>
      <c r="J574" s="24" t="s">
        <v>3259</v>
      </c>
      <c r="K574" s="16" t="s">
        <v>3470</v>
      </c>
    </row>
    <row r="575" s="11" customFormat="1" ht="54.75" customHeight="1" spans="1:11">
      <c r="A575" s="23" t="s">
        <v>4277</v>
      </c>
      <c r="B575" s="23" t="s">
        <v>4278</v>
      </c>
      <c r="C575" s="23" t="s">
        <v>4279</v>
      </c>
      <c r="D575" s="24" t="s">
        <v>3253</v>
      </c>
      <c r="E575" s="24" t="s">
        <v>3261</v>
      </c>
      <c r="F575" s="16" t="s">
        <v>4107</v>
      </c>
      <c r="G575" s="24" t="s">
        <v>3256</v>
      </c>
      <c r="H575" s="16" t="s">
        <v>3334</v>
      </c>
      <c r="I575" s="24" t="s">
        <v>3264</v>
      </c>
      <c r="J575" s="24" t="s">
        <v>3259</v>
      </c>
      <c r="K575" s="16" t="s">
        <v>4108</v>
      </c>
    </row>
    <row r="576" s="11" customFormat="1" ht="54.75" customHeight="1" spans="1:11">
      <c r="A576" s="25"/>
      <c r="B576" s="26"/>
      <c r="C576" s="25"/>
      <c r="D576" s="24" t="s">
        <v>3253</v>
      </c>
      <c r="E576" s="24" t="s">
        <v>3272</v>
      </c>
      <c r="F576" s="16" t="s">
        <v>4113</v>
      </c>
      <c r="G576" s="24" t="s">
        <v>3444</v>
      </c>
      <c r="H576" s="16" t="s">
        <v>3365</v>
      </c>
      <c r="I576" s="24" t="s">
        <v>3264</v>
      </c>
      <c r="J576" s="24" t="s">
        <v>3259</v>
      </c>
      <c r="K576" s="16" t="s">
        <v>4115</v>
      </c>
    </row>
    <row r="577" s="11" customFormat="1" ht="54.75" customHeight="1" spans="1:11">
      <c r="A577" s="25"/>
      <c r="B577" s="26"/>
      <c r="C577" s="25"/>
      <c r="D577" s="24" t="s">
        <v>3277</v>
      </c>
      <c r="E577" s="24" t="s">
        <v>3278</v>
      </c>
      <c r="F577" s="16" t="s">
        <v>4118</v>
      </c>
      <c r="G577" s="24" t="s">
        <v>3269</v>
      </c>
      <c r="H577" s="16" t="s">
        <v>4119</v>
      </c>
      <c r="I577" s="24" t="s">
        <v>4120</v>
      </c>
      <c r="J577" s="24" t="s">
        <v>3259</v>
      </c>
      <c r="K577" s="16" t="s">
        <v>4121</v>
      </c>
    </row>
    <row r="578" s="11" customFormat="1" ht="54.75" customHeight="1" spans="1:11">
      <c r="A578" s="25"/>
      <c r="B578" s="26"/>
      <c r="C578" s="25"/>
      <c r="D578" s="24" t="s">
        <v>3277</v>
      </c>
      <c r="E578" s="24" t="s">
        <v>3288</v>
      </c>
      <c r="F578" s="16" t="s">
        <v>4127</v>
      </c>
      <c r="G578" s="24" t="s">
        <v>3269</v>
      </c>
      <c r="H578" s="16" t="s">
        <v>3274</v>
      </c>
      <c r="I578" s="24" t="s">
        <v>3320</v>
      </c>
      <c r="J578" s="24" t="s">
        <v>3259</v>
      </c>
      <c r="K578" s="16" t="s">
        <v>4128</v>
      </c>
    </row>
    <row r="579" s="11" customFormat="1" ht="54.75" customHeight="1" spans="1:11">
      <c r="A579" s="27"/>
      <c r="B579" s="28"/>
      <c r="C579" s="27"/>
      <c r="D579" s="24" t="s">
        <v>3292</v>
      </c>
      <c r="E579" s="24" t="s">
        <v>3293</v>
      </c>
      <c r="F579" s="16" t="s">
        <v>4129</v>
      </c>
      <c r="G579" s="24" t="s">
        <v>3269</v>
      </c>
      <c r="H579" s="16" t="s">
        <v>3365</v>
      </c>
      <c r="I579" s="24" t="s">
        <v>3264</v>
      </c>
      <c r="J579" s="24" t="s">
        <v>3259</v>
      </c>
      <c r="K579" s="16" t="s">
        <v>4131</v>
      </c>
    </row>
    <row r="580" s="11" customFormat="1" ht="54.75" customHeight="1" spans="1:11">
      <c r="A580" s="23" t="s">
        <v>4280</v>
      </c>
      <c r="B580" s="23" t="s">
        <v>4281</v>
      </c>
      <c r="C580" s="23" t="s">
        <v>4276</v>
      </c>
      <c r="D580" s="24" t="s">
        <v>3253</v>
      </c>
      <c r="E580" s="24" t="s">
        <v>3254</v>
      </c>
      <c r="F580" s="16" t="s">
        <v>3433</v>
      </c>
      <c r="G580" s="24" t="s">
        <v>3269</v>
      </c>
      <c r="H580" s="16" t="s">
        <v>3334</v>
      </c>
      <c r="I580" s="24" t="s">
        <v>3434</v>
      </c>
      <c r="J580" s="24" t="s">
        <v>3259</v>
      </c>
      <c r="K580" s="16" t="s">
        <v>3435</v>
      </c>
    </row>
    <row r="581" s="11" customFormat="1" ht="54.75" customHeight="1" spans="1:11">
      <c r="A581" s="25"/>
      <c r="B581" s="26"/>
      <c r="C581" s="25"/>
      <c r="D581" s="24" t="s">
        <v>3253</v>
      </c>
      <c r="E581" s="24" t="s">
        <v>3254</v>
      </c>
      <c r="F581" s="16" t="s">
        <v>3436</v>
      </c>
      <c r="G581" s="24" t="s">
        <v>3269</v>
      </c>
      <c r="H581" s="16" t="s">
        <v>3334</v>
      </c>
      <c r="I581" s="24" t="s">
        <v>3264</v>
      </c>
      <c r="J581" s="24" t="s">
        <v>3259</v>
      </c>
      <c r="K581" s="16" t="s">
        <v>3437</v>
      </c>
    </row>
    <row r="582" s="11" customFormat="1" ht="54.75" customHeight="1" spans="1:11">
      <c r="A582" s="25"/>
      <c r="B582" s="26"/>
      <c r="C582" s="25"/>
      <c r="D582" s="24" t="s">
        <v>3253</v>
      </c>
      <c r="E582" s="24" t="s">
        <v>3254</v>
      </c>
      <c r="F582" s="16" t="s">
        <v>3438</v>
      </c>
      <c r="G582" s="24" t="s">
        <v>3269</v>
      </c>
      <c r="H582" s="16" t="s">
        <v>3257</v>
      </c>
      <c r="I582" s="24" t="s">
        <v>3439</v>
      </c>
      <c r="J582" s="24" t="s">
        <v>3259</v>
      </c>
      <c r="K582" s="16" t="s">
        <v>3440</v>
      </c>
    </row>
    <row r="583" s="11" customFormat="1" ht="54.75" customHeight="1" spans="1:11">
      <c r="A583" s="25"/>
      <c r="B583" s="26"/>
      <c r="C583" s="25"/>
      <c r="D583" s="24" t="s">
        <v>3253</v>
      </c>
      <c r="E583" s="24" t="s">
        <v>3254</v>
      </c>
      <c r="F583" s="16" t="s">
        <v>3441</v>
      </c>
      <c r="G583" s="24" t="s">
        <v>3269</v>
      </c>
      <c r="H583" s="16" t="s">
        <v>3334</v>
      </c>
      <c r="I583" s="24" t="s">
        <v>3264</v>
      </c>
      <c r="J583" s="24" t="s">
        <v>3259</v>
      </c>
      <c r="K583" s="16" t="s">
        <v>3442</v>
      </c>
    </row>
    <row r="584" s="11" customFormat="1" ht="54.75" customHeight="1" spans="1:11">
      <c r="A584" s="25"/>
      <c r="B584" s="26"/>
      <c r="C584" s="25"/>
      <c r="D584" s="24" t="s">
        <v>3253</v>
      </c>
      <c r="E584" s="24" t="s">
        <v>3261</v>
      </c>
      <c r="F584" s="16" t="s">
        <v>3446</v>
      </c>
      <c r="G584" s="24" t="s">
        <v>3269</v>
      </c>
      <c r="H584" s="16" t="s">
        <v>3365</v>
      </c>
      <c r="I584" s="24" t="s">
        <v>3264</v>
      </c>
      <c r="J584" s="24" t="s">
        <v>3259</v>
      </c>
      <c r="K584" s="16" t="s">
        <v>3447</v>
      </c>
    </row>
    <row r="585" s="11" customFormat="1" ht="54.75" customHeight="1" spans="1:11">
      <c r="A585" s="25"/>
      <c r="B585" s="26"/>
      <c r="C585" s="25"/>
      <c r="D585" s="24" t="s">
        <v>3253</v>
      </c>
      <c r="E585" s="24" t="s">
        <v>3267</v>
      </c>
      <c r="F585" s="16" t="s">
        <v>3450</v>
      </c>
      <c r="G585" s="24" t="s">
        <v>3269</v>
      </c>
      <c r="H585" s="16" t="s">
        <v>3342</v>
      </c>
      <c r="I585" s="24" t="s">
        <v>3264</v>
      </c>
      <c r="J585" s="24" t="s">
        <v>3259</v>
      </c>
      <c r="K585" s="16" t="s">
        <v>3451</v>
      </c>
    </row>
    <row r="586" s="11" customFormat="1" ht="54.75" customHeight="1" spans="1:11">
      <c r="A586" s="25"/>
      <c r="B586" s="26"/>
      <c r="C586" s="25"/>
      <c r="D586" s="24" t="s">
        <v>3253</v>
      </c>
      <c r="E586" s="24" t="s">
        <v>3267</v>
      </c>
      <c r="F586" s="16" t="s">
        <v>3454</v>
      </c>
      <c r="G586" s="24" t="s">
        <v>3444</v>
      </c>
      <c r="H586" s="16" t="s">
        <v>3355</v>
      </c>
      <c r="I586" s="24" t="s">
        <v>3264</v>
      </c>
      <c r="J586" s="24" t="s">
        <v>3259</v>
      </c>
      <c r="K586" s="16" t="s">
        <v>3455</v>
      </c>
    </row>
    <row r="587" s="11" customFormat="1" ht="54.75" customHeight="1" spans="1:11">
      <c r="A587" s="25"/>
      <c r="B587" s="26"/>
      <c r="C587" s="25"/>
      <c r="D587" s="24" t="s">
        <v>3253</v>
      </c>
      <c r="E587" s="24" t="s">
        <v>3272</v>
      </c>
      <c r="F587" s="16" t="s">
        <v>3458</v>
      </c>
      <c r="G587" s="24" t="s">
        <v>3444</v>
      </c>
      <c r="H587" s="16" t="s">
        <v>3365</v>
      </c>
      <c r="I587" s="24" t="s">
        <v>3264</v>
      </c>
      <c r="J587" s="24" t="s">
        <v>3259</v>
      </c>
      <c r="K587" s="16" t="s">
        <v>3459</v>
      </c>
    </row>
    <row r="588" s="11" customFormat="1" ht="54.75" customHeight="1" spans="1:11">
      <c r="A588" s="25"/>
      <c r="B588" s="26"/>
      <c r="C588" s="25"/>
      <c r="D588" s="24" t="s">
        <v>3277</v>
      </c>
      <c r="E588" s="24" t="s">
        <v>3278</v>
      </c>
      <c r="F588" s="16" t="s">
        <v>3464</v>
      </c>
      <c r="G588" s="24" t="s">
        <v>3269</v>
      </c>
      <c r="H588" s="16" t="s">
        <v>3342</v>
      </c>
      <c r="I588" s="24" t="s">
        <v>3264</v>
      </c>
      <c r="J588" s="24" t="s">
        <v>3259</v>
      </c>
      <c r="K588" s="16" t="s">
        <v>3465</v>
      </c>
    </row>
    <row r="589" s="11" customFormat="1" ht="54.75" customHeight="1" spans="1:11">
      <c r="A589" s="25"/>
      <c r="B589" s="26"/>
      <c r="C589" s="25"/>
      <c r="D589" s="24" t="s">
        <v>3277</v>
      </c>
      <c r="E589" s="24" t="s">
        <v>3288</v>
      </c>
      <c r="F589" s="16" t="s">
        <v>3466</v>
      </c>
      <c r="G589" s="24" t="s">
        <v>3256</v>
      </c>
      <c r="H589" s="16" t="s">
        <v>3429</v>
      </c>
      <c r="I589" s="24" t="s">
        <v>3320</v>
      </c>
      <c r="J589" s="24" t="s">
        <v>3259</v>
      </c>
      <c r="K589" s="16" t="s">
        <v>3468</v>
      </c>
    </row>
    <row r="590" s="11" customFormat="1" ht="54.75" customHeight="1" spans="1:11">
      <c r="A590" s="27"/>
      <c r="B590" s="28"/>
      <c r="C590" s="27"/>
      <c r="D590" s="24" t="s">
        <v>3292</v>
      </c>
      <c r="E590" s="24" t="s">
        <v>3293</v>
      </c>
      <c r="F590" s="16" t="s">
        <v>3469</v>
      </c>
      <c r="G590" s="24" t="s">
        <v>3269</v>
      </c>
      <c r="H590" s="16" t="s">
        <v>3342</v>
      </c>
      <c r="I590" s="24" t="s">
        <v>3264</v>
      </c>
      <c r="J590" s="24" t="s">
        <v>3259</v>
      </c>
      <c r="K590" s="16" t="s">
        <v>3470</v>
      </c>
    </row>
    <row r="591" s="11" customFormat="1" ht="42" customHeight="1" spans="1:11">
      <c r="A591" s="16" t="s">
        <v>4282</v>
      </c>
      <c r="B591" s="21"/>
      <c r="C591" s="22"/>
      <c r="D591" s="22"/>
      <c r="E591" s="22"/>
      <c r="F591" s="22"/>
      <c r="G591" s="21"/>
      <c r="H591" s="22"/>
      <c r="I591" s="21"/>
      <c r="J591" s="21"/>
      <c r="K591" s="22"/>
    </row>
    <row r="592" s="11" customFormat="1" ht="42" customHeight="1" spans="1:11">
      <c r="A592" s="16" t="s">
        <v>4283</v>
      </c>
      <c r="B592" s="21"/>
      <c r="C592" s="22"/>
      <c r="D592" s="22"/>
      <c r="E592" s="22"/>
      <c r="F592" s="22"/>
      <c r="G592" s="21"/>
      <c r="H592" s="22"/>
      <c r="I592" s="21"/>
      <c r="J592" s="21"/>
      <c r="K592" s="22"/>
    </row>
    <row r="593" s="11" customFormat="1" ht="54.75" customHeight="1" spans="1:11">
      <c r="A593" s="23" t="s">
        <v>4284</v>
      </c>
      <c r="B593" s="23" t="s">
        <v>4285</v>
      </c>
      <c r="C593" s="23" t="s">
        <v>4286</v>
      </c>
      <c r="D593" s="24" t="s">
        <v>3253</v>
      </c>
      <c r="E593" s="24" t="s">
        <v>3261</v>
      </c>
      <c r="F593" s="16" t="s">
        <v>4107</v>
      </c>
      <c r="G593" s="24" t="s">
        <v>3256</v>
      </c>
      <c r="H593" s="16" t="s">
        <v>3365</v>
      </c>
      <c r="I593" s="24" t="s">
        <v>3264</v>
      </c>
      <c r="J593" s="24" t="s">
        <v>3259</v>
      </c>
      <c r="K593" s="16" t="s">
        <v>4108</v>
      </c>
    </row>
    <row r="594" s="11" customFormat="1" ht="54.75" customHeight="1" spans="1:11">
      <c r="A594" s="25"/>
      <c r="B594" s="26"/>
      <c r="C594" s="25"/>
      <c r="D594" s="24" t="s">
        <v>3277</v>
      </c>
      <c r="E594" s="24" t="s">
        <v>3278</v>
      </c>
      <c r="F594" s="16" t="s">
        <v>4118</v>
      </c>
      <c r="G594" s="24" t="s">
        <v>3269</v>
      </c>
      <c r="H594" s="16" t="s">
        <v>4287</v>
      </c>
      <c r="I594" s="24" t="s">
        <v>4120</v>
      </c>
      <c r="J594" s="24" t="s">
        <v>3259</v>
      </c>
      <c r="K594" s="16" t="s">
        <v>4121</v>
      </c>
    </row>
    <row r="595" s="11" customFormat="1" ht="54.75" customHeight="1" spans="1:11">
      <c r="A595" s="25"/>
      <c r="B595" s="26"/>
      <c r="C595" s="25"/>
      <c r="D595" s="24" t="s">
        <v>3277</v>
      </c>
      <c r="E595" s="24" t="s">
        <v>3288</v>
      </c>
      <c r="F595" s="16" t="s">
        <v>4127</v>
      </c>
      <c r="G595" s="24" t="s">
        <v>3269</v>
      </c>
      <c r="H595" s="16" t="s">
        <v>3274</v>
      </c>
      <c r="I595" s="24" t="s">
        <v>3320</v>
      </c>
      <c r="J595" s="24" t="s">
        <v>3259</v>
      </c>
      <c r="K595" s="16" t="s">
        <v>4288</v>
      </c>
    </row>
    <row r="596" s="11" customFormat="1" ht="54.75" customHeight="1" spans="1:11">
      <c r="A596" s="27"/>
      <c r="B596" s="28"/>
      <c r="C596" s="27"/>
      <c r="D596" s="24" t="s">
        <v>3292</v>
      </c>
      <c r="E596" s="24" t="s">
        <v>3293</v>
      </c>
      <c r="F596" s="16" t="s">
        <v>4129</v>
      </c>
      <c r="G596" s="24" t="s">
        <v>3269</v>
      </c>
      <c r="H596" s="16" t="s">
        <v>3342</v>
      </c>
      <c r="I596" s="24" t="s">
        <v>3264</v>
      </c>
      <c r="J596" s="24" t="s">
        <v>3259</v>
      </c>
      <c r="K596" s="16" t="s">
        <v>4131</v>
      </c>
    </row>
    <row r="597" s="11" customFormat="1" ht="54.75" customHeight="1" spans="1:11">
      <c r="A597" s="23" t="s">
        <v>4289</v>
      </c>
      <c r="B597" s="23" t="s">
        <v>4290</v>
      </c>
      <c r="C597" s="23" t="s">
        <v>4291</v>
      </c>
      <c r="D597" s="24" t="s">
        <v>3253</v>
      </c>
      <c r="E597" s="24" t="s">
        <v>3254</v>
      </c>
      <c r="F597" s="16" t="s">
        <v>4292</v>
      </c>
      <c r="G597" s="24" t="s">
        <v>3256</v>
      </c>
      <c r="H597" s="16" t="s">
        <v>3342</v>
      </c>
      <c r="I597" s="24" t="s">
        <v>3264</v>
      </c>
      <c r="J597" s="24" t="s">
        <v>3259</v>
      </c>
      <c r="K597" s="16" t="s">
        <v>4293</v>
      </c>
    </row>
    <row r="598" s="11" customFormat="1" ht="54.75" customHeight="1" spans="1:11">
      <c r="A598" s="25"/>
      <c r="B598" s="26"/>
      <c r="C598" s="25"/>
      <c r="D598" s="24" t="s">
        <v>3253</v>
      </c>
      <c r="E598" s="24" t="s">
        <v>3254</v>
      </c>
      <c r="F598" s="16" t="s">
        <v>3436</v>
      </c>
      <c r="G598" s="24" t="s">
        <v>3269</v>
      </c>
      <c r="H598" s="16" t="s">
        <v>3334</v>
      </c>
      <c r="I598" s="24" t="s">
        <v>3264</v>
      </c>
      <c r="J598" s="24" t="s">
        <v>3259</v>
      </c>
      <c r="K598" s="16" t="s">
        <v>3437</v>
      </c>
    </row>
    <row r="599" s="11" customFormat="1" ht="54.75" customHeight="1" spans="1:11">
      <c r="A599" s="25"/>
      <c r="B599" s="26"/>
      <c r="C599" s="25"/>
      <c r="D599" s="24" t="s">
        <v>3253</v>
      </c>
      <c r="E599" s="24" t="s">
        <v>3261</v>
      </c>
      <c r="F599" s="16" t="s">
        <v>3446</v>
      </c>
      <c r="G599" s="24" t="s">
        <v>3269</v>
      </c>
      <c r="H599" s="16" t="s">
        <v>3365</v>
      </c>
      <c r="I599" s="24" t="s">
        <v>3264</v>
      </c>
      <c r="J599" s="24" t="s">
        <v>3259</v>
      </c>
      <c r="K599" s="16" t="s">
        <v>3447</v>
      </c>
    </row>
    <row r="600" s="11" customFormat="1" ht="54.75" customHeight="1" spans="1:11">
      <c r="A600" s="25"/>
      <c r="B600" s="26"/>
      <c r="C600" s="25"/>
      <c r="D600" s="24" t="s">
        <v>3253</v>
      </c>
      <c r="E600" s="24" t="s">
        <v>3267</v>
      </c>
      <c r="F600" s="16" t="s">
        <v>3450</v>
      </c>
      <c r="G600" s="24" t="s">
        <v>3269</v>
      </c>
      <c r="H600" s="16" t="s">
        <v>3342</v>
      </c>
      <c r="I600" s="24" t="s">
        <v>3264</v>
      </c>
      <c r="J600" s="24" t="s">
        <v>3259</v>
      </c>
      <c r="K600" s="16" t="s">
        <v>3451</v>
      </c>
    </row>
    <row r="601" s="11" customFormat="1" ht="54.75" customHeight="1" spans="1:11">
      <c r="A601" s="25"/>
      <c r="B601" s="26"/>
      <c r="C601" s="25"/>
      <c r="D601" s="24" t="s">
        <v>3277</v>
      </c>
      <c r="E601" s="24" t="s">
        <v>3278</v>
      </c>
      <c r="F601" s="16" t="s">
        <v>3464</v>
      </c>
      <c r="G601" s="24" t="s">
        <v>3269</v>
      </c>
      <c r="H601" s="16" t="s">
        <v>3342</v>
      </c>
      <c r="I601" s="24" t="s">
        <v>3264</v>
      </c>
      <c r="J601" s="24" t="s">
        <v>3259</v>
      </c>
      <c r="K601" s="16" t="s">
        <v>3465</v>
      </c>
    </row>
    <row r="602" s="11" customFormat="1" ht="54.75" customHeight="1" spans="1:11">
      <c r="A602" s="25"/>
      <c r="B602" s="26"/>
      <c r="C602" s="25"/>
      <c r="D602" s="24" t="s">
        <v>3277</v>
      </c>
      <c r="E602" s="24" t="s">
        <v>3278</v>
      </c>
      <c r="F602" s="16" t="s">
        <v>3863</v>
      </c>
      <c r="G602" s="24" t="s">
        <v>3256</v>
      </c>
      <c r="H602" s="16" t="s">
        <v>3342</v>
      </c>
      <c r="I602" s="24" t="s">
        <v>3281</v>
      </c>
      <c r="J602" s="24" t="s">
        <v>3282</v>
      </c>
      <c r="K602" s="16" t="s">
        <v>3465</v>
      </c>
    </row>
    <row r="603" s="11" customFormat="1" ht="54.75" customHeight="1" spans="1:11">
      <c r="A603" s="25"/>
      <c r="B603" s="26"/>
      <c r="C603" s="25"/>
      <c r="D603" s="24" t="s">
        <v>3292</v>
      </c>
      <c r="E603" s="24" t="s">
        <v>3293</v>
      </c>
      <c r="F603" s="16" t="s">
        <v>4129</v>
      </c>
      <c r="G603" s="24" t="s">
        <v>3256</v>
      </c>
      <c r="H603" s="16" t="s">
        <v>3342</v>
      </c>
      <c r="I603" s="24" t="s">
        <v>3264</v>
      </c>
      <c r="J603" s="24" t="s">
        <v>3282</v>
      </c>
      <c r="K603" s="16" t="s">
        <v>4294</v>
      </c>
    </row>
    <row r="604" s="11" customFormat="1" ht="54.75" customHeight="1" spans="1:11">
      <c r="A604" s="27"/>
      <c r="B604" s="28"/>
      <c r="C604" s="27"/>
      <c r="D604" s="24" t="s">
        <v>3292</v>
      </c>
      <c r="E604" s="24" t="s">
        <v>3293</v>
      </c>
      <c r="F604" s="16" t="s">
        <v>3469</v>
      </c>
      <c r="G604" s="24" t="s">
        <v>3256</v>
      </c>
      <c r="H604" s="16" t="s">
        <v>3342</v>
      </c>
      <c r="I604" s="24" t="s">
        <v>3264</v>
      </c>
      <c r="J604" s="24" t="s">
        <v>3282</v>
      </c>
      <c r="K604" s="16" t="s">
        <v>3470</v>
      </c>
    </row>
    <row r="605" s="11" customFormat="1" ht="42" customHeight="1" spans="1:11">
      <c r="A605" s="16" t="s">
        <v>4295</v>
      </c>
      <c r="B605" s="21"/>
      <c r="C605" s="22"/>
      <c r="D605" s="22"/>
      <c r="E605" s="22"/>
      <c r="F605" s="22"/>
      <c r="G605" s="21"/>
      <c r="H605" s="22"/>
      <c r="I605" s="21"/>
      <c r="J605" s="21"/>
      <c r="K605" s="22"/>
    </row>
    <row r="606" s="11" customFormat="1" ht="42" customHeight="1" spans="1:11">
      <c r="A606" s="16" t="s">
        <v>4296</v>
      </c>
      <c r="B606" s="21"/>
      <c r="C606" s="22"/>
      <c r="D606" s="22"/>
      <c r="E606" s="22"/>
      <c r="F606" s="22"/>
      <c r="G606" s="21"/>
      <c r="H606" s="22"/>
      <c r="I606" s="21"/>
      <c r="J606" s="21"/>
      <c r="K606" s="22"/>
    </row>
    <row r="607" s="11" customFormat="1" ht="54.75" customHeight="1" spans="1:11">
      <c r="A607" s="23" t="s">
        <v>4297</v>
      </c>
      <c r="B607" s="23" t="s">
        <v>4298</v>
      </c>
      <c r="C607" s="23" t="s">
        <v>4299</v>
      </c>
      <c r="D607" s="24" t="s">
        <v>3253</v>
      </c>
      <c r="E607" s="24" t="s">
        <v>3254</v>
      </c>
      <c r="F607" s="16" t="s">
        <v>4300</v>
      </c>
      <c r="G607" s="24" t="s">
        <v>3256</v>
      </c>
      <c r="H607" s="16" t="s">
        <v>4301</v>
      </c>
      <c r="I607" s="24" t="s">
        <v>4302</v>
      </c>
      <c r="J607" s="24" t="s">
        <v>3282</v>
      </c>
      <c r="K607" s="16" t="s">
        <v>4303</v>
      </c>
    </row>
    <row r="608" s="11" customFormat="1" ht="54.75" customHeight="1" spans="1:11">
      <c r="A608" s="25"/>
      <c r="B608" s="26"/>
      <c r="C608" s="25"/>
      <c r="D608" s="24" t="s">
        <v>3253</v>
      </c>
      <c r="E608" s="24" t="s">
        <v>3261</v>
      </c>
      <c r="F608" s="16" t="s">
        <v>4304</v>
      </c>
      <c r="G608" s="24" t="s">
        <v>3256</v>
      </c>
      <c r="H608" s="16" t="s">
        <v>4305</v>
      </c>
      <c r="I608" s="24" t="s">
        <v>3281</v>
      </c>
      <c r="J608" s="24" t="s">
        <v>3282</v>
      </c>
      <c r="K608" s="16" t="s">
        <v>4306</v>
      </c>
    </row>
    <row r="609" s="11" customFormat="1" ht="54.75" customHeight="1" spans="1:11">
      <c r="A609" s="25"/>
      <c r="B609" s="26"/>
      <c r="C609" s="25"/>
      <c r="D609" s="24" t="s">
        <v>3277</v>
      </c>
      <c r="E609" s="24" t="s">
        <v>3278</v>
      </c>
      <c r="F609" s="16" t="s">
        <v>4307</v>
      </c>
      <c r="G609" s="24" t="s">
        <v>3256</v>
      </c>
      <c r="H609" s="16" t="s">
        <v>4308</v>
      </c>
      <c r="I609" s="24" t="s">
        <v>3281</v>
      </c>
      <c r="J609" s="24" t="s">
        <v>3282</v>
      </c>
      <c r="K609" s="16" t="s">
        <v>4309</v>
      </c>
    </row>
    <row r="610" s="11" customFormat="1" ht="54.75" customHeight="1" spans="1:11">
      <c r="A610" s="25"/>
      <c r="B610" s="26"/>
      <c r="C610" s="25"/>
      <c r="D610" s="24" t="s">
        <v>3292</v>
      </c>
      <c r="E610" s="24" t="s">
        <v>3293</v>
      </c>
      <c r="F610" s="16" t="s">
        <v>4310</v>
      </c>
      <c r="G610" s="24" t="s">
        <v>3269</v>
      </c>
      <c r="H610" s="16" t="s">
        <v>3342</v>
      </c>
      <c r="I610" s="24" t="s">
        <v>3264</v>
      </c>
      <c r="J610" s="24" t="s">
        <v>3259</v>
      </c>
      <c r="K610" s="16" t="s">
        <v>4311</v>
      </c>
    </row>
    <row r="611" s="11" customFormat="1" ht="54.75" customHeight="1" spans="1:11">
      <c r="A611" s="27"/>
      <c r="B611" s="28"/>
      <c r="C611" s="27"/>
      <c r="D611" s="24" t="s">
        <v>3292</v>
      </c>
      <c r="E611" s="24" t="s">
        <v>3293</v>
      </c>
      <c r="F611" s="16" t="s">
        <v>4312</v>
      </c>
      <c r="G611" s="24" t="s">
        <v>3269</v>
      </c>
      <c r="H611" s="16" t="s">
        <v>3342</v>
      </c>
      <c r="I611" s="24" t="s">
        <v>3264</v>
      </c>
      <c r="J611" s="24" t="s">
        <v>3259</v>
      </c>
      <c r="K611" s="16" t="s">
        <v>4313</v>
      </c>
    </row>
    <row r="612" s="11" customFormat="1" ht="54.75" customHeight="1" spans="1:11">
      <c r="A612" s="23" t="s">
        <v>4314</v>
      </c>
      <c r="B612" s="23" t="s">
        <v>4315</v>
      </c>
      <c r="C612" s="23" t="s">
        <v>4316</v>
      </c>
      <c r="D612" s="24" t="s">
        <v>3253</v>
      </c>
      <c r="E612" s="24" t="s">
        <v>3254</v>
      </c>
      <c r="F612" s="16" t="s">
        <v>4317</v>
      </c>
      <c r="G612" s="24" t="s">
        <v>3256</v>
      </c>
      <c r="H612" s="16" t="s">
        <v>4173</v>
      </c>
      <c r="I612" s="24" t="s">
        <v>4318</v>
      </c>
      <c r="J612" s="24" t="s">
        <v>3259</v>
      </c>
      <c r="K612" s="16" t="s">
        <v>4319</v>
      </c>
    </row>
    <row r="613" s="11" customFormat="1" ht="54.75" customHeight="1" spans="1:11">
      <c r="A613" s="25"/>
      <c r="B613" s="26"/>
      <c r="C613" s="25"/>
      <c r="D613" s="24" t="s">
        <v>3277</v>
      </c>
      <c r="E613" s="24" t="s">
        <v>3278</v>
      </c>
      <c r="F613" s="16" t="s">
        <v>4320</v>
      </c>
      <c r="G613" s="24" t="s">
        <v>3256</v>
      </c>
      <c r="H613" s="16" t="s">
        <v>4321</v>
      </c>
      <c r="I613" s="24" t="s">
        <v>3281</v>
      </c>
      <c r="J613" s="24" t="s">
        <v>3282</v>
      </c>
      <c r="K613" s="16" t="s">
        <v>4322</v>
      </c>
    </row>
    <row r="614" s="11" customFormat="1" ht="54.75" customHeight="1" spans="1:11">
      <c r="A614" s="25"/>
      <c r="B614" s="26"/>
      <c r="C614" s="25"/>
      <c r="D614" s="24" t="s">
        <v>3292</v>
      </c>
      <c r="E614" s="24" t="s">
        <v>3293</v>
      </c>
      <c r="F614" s="16" t="s">
        <v>4323</v>
      </c>
      <c r="G614" s="24" t="s">
        <v>3269</v>
      </c>
      <c r="H614" s="16" t="s">
        <v>3342</v>
      </c>
      <c r="I614" s="24" t="s">
        <v>3264</v>
      </c>
      <c r="J614" s="24" t="s">
        <v>3259</v>
      </c>
      <c r="K614" s="16" t="s">
        <v>4324</v>
      </c>
    </row>
    <row r="615" s="11" customFormat="1" ht="54.75" customHeight="1" spans="1:11">
      <c r="A615" s="27"/>
      <c r="B615" s="28"/>
      <c r="C615" s="27"/>
      <c r="D615" s="24" t="s">
        <v>3292</v>
      </c>
      <c r="E615" s="24" t="s">
        <v>3293</v>
      </c>
      <c r="F615" s="16" t="s">
        <v>4013</v>
      </c>
      <c r="G615" s="24" t="s">
        <v>3269</v>
      </c>
      <c r="H615" s="16" t="s">
        <v>3342</v>
      </c>
      <c r="I615" s="24" t="s">
        <v>3264</v>
      </c>
      <c r="J615" s="24" t="s">
        <v>3259</v>
      </c>
      <c r="K615" s="16" t="s">
        <v>4325</v>
      </c>
    </row>
    <row r="616" s="11" customFormat="1" ht="54.75" customHeight="1" spans="1:11">
      <c r="A616" s="23" t="s">
        <v>4326</v>
      </c>
      <c r="B616" s="23" t="s">
        <v>4327</v>
      </c>
      <c r="C616" s="23" t="s">
        <v>4328</v>
      </c>
      <c r="D616" s="24" t="s">
        <v>3253</v>
      </c>
      <c r="E616" s="24" t="s">
        <v>3254</v>
      </c>
      <c r="F616" s="16" t="s">
        <v>4329</v>
      </c>
      <c r="G616" s="24" t="s">
        <v>3256</v>
      </c>
      <c r="H616" s="16" t="s">
        <v>3334</v>
      </c>
      <c r="I616" s="24" t="s">
        <v>3264</v>
      </c>
      <c r="J616" s="24" t="s">
        <v>3259</v>
      </c>
      <c r="K616" s="16" t="s">
        <v>4330</v>
      </c>
    </row>
    <row r="617" s="11" customFormat="1" ht="54.75" customHeight="1" spans="1:11">
      <c r="A617" s="25"/>
      <c r="B617" s="26"/>
      <c r="C617" s="25"/>
      <c r="D617" s="24" t="s">
        <v>3253</v>
      </c>
      <c r="E617" s="24" t="s">
        <v>3261</v>
      </c>
      <c r="F617" s="16" t="s">
        <v>4331</v>
      </c>
      <c r="G617" s="24" t="s">
        <v>3256</v>
      </c>
      <c r="H617" s="16" t="s">
        <v>3334</v>
      </c>
      <c r="I617" s="24" t="s">
        <v>3264</v>
      </c>
      <c r="J617" s="24" t="s">
        <v>3282</v>
      </c>
      <c r="K617" s="16" t="s">
        <v>4332</v>
      </c>
    </row>
    <row r="618" s="11" customFormat="1" ht="54.75" customHeight="1" spans="1:11">
      <c r="A618" s="25"/>
      <c r="B618" s="26"/>
      <c r="C618" s="25"/>
      <c r="D618" s="24" t="s">
        <v>3253</v>
      </c>
      <c r="E618" s="24" t="s">
        <v>3267</v>
      </c>
      <c r="F618" s="16" t="s">
        <v>4333</v>
      </c>
      <c r="G618" s="24" t="s">
        <v>3256</v>
      </c>
      <c r="H618" s="16" t="s">
        <v>3334</v>
      </c>
      <c r="I618" s="24" t="s">
        <v>3264</v>
      </c>
      <c r="J618" s="24" t="s">
        <v>3259</v>
      </c>
      <c r="K618" s="16" t="s">
        <v>4334</v>
      </c>
    </row>
    <row r="619" s="11" customFormat="1" ht="54.75" customHeight="1" spans="1:11">
      <c r="A619" s="25"/>
      <c r="B619" s="26"/>
      <c r="C619" s="25"/>
      <c r="D619" s="24" t="s">
        <v>3277</v>
      </c>
      <c r="E619" s="24" t="s">
        <v>3278</v>
      </c>
      <c r="F619" s="16" t="s">
        <v>4335</v>
      </c>
      <c r="G619" s="24" t="s">
        <v>3256</v>
      </c>
      <c r="H619" s="16" t="s">
        <v>3334</v>
      </c>
      <c r="I619" s="24" t="s">
        <v>3264</v>
      </c>
      <c r="J619" s="24" t="s">
        <v>3259</v>
      </c>
      <c r="K619" s="16" t="s">
        <v>4336</v>
      </c>
    </row>
    <row r="620" s="11" customFormat="1" ht="54.75" customHeight="1" spans="1:11">
      <c r="A620" s="25"/>
      <c r="B620" s="26"/>
      <c r="C620" s="25"/>
      <c r="D620" s="24" t="s">
        <v>3277</v>
      </c>
      <c r="E620" s="24" t="s">
        <v>3278</v>
      </c>
      <c r="F620" s="16" t="s">
        <v>4337</v>
      </c>
      <c r="G620" s="24" t="s">
        <v>3256</v>
      </c>
      <c r="H620" s="16" t="s">
        <v>3334</v>
      </c>
      <c r="I620" s="24" t="s">
        <v>3264</v>
      </c>
      <c r="J620" s="24" t="s">
        <v>3282</v>
      </c>
      <c r="K620" s="16" t="s">
        <v>4338</v>
      </c>
    </row>
    <row r="621" s="11" customFormat="1" ht="54.75" customHeight="1" spans="1:11">
      <c r="A621" s="25"/>
      <c r="B621" s="26"/>
      <c r="C621" s="25"/>
      <c r="D621" s="24" t="s">
        <v>3277</v>
      </c>
      <c r="E621" s="24" t="s">
        <v>3278</v>
      </c>
      <c r="F621" s="16" t="s">
        <v>4339</v>
      </c>
      <c r="G621" s="24" t="s">
        <v>3256</v>
      </c>
      <c r="H621" s="16" t="s">
        <v>3334</v>
      </c>
      <c r="I621" s="24" t="s">
        <v>3264</v>
      </c>
      <c r="J621" s="24" t="s">
        <v>3259</v>
      </c>
      <c r="K621" s="16" t="s">
        <v>4340</v>
      </c>
    </row>
    <row r="622" s="11" customFormat="1" ht="54.75" customHeight="1" spans="1:11">
      <c r="A622" s="25"/>
      <c r="B622" s="26"/>
      <c r="C622" s="25"/>
      <c r="D622" s="24" t="s">
        <v>3277</v>
      </c>
      <c r="E622" s="24" t="s">
        <v>3288</v>
      </c>
      <c r="F622" s="16" t="s">
        <v>4341</v>
      </c>
      <c r="G622" s="24" t="s">
        <v>3256</v>
      </c>
      <c r="H622" s="16" t="s">
        <v>3334</v>
      </c>
      <c r="I622" s="24" t="s">
        <v>3264</v>
      </c>
      <c r="J622" s="24" t="s">
        <v>3282</v>
      </c>
      <c r="K622" s="16" t="s">
        <v>4342</v>
      </c>
    </row>
    <row r="623" s="11" customFormat="1" ht="54.75" customHeight="1" spans="1:11">
      <c r="A623" s="25"/>
      <c r="B623" s="26"/>
      <c r="C623" s="25"/>
      <c r="D623" s="24" t="s">
        <v>3277</v>
      </c>
      <c r="E623" s="24" t="s">
        <v>3288</v>
      </c>
      <c r="F623" s="16" t="s">
        <v>4343</v>
      </c>
      <c r="G623" s="24" t="s">
        <v>3256</v>
      </c>
      <c r="H623" s="16" t="s">
        <v>3334</v>
      </c>
      <c r="I623" s="24" t="s">
        <v>3264</v>
      </c>
      <c r="J623" s="24" t="s">
        <v>3282</v>
      </c>
      <c r="K623" s="16" t="s">
        <v>4344</v>
      </c>
    </row>
    <row r="624" s="11" customFormat="1" ht="54.75" customHeight="1" spans="1:11">
      <c r="A624" s="27"/>
      <c r="B624" s="28"/>
      <c r="C624" s="27"/>
      <c r="D624" s="24" t="s">
        <v>3292</v>
      </c>
      <c r="E624" s="24" t="s">
        <v>3293</v>
      </c>
      <c r="F624" s="16" t="s">
        <v>4345</v>
      </c>
      <c r="G624" s="24" t="s">
        <v>3269</v>
      </c>
      <c r="H624" s="16" t="s">
        <v>3342</v>
      </c>
      <c r="I624" s="24" t="s">
        <v>3264</v>
      </c>
      <c r="J624" s="24" t="s">
        <v>3259</v>
      </c>
      <c r="K624" s="16" t="s">
        <v>4346</v>
      </c>
    </row>
    <row r="625" s="11" customFormat="1" ht="54.75" customHeight="1" spans="1:11">
      <c r="A625" s="23" t="s">
        <v>4347</v>
      </c>
      <c r="B625" s="23" t="s">
        <v>4348</v>
      </c>
      <c r="C625" s="23" t="s">
        <v>4349</v>
      </c>
      <c r="D625" s="24" t="s">
        <v>3253</v>
      </c>
      <c r="E625" s="24" t="s">
        <v>3254</v>
      </c>
      <c r="F625" s="16" t="s">
        <v>4350</v>
      </c>
      <c r="G625" s="24" t="s">
        <v>3256</v>
      </c>
      <c r="H625" s="16" t="s">
        <v>3334</v>
      </c>
      <c r="I625" s="24" t="s">
        <v>3264</v>
      </c>
      <c r="J625" s="24" t="s">
        <v>3259</v>
      </c>
      <c r="K625" s="16" t="s">
        <v>4351</v>
      </c>
    </row>
    <row r="626" s="11" customFormat="1" ht="54.75" customHeight="1" spans="1:11">
      <c r="A626" s="25"/>
      <c r="B626" s="26"/>
      <c r="C626" s="25"/>
      <c r="D626" s="24" t="s">
        <v>3253</v>
      </c>
      <c r="E626" s="24" t="s">
        <v>3261</v>
      </c>
      <c r="F626" s="16" t="s">
        <v>4350</v>
      </c>
      <c r="G626" s="24" t="s">
        <v>3256</v>
      </c>
      <c r="H626" s="16" t="s">
        <v>3334</v>
      </c>
      <c r="I626" s="24" t="s">
        <v>3264</v>
      </c>
      <c r="J626" s="24" t="s">
        <v>3259</v>
      </c>
      <c r="K626" s="16" t="s">
        <v>4352</v>
      </c>
    </row>
    <row r="627" s="11" customFormat="1" ht="54.75" customHeight="1" spans="1:11">
      <c r="A627" s="25"/>
      <c r="B627" s="26"/>
      <c r="C627" s="25"/>
      <c r="D627" s="24" t="s">
        <v>3277</v>
      </c>
      <c r="E627" s="24" t="s">
        <v>3278</v>
      </c>
      <c r="F627" s="16" t="s">
        <v>4353</v>
      </c>
      <c r="G627" s="24" t="s">
        <v>3256</v>
      </c>
      <c r="H627" s="16" t="s">
        <v>4354</v>
      </c>
      <c r="I627" s="24" t="s">
        <v>3281</v>
      </c>
      <c r="J627" s="24" t="s">
        <v>3282</v>
      </c>
      <c r="K627" s="16" t="s">
        <v>4355</v>
      </c>
    </row>
    <row r="628" s="11" customFormat="1" ht="54.75" customHeight="1" spans="1:11">
      <c r="A628" s="25"/>
      <c r="B628" s="26"/>
      <c r="C628" s="25"/>
      <c r="D628" s="24" t="s">
        <v>3277</v>
      </c>
      <c r="E628" s="24" t="s">
        <v>3288</v>
      </c>
      <c r="F628" s="16" t="s">
        <v>4356</v>
      </c>
      <c r="G628" s="24" t="s">
        <v>3256</v>
      </c>
      <c r="H628" s="16" t="s">
        <v>4357</v>
      </c>
      <c r="I628" s="24" t="s">
        <v>3281</v>
      </c>
      <c r="J628" s="24" t="s">
        <v>3282</v>
      </c>
      <c r="K628" s="16" t="s">
        <v>4358</v>
      </c>
    </row>
    <row r="629" s="11" customFormat="1" ht="54.75" customHeight="1" spans="1:11">
      <c r="A629" s="27"/>
      <c r="B629" s="28"/>
      <c r="C629" s="27"/>
      <c r="D629" s="24" t="s">
        <v>3292</v>
      </c>
      <c r="E629" s="24" t="s">
        <v>3293</v>
      </c>
      <c r="F629" s="16" t="s">
        <v>4345</v>
      </c>
      <c r="G629" s="24" t="s">
        <v>3269</v>
      </c>
      <c r="H629" s="16" t="s">
        <v>3342</v>
      </c>
      <c r="I629" s="24" t="s">
        <v>3264</v>
      </c>
      <c r="J629" s="24" t="s">
        <v>3259</v>
      </c>
      <c r="K629" s="16" t="s">
        <v>4346</v>
      </c>
    </row>
    <row r="630" s="11" customFormat="1" ht="42" customHeight="1" spans="1:11">
      <c r="A630" s="16" t="s">
        <v>4359</v>
      </c>
      <c r="B630" s="21"/>
      <c r="C630" s="22"/>
      <c r="D630" s="22"/>
      <c r="E630" s="22"/>
      <c r="F630" s="22"/>
      <c r="G630" s="21"/>
      <c r="H630" s="22"/>
      <c r="I630" s="21"/>
      <c r="J630" s="21"/>
      <c r="K630" s="22"/>
    </row>
    <row r="631" s="11" customFormat="1" ht="42" customHeight="1" spans="1:11">
      <c r="A631" s="16" t="s">
        <v>4360</v>
      </c>
      <c r="B631" s="21"/>
      <c r="C631" s="22"/>
      <c r="D631" s="22"/>
      <c r="E631" s="22"/>
      <c r="F631" s="22"/>
      <c r="G631" s="21"/>
      <c r="H631" s="22"/>
      <c r="I631" s="21"/>
      <c r="J631" s="21"/>
      <c r="K631" s="22"/>
    </row>
    <row r="632" s="11" customFormat="1" ht="54.75" customHeight="1" spans="1:11">
      <c r="A632" s="23" t="s">
        <v>4361</v>
      </c>
      <c r="B632" s="23" t="s">
        <v>4362</v>
      </c>
      <c r="C632" s="23" t="s">
        <v>4363</v>
      </c>
      <c r="D632" s="24" t="s">
        <v>3253</v>
      </c>
      <c r="E632" s="24" t="s">
        <v>3261</v>
      </c>
      <c r="F632" s="16" t="s">
        <v>4104</v>
      </c>
      <c r="G632" s="24" t="s">
        <v>3444</v>
      </c>
      <c r="H632" s="16" t="s">
        <v>3257</v>
      </c>
      <c r="I632" s="24" t="s">
        <v>3320</v>
      </c>
      <c r="J632" s="24" t="s">
        <v>3259</v>
      </c>
      <c r="K632" s="16" t="s">
        <v>4106</v>
      </c>
    </row>
    <row r="633" s="11" customFormat="1" ht="54.75" customHeight="1" spans="1:11">
      <c r="A633" s="25"/>
      <c r="B633" s="26"/>
      <c r="C633" s="25"/>
      <c r="D633" s="24" t="s">
        <v>3253</v>
      </c>
      <c r="E633" s="24" t="s">
        <v>3272</v>
      </c>
      <c r="F633" s="16" t="s">
        <v>4113</v>
      </c>
      <c r="G633" s="24" t="s">
        <v>3444</v>
      </c>
      <c r="H633" s="16" t="s">
        <v>3413</v>
      </c>
      <c r="I633" s="24" t="s">
        <v>3320</v>
      </c>
      <c r="J633" s="24" t="s">
        <v>3259</v>
      </c>
      <c r="K633" s="16" t="s">
        <v>4115</v>
      </c>
    </row>
    <row r="634" s="11" customFormat="1" ht="54.75" customHeight="1" spans="1:11">
      <c r="A634" s="25"/>
      <c r="B634" s="26"/>
      <c r="C634" s="25"/>
      <c r="D634" s="24" t="s">
        <v>3253</v>
      </c>
      <c r="E634" s="24" t="s">
        <v>3272</v>
      </c>
      <c r="F634" s="16" t="s">
        <v>4116</v>
      </c>
      <c r="G634" s="24" t="s">
        <v>3269</v>
      </c>
      <c r="H634" s="16" t="s">
        <v>3257</v>
      </c>
      <c r="I634" s="24" t="s">
        <v>3320</v>
      </c>
      <c r="J634" s="24" t="s">
        <v>3259</v>
      </c>
      <c r="K634" s="16" t="s">
        <v>4117</v>
      </c>
    </row>
    <row r="635" s="11" customFormat="1" ht="54.75" customHeight="1" spans="1:11">
      <c r="A635" s="25"/>
      <c r="B635" s="26"/>
      <c r="C635" s="25"/>
      <c r="D635" s="24" t="s">
        <v>3277</v>
      </c>
      <c r="E635" s="24" t="s">
        <v>3278</v>
      </c>
      <c r="F635" s="16" t="s">
        <v>4118</v>
      </c>
      <c r="G635" s="24" t="s">
        <v>3269</v>
      </c>
      <c r="H635" s="16" t="s">
        <v>3257</v>
      </c>
      <c r="I635" s="24" t="s">
        <v>3320</v>
      </c>
      <c r="J635" s="24" t="s">
        <v>3259</v>
      </c>
      <c r="K635" s="16" t="s">
        <v>4121</v>
      </c>
    </row>
    <row r="636" s="11" customFormat="1" ht="54.75" customHeight="1" spans="1:11">
      <c r="A636" s="25"/>
      <c r="B636" s="26"/>
      <c r="C636" s="25"/>
      <c r="D636" s="24" t="s">
        <v>3277</v>
      </c>
      <c r="E636" s="24" t="s">
        <v>3288</v>
      </c>
      <c r="F636" s="16" t="s">
        <v>4127</v>
      </c>
      <c r="G636" s="24" t="s">
        <v>3269</v>
      </c>
      <c r="H636" s="16" t="s">
        <v>3257</v>
      </c>
      <c r="I636" s="24" t="s">
        <v>3320</v>
      </c>
      <c r="J636" s="24" t="s">
        <v>3259</v>
      </c>
      <c r="K636" s="16" t="s">
        <v>4128</v>
      </c>
    </row>
    <row r="637" s="11" customFormat="1" ht="54.75" customHeight="1" spans="1:11">
      <c r="A637" s="27"/>
      <c r="B637" s="28"/>
      <c r="C637" s="27"/>
      <c r="D637" s="24" t="s">
        <v>3292</v>
      </c>
      <c r="E637" s="24" t="s">
        <v>3293</v>
      </c>
      <c r="F637" s="16" t="s">
        <v>4129</v>
      </c>
      <c r="G637" s="24" t="s">
        <v>3256</v>
      </c>
      <c r="H637" s="16" t="s">
        <v>3532</v>
      </c>
      <c r="I637" s="24" t="s">
        <v>3264</v>
      </c>
      <c r="J637" s="24" t="s">
        <v>3282</v>
      </c>
      <c r="K637" s="16" t="s">
        <v>4131</v>
      </c>
    </row>
    <row r="638" s="11" customFormat="1" ht="42" customHeight="1" spans="1:11">
      <c r="A638" s="16" t="s">
        <v>4364</v>
      </c>
      <c r="B638" s="21"/>
      <c r="C638" s="22"/>
      <c r="D638" s="22"/>
      <c r="E638" s="22"/>
      <c r="F638" s="22"/>
      <c r="G638" s="21"/>
      <c r="H638" s="22"/>
      <c r="I638" s="21"/>
      <c r="J638" s="21"/>
      <c r="K638" s="22"/>
    </row>
    <row r="639" s="11" customFormat="1" ht="42" customHeight="1" spans="1:11">
      <c r="A639" s="16" t="s">
        <v>4365</v>
      </c>
      <c r="B639" s="21"/>
      <c r="C639" s="22"/>
      <c r="D639" s="22"/>
      <c r="E639" s="22"/>
      <c r="F639" s="22"/>
      <c r="G639" s="21"/>
      <c r="H639" s="22"/>
      <c r="I639" s="21"/>
      <c r="J639" s="21"/>
      <c r="K639" s="22"/>
    </row>
    <row r="640" s="11" customFormat="1" ht="54.75" customHeight="1" spans="1:11">
      <c r="A640" s="23" t="s">
        <v>4366</v>
      </c>
      <c r="B640" s="23" t="s">
        <v>4367</v>
      </c>
      <c r="C640" s="23" t="s">
        <v>4368</v>
      </c>
      <c r="D640" s="24" t="s">
        <v>3253</v>
      </c>
      <c r="E640" s="24" t="s">
        <v>3254</v>
      </c>
      <c r="F640" s="16" t="s">
        <v>3559</v>
      </c>
      <c r="G640" s="24" t="s">
        <v>3256</v>
      </c>
      <c r="H640" s="16" t="s">
        <v>4369</v>
      </c>
      <c r="I640" s="24" t="s">
        <v>3561</v>
      </c>
      <c r="J640" s="24" t="s">
        <v>3259</v>
      </c>
      <c r="K640" s="16" t="s">
        <v>3562</v>
      </c>
    </row>
    <row r="641" s="11" customFormat="1" ht="54.75" customHeight="1" spans="1:11">
      <c r="A641" s="25"/>
      <c r="B641" s="26"/>
      <c r="C641" s="25"/>
      <c r="D641" s="24" t="s">
        <v>3277</v>
      </c>
      <c r="E641" s="24" t="s">
        <v>3312</v>
      </c>
      <c r="F641" s="16" t="s">
        <v>3579</v>
      </c>
      <c r="G641" s="24" t="s">
        <v>3269</v>
      </c>
      <c r="H641" s="16" t="s">
        <v>4370</v>
      </c>
      <c r="I641" s="24" t="s">
        <v>3332</v>
      </c>
      <c r="J641" s="24" t="s">
        <v>3259</v>
      </c>
      <c r="K641" s="16" t="s">
        <v>3581</v>
      </c>
    </row>
    <row r="642" s="11" customFormat="1" ht="54.75" customHeight="1" spans="1:11">
      <c r="A642" s="25"/>
      <c r="B642" s="26"/>
      <c r="C642" s="25"/>
      <c r="D642" s="24" t="s">
        <v>3277</v>
      </c>
      <c r="E642" s="24" t="s">
        <v>3278</v>
      </c>
      <c r="F642" s="16" t="s">
        <v>3586</v>
      </c>
      <c r="G642" s="24" t="s">
        <v>3256</v>
      </c>
      <c r="H642" s="16" t="s">
        <v>3428</v>
      </c>
      <c r="I642" s="24" t="s">
        <v>3264</v>
      </c>
      <c r="J642" s="24" t="s">
        <v>3282</v>
      </c>
      <c r="K642" s="16" t="s">
        <v>3587</v>
      </c>
    </row>
    <row r="643" s="11" customFormat="1" ht="54.75" customHeight="1" spans="1:11">
      <c r="A643" s="25"/>
      <c r="B643" s="26"/>
      <c r="C643" s="25"/>
      <c r="D643" s="24" t="s">
        <v>3277</v>
      </c>
      <c r="E643" s="24" t="s">
        <v>3278</v>
      </c>
      <c r="F643" s="16" t="s">
        <v>3590</v>
      </c>
      <c r="G643" s="24" t="s">
        <v>3256</v>
      </c>
      <c r="H643" s="16" t="s">
        <v>3428</v>
      </c>
      <c r="I643" s="24" t="s">
        <v>3264</v>
      </c>
      <c r="J643" s="24" t="s">
        <v>3282</v>
      </c>
      <c r="K643" s="16" t="s">
        <v>3591</v>
      </c>
    </row>
    <row r="644" s="11" customFormat="1" ht="54.75" customHeight="1" spans="1:11">
      <c r="A644" s="27"/>
      <c r="B644" s="28"/>
      <c r="C644" s="27"/>
      <c r="D644" s="24" t="s">
        <v>3292</v>
      </c>
      <c r="E644" s="24" t="s">
        <v>3293</v>
      </c>
      <c r="F644" s="16" t="s">
        <v>3592</v>
      </c>
      <c r="G644" s="24" t="s">
        <v>3256</v>
      </c>
      <c r="H644" s="16" t="s">
        <v>3342</v>
      </c>
      <c r="I644" s="24" t="s">
        <v>3264</v>
      </c>
      <c r="J644" s="24" t="s">
        <v>3282</v>
      </c>
      <c r="K644" s="16" t="s">
        <v>3593</v>
      </c>
    </row>
    <row r="645" s="11" customFormat="1" ht="54.75" customHeight="1" spans="1:11">
      <c r="A645" s="23" t="s">
        <v>4371</v>
      </c>
      <c r="B645" s="23" t="s">
        <v>4372</v>
      </c>
      <c r="C645" s="23" t="s">
        <v>4373</v>
      </c>
      <c r="D645" s="24" t="s">
        <v>3253</v>
      </c>
      <c r="E645" s="24" t="s">
        <v>3254</v>
      </c>
      <c r="F645" s="16" t="s">
        <v>3433</v>
      </c>
      <c r="G645" s="24" t="s">
        <v>3269</v>
      </c>
      <c r="H645" s="16" t="s">
        <v>4173</v>
      </c>
      <c r="I645" s="24" t="s">
        <v>4302</v>
      </c>
      <c r="J645" s="24" t="s">
        <v>3259</v>
      </c>
      <c r="K645" s="16" t="s">
        <v>3435</v>
      </c>
    </row>
    <row r="646" s="11" customFormat="1" ht="54.75" customHeight="1" spans="1:11">
      <c r="A646" s="25"/>
      <c r="B646" s="26"/>
      <c r="C646" s="25"/>
      <c r="D646" s="24" t="s">
        <v>3253</v>
      </c>
      <c r="E646" s="24" t="s">
        <v>3254</v>
      </c>
      <c r="F646" s="16" t="s">
        <v>3436</v>
      </c>
      <c r="G646" s="24" t="s">
        <v>3269</v>
      </c>
      <c r="H646" s="16" t="s">
        <v>3334</v>
      </c>
      <c r="I646" s="24" t="s">
        <v>3264</v>
      </c>
      <c r="J646" s="24" t="s">
        <v>3259</v>
      </c>
      <c r="K646" s="16" t="s">
        <v>3437</v>
      </c>
    </row>
    <row r="647" s="11" customFormat="1" ht="54.75" customHeight="1" spans="1:11">
      <c r="A647" s="25"/>
      <c r="B647" s="26"/>
      <c r="C647" s="25"/>
      <c r="D647" s="24" t="s">
        <v>3253</v>
      </c>
      <c r="E647" s="24" t="s">
        <v>3254</v>
      </c>
      <c r="F647" s="16" t="s">
        <v>3438</v>
      </c>
      <c r="G647" s="24" t="s">
        <v>3269</v>
      </c>
      <c r="H647" s="16" t="s">
        <v>4173</v>
      </c>
      <c r="I647" s="24" t="s">
        <v>3439</v>
      </c>
      <c r="J647" s="24" t="s">
        <v>3259</v>
      </c>
      <c r="K647" s="16" t="s">
        <v>3440</v>
      </c>
    </row>
    <row r="648" s="11" customFormat="1" ht="54.75" customHeight="1" spans="1:11">
      <c r="A648" s="25"/>
      <c r="B648" s="26"/>
      <c r="C648" s="25"/>
      <c r="D648" s="24" t="s">
        <v>3253</v>
      </c>
      <c r="E648" s="24" t="s">
        <v>3254</v>
      </c>
      <c r="F648" s="16" t="s">
        <v>3441</v>
      </c>
      <c r="G648" s="24" t="s">
        <v>3269</v>
      </c>
      <c r="H648" s="16" t="s">
        <v>3334</v>
      </c>
      <c r="I648" s="24" t="s">
        <v>3264</v>
      </c>
      <c r="J648" s="24" t="s">
        <v>3259</v>
      </c>
      <c r="K648" s="16" t="s">
        <v>3442</v>
      </c>
    </row>
    <row r="649" s="11" customFormat="1" ht="54.75" customHeight="1" spans="1:11">
      <c r="A649" s="25"/>
      <c r="B649" s="26"/>
      <c r="C649" s="25"/>
      <c r="D649" s="24" t="s">
        <v>3253</v>
      </c>
      <c r="E649" s="24" t="s">
        <v>3261</v>
      </c>
      <c r="F649" s="16" t="s">
        <v>3443</v>
      </c>
      <c r="G649" s="24" t="s">
        <v>3256</v>
      </c>
      <c r="H649" s="16" t="s">
        <v>3819</v>
      </c>
      <c r="I649" s="24" t="s">
        <v>3264</v>
      </c>
      <c r="J649" s="24" t="s">
        <v>3282</v>
      </c>
      <c r="K649" s="16" t="s">
        <v>3445</v>
      </c>
    </row>
    <row r="650" s="11" customFormat="1" ht="54.75" customHeight="1" spans="1:11">
      <c r="A650" s="25"/>
      <c r="B650" s="26"/>
      <c r="C650" s="25"/>
      <c r="D650" s="24" t="s">
        <v>3253</v>
      </c>
      <c r="E650" s="24" t="s">
        <v>3261</v>
      </c>
      <c r="F650" s="16" t="s">
        <v>3446</v>
      </c>
      <c r="G650" s="24" t="s">
        <v>3269</v>
      </c>
      <c r="H650" s="16" t="s">
        <v>3334</v>
      </c>
      <c r="I650" s="24" t="s">
        <v>3264</v>
      </c>
      <c r="J650" s="24" t="s">
        <v>3259</v>
      </c>
      <c r="K650" s="16" t="s">
        <v>3447</v>
      </c>
    </row>
    <row r="651" s="11" customFormat="1" ht="54.75" customHeight="1" spans="1:11">
      <c r="A651" s="25"/>
      <c r="B651" s="26"/>
      <c r="C651" s="25"/>
      <c r="D651" s="24" t="s">
        <v>3253</v>
      </c>
      <c r="E651" s="24" t="s">
        <v>3261</v>
      </c>
      <c r="F651" s="16" t="s">
        <v>3448</v>
      </c>
      <c r="G651" s="24" t="s">
        <v>3444</v>
      </c>
      <c r="H651" s="16" t="s">
        <v>3274</v>
      </c>
      <c r="I651" s="24" t="s">
        <v>3264</v>
      </c>
      <c r="J651" s="24" t="s">
        <v>3259</v>
      </c>
      <c r="K651" s="16" t="s">
        <v>3449</v>
      </c>
    </row>
    <row r="652" s="11" customFormat="1" ht="54.75" customHeight="1" spans="1:11">
      <c r="A652" s="25"/>
      <c r="B652" s="26"/>
      <c r="C652" s="25"/>
      <c r="D652" s="24" t="s">
        <v>3253</v>
      </c>
      <c r="E652" s="24" t="s">
        <v>3267</v>
      </c>
      <c r="F652" s="16" t="s">
        <v>3450</v>
      </c>
      <c r="G652" s="24" t="s">
        <v>3269</v>
      </c>
      <c r="H652" s="16" t="s">
        <v>3334</v>
      </c>
      <c r="I652" s="24" t="s">
        <v>3264</v>
      </c>
      <c r="J652" s="24" t="s">
        <v>3259</v>
      </c>
      <c r="K652" s="16" t="s">
        <v>3451</v>
      </c>
    </row>
    <row r="653" s="11" customFormat="1" ht="54.75" customHeight="1" spans="1:11">
      <c r="A653" s="25"/>
      <c r="B653" s="26"/>
      <c r="C653" s="25"/>
      <c r="D653" s="24" t="s">
        <v>3253</v>
      </c>
      <c r="E653" s="24" t="s">
        <v>3267</v>
      </c>
      <c r="F653" s="16" t="s">
        <v>3452</v>
      </c>
      <c r="G653" s="24" t="s">
        <v>3269</v>
      </c>
      <c r="H653" s="16" t="s">
        <v>3334</v>
      </c>
      <c r="I653" s="24" t="s">
        <v>3264</v>
      </c>
      <c r="J653" s="24" t="s">
        <v>3259</v>
      </c>
      <c r="K653" s="16" t="s">
        <v>3453</v>
      </c>
    </row>
    <row r="654" s="11" customFormat="1" ht="54.75" customHeight="1" spans="1:11">
      <c r="A654" s="25"/>
      <c r="B654" s="26"/>
      <c r="C654" s="25"/>
      <c r="D654" s="24" t="s">
        <v>3253</v>
      </c>
      <c r="E654" s="24" t="s">
        <v>3267</v>
      </c>
      <c r="F654" s="16" t="s">
        <v>3454</v>
      </c>
      <c r="G654" s="24" t="s">
        <v>3256</v>
      </c>
      <c r="H654" s="16" t="s">
        <v>3355</v>
      </c>
      <c r="I654" s="24" t="s">
        <v>3264</v>
      </c>
      <c r="J654" s="24" t="s">
        <v>3259</v>
      </c>
      <c r="K654" s="16" t="s">
        <v>3455</v>
      </c>
    </row>
    <row r="655" s="11" customFormat="1" ht="54.75" customHeight="1" spans="1:11">
      <c r="A655" s="25"/>
      <c r="B655" s="26"/>
      <c r="C655" s="25"/>
      <c r="D655" s="24" t="s">
        <v>3253</v>
      </c>
      <c r="E655" s="24" t="s">
        <v>3272</v>
      </c>
      <c r="F655" s="16" t="s">
        <v>3456</v>
      </c>
      <c r="G655" s="24" t="s">
        <v>3256</v>
      </c>
      <c r="H655" s="16" t="s">
        <v>4374</v>
      </c>
      <c r="I655" s="24" t="s">
        <v>3275</v>
      </c>
      <c r="J655" s="24" t="s">
        <v>3259</v>
      </c>
      <c r="K655" s="16" t="s">
        <v>3457</v>
      </c>
    </row>
    <row r="656" s="11" customFormat="1" ht="54.75" customHeight="1" spans="1:11">
      <c r="A656" s="25"/>
      <c r="B656" s="26"/>
      <c r="C656" s="25"/>
      <c r="D656" s="24" t="s">
        <v>3253</v>
      </c>
      <c r="E656" s="24" t="s">
        <v>3272</v>
      </c>
      <c r="F656" s="16" t="s">
        <v>3458</v>
      </c>
      <c r="G656" s="24" t="s">
        <v>3444</v>
      </c>
      <c r="H656" s="16" t="s">
        <v>3274</v>
      </c>
      <c r="I656" s="24" t="s">
        <v>3264</v>
      </c>
      <c r="J656" s="24" t="s">
        <v>3259</v>
      </c>
      <c r="K656" s="16" t="s">
        <v>3459</v>
      </c>
    </row>
    <row r="657" s="11" customFormat="1" ht="54.75" customHeight="1" spans="1:11">
      <c r="A657" s="25"/>
      <c r="B657" s="26"/>
      <c r="C657" s="25"/>
      <c r="D657" s="24" t="s">
        <v>3277</v>
      </c>
      <c r="E657" s="24" t="s">
        <v>3278</v>
      </c>
      <c r="F657" s="16" t="s">
        <v>3460</v>
      </c>
      <c r="G657" s="24" t="s">
        <v>3256</v>
      </c>
      <c r="H657" s="16" t="s">
        <v>3334</v>
      </c>
      <c r="I657" s="24" t="s">
        <v>3264</v>
      </c>
      <c r="J657" s="24" t="s">
        <v>3259</v>
      </c>
      <c r="K657" s="16" t="s">
        <v>3461</v>
      </c>
    </row>
    <row r="658" s="11" customFormat="1" ht="54.75" customHeight="1" spans="1:11">
      <c r="A658" s="25"/>
      <c r="B658" s="26"/>
      <c r="C658" s="25"/>
      <c r="D658" s="24" t="s">
        <v>3277</v>
      </c>
      <c r="E658" s="24" t="s">
        <v>3278</v>
      </c>
      <c r="F658" s="16" t="s">
        <v>3462</v>
      </c>
      <c r="G658" s="24" t="s">
        <v>3269</v>
      </c>
      <c r="H658" s="16" t="s">
        <v>3355</v>
      </c>
      <c r="I658" s="24" t="s">
        <v>3264</v>
      </c>
      <c r="J658" s="24" t="s">
        <v>3259</v>
      </c>
      <c r="K658" s="16" t="s">
        <v>3463</v>
      </c>
    </row>
    <row r="659" s="11" customFormat="1" ht="54.75" customHeight="1" spans="1:11">
      <c r="A659" s="25"/>
      <c r="B659" s="26"/>
      <c r="C659" s="25"/>
      <c r="D659" s="24" t="s">
        <v>3277</v>
      </c>
      <c r="E659" s="24" t="s">
        <v>3278</v>
      </c>
      <c r="F659" s="16" t="s">
        <v>3464</v>
      </c>
      <c r="G659" s="24" t="s">
        <v>3256</v>
      </c>
      <c r="H659" s="16" t="s">
        <v>3342</v>
      </c>
      <c r="I659" s="24" t="s">
        <v>3264</v>
      </c>
      <c r="J659" s="24" t="s">
        <v>3282</v>
      </c>
      <c r="K659" s="16" t="s">
        <v>3465</v>
      </c>
    </row>
    <row r="660" s="11" customFormat="1" ht="54.75" customHeight="1" spans="1:11">
      <c r="A660" s="25"/>
      <c r="B660" s="26"/>
      <c r="C660" s="25"/>
      <c r="D660" s="24" t="s">
        <v>3277</v>
      </c>
      <c r="E660" s="24" t="s">
        <v>3288</v>
      </c>
      <c r="F660" s="16" t="s">
        <v>3466</v>
      </c>
      <c r="G660" s="24" t="s">
        <v>3256</v>
      </c>
      <c r="H660" s="16" t="s">
        <v>3413</v>
      </c>
      <c r="I660" s="24" t="s">
        <v>3320</v>
      </c>
      <c r="J660" s="24" t="s">
        <v>3259</v>
      </c>
      <c r="K660" s="16" t="s">
        <v>3468</v>
      </c>
    </row>
    <row r="661" s="11" customFormat="1" ht="54.75" customHeight="1" spans="1:11">
      <c r="A661" s="27"/>
      <c r="B661" s="28"/>
      <c r="C661" s="27"/>
      <c r="D661" s="24" t="s">
        <v>3292</v>
      </c>
      <c r="E661" s="24" t="s">
        <v>3293</v>
      </c>
      <c r="F661" s="16" t="s">
        <v>3469</v>
      </c>
      <c r="G661" s="24" t="s">
        <v>3256</v>
      </c>
      <c r="H661" s="16" t="s">
        <v>3342</v>
      </c>
      <c r="I661" s="24" t="s">
        <v>3264</v>
      </c>
      <c r="J661" s="24" t="s">
        <v>3282</v>
      </c>
      <c r="K661" s="16" t="s">
        <v>3470</v>
      </c>
    </row>
    <row r="662" s="11" customFormat="1" ht="42" customHeight="1" spans="1:11">
      <c r="A662" s="16" t="s">
        <v>4375</v>
      </c>
      <c r="B662" s="21"/>
      <c r="C662" s="22"/>
      <c r="D662" s="22"/>
      <c r="E662" s="22"/>
      <c r="F662" s="22"/>
      <c r="G662" s="21"/>
      <c r="H662" s="22"/>
      <c r="I662" s="21"/>
      <c r="J662" s="21"/>
      <c r="K662" s="22"/>
    </row>
    <row r="663" s="11" customFormat="1" ht="42" customHeight="1" spans="1:11">
      <c r="A663" s="16" t="s">
        <v>4376</v>
      </c>
      <c r="B663" s="21"/>
      <c r="C663" s="22"/>
      <c r="D663" s="22"/>
      <c r="E663" s="22"/>
      <c r="F663" s="22"/>
      <c r="G663" s="21"/>
      <c r="H663" s="22"/>
      <c r="I663" s="21"/>
      <c r="J663" s="21"/>
      <c r="K663" s="22"/>
    </row>
    <row r="664" s="11" customFormat="1" ht="54.75" customHeight="1" spans="1:11">
      <c r="A664" s="23" t="s">
        <v>4377</v>
      </c>
      <c r="B664" s="23" t="s">
        <v>4378</v>
      </c>
      <c r="C664" s="23" t="s">
        <v>4379</v>
      </c>
      <c r="D664" s="24" t="s">
        <v>3253</v>
      </c>
      <c r="E664" s="24" t="s">
        <v>3254</v>
      </c>
      <c r="F664" s="16" t="s">
        <v>4380</v>
      </c>
      <c r="G664" s="24" t="s">
        <v>3269</v>
      </c>
      <c r="H664" s="16" t="s">
        <v>3413</v>
      </c>
      <c r="I664" s="24" t="s">
        <v>4381</v>
      </c>
      <c r="J664" s="24" t="s">
        <v>3259</v>
      </c>
      <c r="K664" s="16" t="s">
        <v>4382</v>
      </c>
    </row>
    <row r="665" s="11" customFormat="1" ht="54.75" customHeight="1" spans="1:11">
      <c r="A665" s="25"/>
      <c r="B665" s="26"/>
      <c r="C665" s="25"/>
      <c r="D665" s="24" t="s">
        <v>3253</v>
      </c>
      <c r="E665" s="24" t="s">
        <v>3261</v>
      </c>
      <c r="F665" s="16" t="s">
        <v>4383</v>
      </c>
      <c r="G665" s="24" t="s">
        <v>3269</v>
      </c>
      <c r="H665" s="16" t="s">
        <v>3413</v>
      </c>
      <c r="I665" s="24" t="s">
        <v>4381</v>
      </c>
      <c r="J665" s="24" t="s">
        <v>3259</v>
      </c>
      <c r="K665" s="16" t="s">
        <v>4382</v>
      </c>
    </row>
    <row r="666" s="11" customFormat="1" ht="54.75" customHeight="1" spans="1:11">
      <c r="A666" s="25"/>
      <c r="B666" s="26"/>
      <c r="C666" s="25"/>
      <c r="D666" s="24" t="s">
        <v>3253</v>
      </c>
      <c r="E666" s="24" t="s">
        <v>3267</v>
      </c>
      <c r="F666" s="16" t="s">
        <v>4384</v>
      </c>
      <c r="G666" s="24" t="s">
        <v>3269</v>
      </c>
      <c r="H666" s="16" t="s">
        <v>3413</v>
      </c>
      <c r="I666" s="24" t="s">
        <v>4381</v>
      </c>
      <c r="J666" s="24" t="s">
        <v>3259</v>
      </c>
      <c r="K666" s="16" t="s">
        <v>4382</v>
      </c>
    </row>
    <row r="667" s="11" customFormat="1" ht="54.75" customHeight="1" spans="1:11">
      <c r="A667" s="25"/>
      <c r="B667" s="26"/>
      <c r="C667" s="25"/>
      <c r="D667" s="24" t="s">
        <v>3277</v>
      </c>
      <c r="E667" s="24" t="s">
        <v>3278</v>
      </c>
      <c r="F667" s="16" t="s">
        <v>4385</v>
      </c>
      <c r="G667" s="24" t="s">
        <v>3269</v>
      </c>
      <c r="H667" s="16" t="s">
        <v>3413</v>
      </c>
      <c r="I667" s="24" t="s">
        <v>4381</v>
      </c>
      <c r="J667" s="24" t="s">
        <v>3259</v>
      </c>
      <c r="K667" s="16" t="s">
        <v>4386</v>
      </c>
    </row>
    <row r="668" s="11" customFormat="1" ht="54.75" customHeight="1" spans="1:11">
      <c r="A668" s="27"/>
      <c r="B668" s="28"/>
      <c r="C668" s="27"/>
      <c r="D668" s="24" t="s">
        <v>3292</v>
      </c>
      <c r="E668" s="24" t="s">
        <v>3293</v>
      </c>
      <c r="F668" s="16" t="s">
        <v>3294</v>
      </c>
      <c r="G668" s="24" t="s">
        <v>3269</v>
      </c>
      <c r="H668" s="16" t="s">
        <v>3413</v>
      </c>
      <c r="I668" s="24" t="s">
        <v>4381</v>
      </c>
      <c r="J668" s="24" t="s">
        <v>3259</v>
      </c>
      <c r="K668" s="16" t="s">
        <v>3864</v>
      </c>
    </row>
    <row r="669" s="11" customFormat="1" ht="54.75" customHeight="1" spans="1:11">
      <c r="A669" s="23" t="s">
        <v>4387</v>
      </c>
      <c r="B669" s="23" t="s">
        <v>4388</v>
      </c>
      <c r="C669" s="23" t="s">
        <v>4389</v>
      </c>
      <c r="D669" s="24" t="s">
        <v>3253</v>
      </c>
      <c r="E669" s="24" t="s">
        <v>3254</v>
      </c>
      <c r="F669" s="16" t="s">
        <v>4389</v>
      </c>
      <c r="G669" s="24" t="s">
        <v>3269</v>
      </c>
      <c r="H669" s="16" t="s">
        <v>4390</v>
      </c>
      <c r="I669" s="24" t="s">
        <v>4381</v>
      </c>
      <c r="J669" s="24" t="s">
        <v>3259</v>
      </c>
      <c r="K669" s="16" t="s">
        <v>4391</v>
      </c>
    </row>
    <row r="670" s="11" customFormat="1" ht="54.75" customHeight="1" spans="1:11">
      <c r="A670" s="25"/>
      <c r="B670" s="26"/>
      <c r="C670" s="25"/>
      <c r="D670" s="24" t="s">
        <v>3277</v>
      </c>
      <c r="E670" s="24" t="s">
        <v>3278</v>
      </c>
      <c r="F670" s="16" t="s">
        <v>4389</v>
      </c>
      <c r="G670" s="24" t="s">
        <v>3269</v>
      </c>
      <c r="H670" s="16" t="s">
        <v>3413</v>
      </c>
      <c r="I670" s="24" t="s">
        <v>4381</v>
      </c>
      <c r="J670" s="24" t="s">
        <v>3259</v>
      </c>
      <c r="K670" s="16" t="s">
        <v>4391</v>
      </c>
    </row>
    <row r="671" s="11" customFormat="1" ht="54.75" customHeight="1" spans="1:11">
      <c r="A671" s="27"/>
      <c r="B671" s="28"/>
      <c r="C671" s="27"/>
      <c r="D671" s="24" t="s">
        <v>3292</v>
      </c>
      <c r="E671" s="24" t="s">
        <v>3293</v>
      </c>
      <c r="F671" s="16" t="s">
        <v>4392</v>
      </c>
      <c r="G671" s="24" t="s">
        <v>3269</v>
      </c>
      <c r="H671" s="16" t="s">
        <v>3413</v>
      </c>
      <c r="I671" s="24" t="s">
        <v>4381</v>
      </c>
      <c r="J671" s="24" t="s">
        <v>3259</v>
      </c>
      <c r="K671" s="16" t="s">
        <v>3864</v>
      </c>
    </row>
    <row r="672" s="11" customFormat="1" ht="54.75" customHeight="1" spans="1:11">
      <c r="A672" s="23" t="s">
        <v>4393</v>
      </c>
      <c r="B672" s="23" t="s">
        <v>4394</v>
      </c>
      <c r="C672" s="23" t="s">
        <v>4395</v>
      </c>
      <c r="D672" s="24" t="s">
        <v>3253</v>
      </c>
      <c r="E672" s="24" t="s">
        <v>3254</v>
      </c>
      <c r="F672" s="16" t="s">
        <v>4395</v>
      </c>
      <c r="G672" s="24" t="s">
        <v>3269</v>
      </c>
      <c r="H672" s="16" t="s">
        <v>3413</v>
      </c>
      <c r="I672" s="24" t="s">
        <v>4381</v>
      </c>
      <c r="J672" s="24" t="s">
        <v>3259</v>
      </c>
      <c r="K672" s="16" t="s">
        <v>4382</v>
      </c>
    </row>
    <row r="673" s="11" customFormat="1" ht="54.75" customHeight="1" spans="1:11">
      <c r="A673" s="25"/>
      <c r="B673" s="26"/>
      <c r="C673" s="25"/>
      <c r="D673" s="24" t="s">
        <v>3253</v>
      </c>
      <c r="E673" s="24" t="s">
        <v>3261</v>
      </c>
      <c r="F673" s="16" t="s">
        <v>4396</v>
      </c>
      <c r="G673" s="24" t="s">
        <v>3269</v>
      </c>
      <c r="H673" s="16" t="s">
        <v>3413</v>
      </c>
      <c r="I673" s="24" t="s">
        <v>4381</v>
      </c>
      <c r="J673" s="24" t="s">
        <v>3259</v>
      </c>
      <c r="K673" s="16" t="s">
        <v>4382</v>
      </c>
    </row>
    <row r="674" s="11" customFormat="1" ht="54.75" customHeight="1" spans="1:11">
      <c r="A674" s="25"/>
      <c r="B674" s="26"/>
      <c r="C674" s="25"/>
      <c r="D674" s="24" t="s">
        <v>3253</v>
      </c>
      <c r="E674" s="24" t="s">
        <v>3267</v>
      </c>
      <c r="F674" s="16" t="s">
        <v>4397</v>
      </c>
      <c r="G674" s="24" t="s">
        <v>3269</v>
      </c>
      <c r="H674" s="16" t="s">
        <v>3274</v>
      </c>
      <c r="I674" s="24" t="s">
        <v>4381</v>
      </c>
      <c r="J674" s="24" t="s">
        <v>3259</v>
      </c>
      <c r="K674" s="16" t="s">
        <v>4382</v>
      </c>
    </row>
    <row r="675" s="11" customFormat="1" ht="54.75" customHeight="1" spans="1:11">
      <c r="A675" s="25"/>
      <c r="B675" s="26"/>
      <c r="C675" s="25"/>
      <c r="D675" s="24" t="s">
        <v>3253</v>
      </c>
      <c r="E675" s="24" t="s">
        <v>3272</v>
      </c>
      <c r="F675" s="16" t="s">
        <v>4398</v>
      </c>
      <c r="G675" s="24" t="s">
        <v>3269</v>
      </c>
      <c r="H675" s="16" t="s">
        <v>3274</v>
      </c>
      <c r="I675" s="24" t="s">
        <v>4381</v>
      </c>
      <c r="J675" s="24" t="s">
        <v>3259</v>
      </c>
      <c r="K675" s="16" t="s">
        <v>4382</v>
      </c>
    </row>
    <row r="676" s="11" customFormat="1" ht="54.75" customHeight="1" spans="1:11">
      <c r="A676" s="25"/>
      <c r="B676" s="26"/>
      <c r="C676" s="25"/>
      <c r="D676" s="24" t="s">
        <v>3277</v>
      </c>
      <c r="E676" s="24" t="s">
        <v>3278</v>
      </c>
      <c r="F676" s="16" t="s">
        <v>4399</v>
      </c>
      <c r="G676" s="24" t="s">
        <v>3269</v>
      </c>
      <c r="H676" s="16" t="s">
        <v>3413</v>
      </c>
      <c r="I676" s="24" t="s">
        <v>4381</v>
      </c>
      <c r="J676" s="24" t="s">
        <v>3259</v>
      </c>
      <c r="K676" s="16" t="s">
        <v>4382</v>
      </c>
    </row>
    <row r="677" s="11" customFormat="1" ht="54.75" customHeight="1" spans="1:11">
      <c r="A677" s="27"/>
      <c r="B677" s="28"/>
      <c r="C677" s="27"/>
      <c r="D677" s="24" t="s">
        <v>3292</v>
      </c>
      <c r="E677" s="24" t="s">
        <v>3293</v>
      </c>
      <c r="F677" s="16" t="s">
        <v>4400</v>
      </c>
      <c r="G677" s="24" t="s">
        <v>3269</v>
      </c>
      <c r="H677" s="16" t="s">
        <v>3413</v>
      </c>
      <c r="I677" s="24" t="s">
        <v>4381</v>
      </c>
      <c r="J677" s="24" t="s">
        <v>3259</v>
      </c>
      <c r="K677" s="16" t="s">
        <v>3864</v>
      </c>
    </row>
    <row r="678" s="11" customFormat="1" ht="42" customHeight="1" spans="1:11">
      <c r="A678" s="16" t="s">
        <v>4401</v>
      </c>
      <c r="B678" s="21"/>
      <c r="C678" s="22"/>
      <c r="D678" s="22"/>
      <c r="E678" s="22"/>
      <c r="F678" s="22"/>
      <c r="G678" s="21"/>
      <c r="H678" s="22"/>
      <c r="I678" s="21"/>
      <c r="J678" s="21"/>
      <c r="K678" s="22"/>
    </row>
    <row r="679" s="11" customFormat="1" ht="42" customHeight="1" spans="1:11">
      <c r="A679" s="16" t="s">
        <v>4402</v>
      </c>
      <c r="B679" s="21"/>
      <c r="C679" s="22"/>
      <c r="D679" s="22"/>
      <c r="E679" s="22"/>
      <c r="F679" s="22"/>
      <c r="G679" s="21"/>
      <c r="H679" s="22"/>
      <c r="I679" s="21"/>
      <c r="J679" s="21"/>
      <c r="K679" s="22"/>
    </row>
    <row r="680" s="11" customFormat="1" ht="42" customHeight="1" spans="1:11">
      <c r="A680" s="16" t="s">
        <v>4403</v>
      </c>
      <c r="B680" s="21"/>
      <c r="C680" s="22"/>
      <c r="D680" s="22"/>
      <c r="E680" s="22"/>
      <c r="F680" s="22"/>
      <c r="G680" s="21"/>
      <c r="H680" s="22"/>
      <c r="I680" s="21"/>
      <c r="J680" s="21"/>
      <c r="K680" s="22"/>
    </row>
    <row r="681" s="11" customFormat="1" ht="54.75" customHeight="1" spans="1:11">
      <c r="A681" s="23" t="s">
        <v>4404</v>
      </c>
      <c r="B681" s="23" t="s">
        <v>4405</v>
      </c>
      <c r="C681" s="23" t="s">
        <v>4406</v>
      </c>
      <c r="D681" s="24" t="s">
        <v>3253</v>
      </c>
      <c r="E681" s="24" t="s">
        <v>3254</v>
      </c>
      <c r="F681" s="16" t="s">
        <v>4407</v>
      </c>
      <c r="G681" s="24" t="s">
        <v>3256</v>
      </c>
      <c r="H681" s="16" t="s">
        <v>3334</v>
      </c>
      <c r="I681" s="24" t="s">
        <v>3264</v>
      </c>
      <c r="J681" s="24" t="s">
        <v>3282</v>
      </c>
      <c r="K681" s="16" t="s">
        <v>4408</v>
      </c>
    </row>
    <row r="682" s="11" customFormat="1" ht="54.75" customHeight="1" spans="1:11">
      <c r="A682" s="25"/>
      <c r="B682" s="26"/>
      <c r="C682" s="25"/>
      <c r="D682" s="24" t="s">
        <v>3253</v>
      </c>
      <c r="E682" s="24" t="s">
        <v>3254</v>
      </c>
      <c r="F682" s="16" t="s">
        <v>4409</v>
      </c>
      <c r="G682" s="24" t="s">
        <v>3256</v>
      </c>
      <c r="H682" s="16" t="s">
        <v>3334</v>
      </c>
      <c r="I682" s="24" t="s">
        <v>3264</v>
      </c>
      <c r="J682" s="24" t="s">
        <v>3282</v>
      </c>
      <c r="K682" s="16" t="s">
        <v>4410</v>
      </c>
    </row>
    <row r="683" s="11" customFormat="1" ht="54.75" customHeight="1" spans="1:11">
      <c r="A683" s="25"/>
      <c r="B683" s="26"/>
      <c r="C683" s="25"/>
      <c r="D683" s="24" t="s">
        <v>3253</v>
      </c>
      <c r="E683" s="24" t="s">
        <v>3261</v>
      </c>
      <c r="F683" s="16" t="s">
        <v>4411</v>
      </c>
      <c r="G683" s="24" t="s">
        <v>3256</v>
      </c>
      <c r="H683" s="16" t="s">
        <v>3334</v>
      </c>
      <c r="I683" s="24" t="s">
        <v>3264</v>
      </c>
      <c r="J683" s="24" t="s">
        <v>3282</v>
      </c>
      <c r="K683" s="16" t="s">
        <v>4412</v>
      </c>
    </row>
    <row r="684" s="11" customFormat="1" ht="54.75" customHeight="1" spans="1:11">
      <c r="A684" s="25"/>
      <c r="B684" s="26"/>
      <c r="C684" s="25"/>
      <c r="D684" s="24" t="s">
        <v>3253</v>
      </c>
      <c r="E684" s="24" t="s">
        <v>3261</v>
      </c>
      <c r="F684" s="16" t="s">
        <v>4413</v>
      </c>
      <c r="G684" s="24" t="s">
        <v>3256</v>
      </c>
      <c r="H684" s="16" t="s">
        <v>3334</v>
      </c>
      <c r="I684" s="24" t="s">
        <v>3264</v>
      </c>
      <c r="J684" s="24" t="s">
        <v>3282</v>
      </c>
      <c r="K684" s="16" t="s">
        <v>4410</v>
      </c>
    </row>
    <row r="685" s="11" customFormat="1" ht="54.75" customHeight="1" spans="1:11">
      <c r="A685" s="25"/>
      <c r="B685" s="26"/>
      <c r="C685" s="25"/>
      <c r="D685" s="24" t="s">
        <v>3253</v>
      </c>
      <c r="E685" s="24" t="s">
        <v>3267</v>
      </c>
      <c r="F685" s="16" t="s">
        <v>4414</v>
      </c>
      <c r="G685" s="24" t="s">
        <v>3256</v>
      </c>
      <c r="H685" s="16" t="s">
        <v>3334</v>
      </c>
      <c r="I685" s="24" t="s">
        <v>3264</v>
      </c>
      <c r="J685" s="24" t="s">
        <v>3282</v>
      </c>
      <c r="K685" s="16" t="s">
        <v>4415</v>
      </c>
    </row>
    <row r="686" s="11" customFormat="1" ht="54.75" customHeight="1" spans="1:11">
      <c r="A686" s="25"/>
      <c r="B686" s="26"/>
      <c r="C686" s="25"/>
      <c r="D686" s="24" t="s">
        <v>3277</v>
      </c>
      <c r="E686" s="24" t="s">
        <v>3278</v>
      </c>
      <c r="F686" s="16" t="s">
        <v>3584</v>
      </c>
      <c r="G686" s="24" t="s">
        <v>3256</v>
      </c>
      <c r="H686" s="16" t="s">
        <v>3365</v>
      </c>
      <c r="I686" s="24" t="s">
        <v>3264</v>
      </c>
      <c r="J686" s="24" t="s">
        <v>3282</v>
      </c>
      <c r="K686" s="16" t="s">
        <v>4416</v>
      </c>
    </row>
    <row r="687" s="11" customFormat="1" ht="54.75" customHeight="1" spans="1:11">
      <c r="A687" s="25"/>
      <c r="B687" s="26"/>
      <c r="C687" s="25"/>
      <c r="D687" s="24" t="s">
        <v>3277</v>
      </c>
      <c r="E687" s="24" t="s">
        <v>3284</v>
      </c>
      <c r="F687" s="16" t="s">
        <v>4417</v>
      </c>
      <c r="G687" s="24" t="s">
        <v>3256</v>
      </c>
      <c r="H687" s="16" t="s">
        <v>3365</v>
      </c>
      <c r="I687" s="24" t="s">
        <v>3264</v>
      </c>
      <c r="J687" s="24" t="s">
        <v>3282</v>
      </c>
      <c r="K687" s="16" t="s">
        <v>4418</v>
      </c>
    </row>
    <row r="688" s="11" customFormat="1" ht="54.75" customHeight="1" spans="1:11">
      <c r="A688" s="25"/>
      <c r="B688" s="26"/>
      <c r="C688" s="25"/>
      <c r="D688" s="24" t="s">
        <v>3292</v>
      </c>
      <c r="E688" s="24" t="s">
        <v>3293</v>
      </c>
      <c r="F688" s="16" t="s">
        <v>4419</v>
      </c>
      <c r="G688" s="24" t="s">
        <v>3256</v>
      </c>
      <c r="H688" s="16" t="s">
        <v>3365</v>
      </c>
      <c r="I688" s="24" t="s">
        <v>3264</v>
      </c>
      <c r="J688" s="24" t="s">
        <v>3282</v>
      </c>
      <c r="K688" s="16" t="s">
        <v>4420</v>
      </c>
    </row>
    <row r="689" s="11" customFormat="1" ht="54.75" customHeight="1" spans="1:11">
      <c r="A689" s="27"/>
      <c r="B689" s="28"/>
      <c r="C689" s="27"/>
      <c r="D689" s="24" t="s">
        <v>3292</v>
      </c>
      <c r="E689" s="24" t="s">
        <v>3293</v>
      </c>
      <c r="F689" s="16" t="s">
        <v>4421</v>
      </c>
      <c r="G689" s="24" t="s">
        <v>3256</v>
      </c>
      <c r="H689" s="16" t="s">
        <v>3365</v>
      </c>
      <c r="I689" s="24" t="s">
        <v>3264</v>
      </c>
      <c r="J689" s="24" t="s">
        <v>3282</v>
      </c>
      <c r="K689" s="16" t="s">
        <v>4420</v>
      </c>
    </row>
    <row r="690" s="11" customFormat="1" ht="54.75" customHeight="1" spans="1:11">
      <c r="A690" s="23" t="s">
        <v>4422</v>
      </c>
      <c r="B690" s="23" t="s">
        <v>4423</v>
      </c>
      <c r="C690" s="23" t="s">
        <v>4424</v>
      </c>
      <c r="D690" s="24" t="s">
        <v>3253</v>
      </c>
      <c r="E690" s="24" t="s">
        <v>3254</v>
      </c>
      <c r="F690" s="16" t="s">
        <v>4407</v>
      </c>
      <c r="G690" s="24" t="s">
        <v>3256</v>
      </c>
      <c r="H690" s="16" t="s">
        <v>3334</v>
      </c>
      <c r="I690" s="24" t="s">
        <v>3264</v>
      </c>
      <c r="J690" s="24" t="s">
        <v>3282</v>
      </c>
      <c r="K690" s="16" t="s">
        <v>4425</v>
      </c>
    </row>
    <row r="691" s="11" customFormat="1" ht="54.75" customHeight="1" spans="1:11">
      <c r="A691" s="25"/>
      <c r="B691" s="26"/>
      <c r="C691" s="25"/>
      <c r="D691" s="24" t="s">
        <v>3253</v>
      </c>
      <c r="E691" s="24" t="s">
        <v>3254</v>
      </c>
      <c r="F691" s="16" t="s">
        <v>4407</v>
      </c>
      <c r="G691" s="24" t="s">
        <v>3256</v>
      </c>
      <c r="H691" s="16" t="s">
        <v>3334</v>
      </c>
      <c r="I691" s="24" t="s">
        <v>3264</v>
      </c>
      <c r="J691" s="24" t="s">
        <v>3282</v>
      </c>
      <c r="K691" s="16" t="s">
        <v>4410</v>
      </c>
    </row>
    <row r="692" s="11" customFormat="1" ht="54.75" customHeight="1" spans="1:11">
      <c r="A692" s="25"/>
      <c r="B692" s="26"/>
      <c r="C692" s="25"/>
      <c r="D692" s="24" t="s">
        <v>3253</v>
      </c>
      <c r="E692" s="24" t="s">
        <v>3261</v>
      </c>
      <c r="F692" s="16" t="s">
        <v>4411</v>
      </c>
      <c r="G692" s="24" t="s">
        <v>3256</v>
      </c>
      <c r="H692" s="16" t="s">
        <v>3334</v>
      </c>
      <c r="I692" s="24" t="s">
        <v>3264</v>
      </c>
      <c r="J692" s="24" t="s">
        <v>3282</v>
      </c>
      <c r="K692" s="16" t="s">
        <v>4412</v>
      </c>
    </row>
    <row r="693" s="11" customFormat="1" ht="54.75" customHeight="1" spans="1:11">
      <c r="A693" s="25"/>
      <c r="B693" s="26"/>
      <c r="C693" s="25"/>
      <c r="D693" s="24" t="s">
        <v>3253</v>
      </c>
      <c r="E693" s="24" t="s">
        <v>3261</v>
      </c>
      <c r="F693" s="16" t="s">
        <v>4413</v>
      </c>
      <c r="G693" s="24" t="s">
        <v>3256</v>
      </c>
      <c r="H693" s="16" t="s">
        <v>3334</v>
      </c>
      <c r="I693" s="24" t="s">
        <v>3264</v>
      </c>
      <c r="J693" s="24" t="s">
        <v>3282</v>
      </c>
      <c r="K693" s="16" t="s">
        <v>4426</v>
      </c>
    </row>
    <row r="694" s="11" customFormat="1" ht="54.75" customHeight="1" spans="1:11">
      <c r="A694" s="25"/>
      <c r="B694" s="26"/>
      <c r="C694" s="25"/>
      <c r="D694" s="24" t="s">
        <v>3253</v>
      </c>
      <c r="E694" s="24" t="s">
        <v>3267</v>
      </c>
      <c r="F694" s="16" t="s">
        <v>4427</v>
      </c>
      <c r="G694" s="24" t="s">
        <v>3256</v>
      </c>
      <c r="H694" s="16" t="s">
        <v>3334</v>
      </c>
      <c r="I694" s="24" t="s">
        <v>3264</v>
      </c>
      <c r="J694" s="24" t="s">
        <v>3282</v>
      </c>
      <c r="K694" s="16" t="s">
        <v>4428</v>
      </c>
    </row>
    <row r="695" s="11" customFormat="1" ht="54.75" customHeight="1" spans="1:11">
      <c r="A695" s="25"/>
      <c r="B695" s="26"/>
      <c r="C695" s="25"/>
      <c r="D695" s="24" t="s">
        <v>3277</v>
      </c>
      <c r="E695" s="24" t="s">
        <v>3278</v>
      </c>
      <c r="F695" s="16" t="s">
        <v>3584</v>
      </c>
      <c r="G695" s="24" t="s">
        <v>3256</v>
      </c>
      <c r="H695" s="16" t="s">
        <v>3365</v>
      </c>
      <c r="I695" s="24" t="s">
        <v>3264</v>
      </c>
      <c r="J695" s="24" t="s">
        <v>3282</v>
      </c>
      <c r="K695" s="16" t="s">
        <v>4416</v>
      </c>
    </row>
    <row r="696" s="11" customFormat="1" ht="54.75" customHeight="1" spans="1:11">
      <c r="A696" s="25"/>
      <c r="B696" s="26"/>
      <c r="C696" s="25"/>
      <c r="D696" s="24" t="s">
        <v>3277</v>
      </c>
      <c r="E696" s="24" t="s">
        <v>3284</v>
      </c>
      <c r="F696" s="16" t="s">
        <v>4417</v>
      </c>
      <c r="G696" s="24" t="s">
        <v>3256</v>
      </c>
      <c r="H696" s="16" t="s">
        <v>3365</v>
      </c>
      <c r="I696" s="24" t="s">
        <v>3264</v>
      </c>
      <c r="J696" s="24" t="s">
        <v>3282</v>
      </c>
      <c r="K696" s="16" t="s">
        <v>4418</v>
      </c>
    </row>
    <row r="697" s="11" customFormat="1" ht="54.75" customHeight="1" spans="1:11">
      <c r="A697" s="25"/>
      <c r="B697" s="26"/>
      <c r="C697" s="25"/>
      <c r="D697" s="24" t="s">
        <v>3292</v>
      </c>
      <c r="E697" s="24" t="s">
        <v>3293</v>
      </c>
      <c r="F697" s="16" t="s">
        <v>4429</v>
      </c>
      <c r="G697" s="24" t="s">
        <v>3256</v>
      </c>
      <c r="H697" s="16" t="s">
        <v>3365</v>
      </c>
      <c r="I697" s="24" t="s">
        <v>3264</v>
      </c>
      <c r="J697" s="24" t="s">
        <v>3282</v>
      </c>
      <c r="K697" s="16" t="s">
        <v>4420</v>
      </c>
    </row>
    <row r="698" s="11" customFormat="1" ht="54.75" customHeight="1" spans="1:11">
      <c r="A698" s="27"/>
      <c r="B698" s="28"/>
      <c r="C698" s="27"/>
      <c r="D698" s="24" t="s">
        <v>3292</v>
      </c>
      <c r="E698" s="24" t="s">
        <v>3293</v>
      </c>
      <c r="F698" s="16" t="s">
        <v>4430</v>
      </c>
      <c r="G698" s="24" t="s">
        <v>3256</v>
      </c>
      <c r="H698" s="16" t="s">
        <v>3365</v>
      </c>
      <c r="I698" s="24" t="s">
        <v>3264</v>
      </c>
      <c r="J698" s="24" t="s">
        <v>3282</v>
      </c>
      <c r="K698" s="16" t="s">
        <v>4420</v>
      </c>
    </row>
    <row r="699" s="11" customFormat="1" ht="54.75" customHeight="1" spans="1:11">
      <c r="A699" s="23" t="s">
        <v>4431</v>
      </c>
      <c r="B699" s="23" t="s">
        <v>4432</v>
      </c>
      <c r="C699" s="23" t="s">
        <v>3662</v>
      </c>
      <c r="D699" s="24" t="s">
        <v>3253</v>
      </c>
      <c r="E699" s="24" t="s">
        <v>3254</v>
      </c>
      <c r="F699" s="16" t="s">
        <v>3663</v>
      </c>
      <c r="G699" s="24" t="s">
        <v>3256</v>
      </c>
      <c r="H699" s="16" t="s">
        <v>3821</v>
      </c>
      <c r="I699" s="24" t="s">
        <v>3648</v>
      </c>
      <c r="J699" s="24" t="s">
        <v>3259</v>
      </c>
      <c r="K699" s="16" t="s">
        <v>3665</v>
      </c>
    </row>
    <row r="700" s="11" customFormat="1" ht="54.75" customHeight="1" spans="1:11">
      <c r="A700" s="25"/>
      <c r="B700" s="26"/>
      <c r="C700" s="25"/>
      <c r="D700" s="24" t="s">
        <v>3253</v>
      </c>
      <c r="E700" s="24" t="s">
        <v>3254</v>
      </c>
      <c r="F700" s="16" t="s">
        <v>3666</v>
      </c>
      <c r="G700" s="24" t="s">
        <v>3256</v>
      </c>
      <c r="H700" s="16" t="s">
        <v>3501</v>
      </c>
      <c r="I700" s="24" t="s">
        <v>3648</v>
      </c>
      <c r="J700" s="24" t="s">
        <v>3259</v>
      </c>
      <c r="K700" s="16" t="s">
        <v>3668</v>
      </c>
    </row>
    <row r="701" s="11" customFormat="1" ht="54.75" customHeight="1" spans="1:11">
      <c r="A701" s="25"/>
      <c r="B701" s="26"/>
      <c r="C701" s="25"/>
      <c r="D701" s="24" t="s">
        <v>3253</v>
      </c>
      <c r="E701" s="24" t="s">
        <v>3254</v>
      </c>
      <c r="F701" s="16" t="s">
        <v>3669</v>
      </c>
      <c r="G701" s="24" t="s">
        <v>3256</v>
      </c>
      <c r="H701" s="16" t="s">
        <v>4433</v>
      </c>
      <c r="I701" s="24" t="s">
        <v>3648</v>
      </c>
      <c r="J701" s="24" t="s">
        <v>3259</v>
      </c>
      <c r="K701" s="16" t="s">
        <v>3671</v>
      </c>
    </row>
    <row r="702" s="11" customFormat="1" ht="54.75" customHeight="1" spans="1:11">
      <c r="A702" s="25"/>
      <c r="B702" s="26"/>
      <c r="C702" s="25"/>
      <c r="D702" s="24" t="s">
        <v>3277</v>
      </c>
      <c r="E702" s="24" t="s">
        <v>3278</v>
      </c>
      <c r="F702" s="16" t="s">
        <v>3650</v>
      </c>
      <c r="G702" s="24" t="s">
        <v>3256</v>
      </c>
      <c r="H702" s="16" t="s">
        <v>3621</v>
      </c>
      <c r="I702" s="24" t="s">
        <v>3281</v>
      </c>
      <c r="J702" s="24" t="s">
        <v>3282</v>
      </c>
      <c r="K702" s="16" t="s">
        <v>3672</v>
      </c>
    </row>
    <row r="703" s="11" customFormat="1" ht="54.75" customHeight="1" spans="1:11">
      <c r="A703" s="25"/>
      <c r="B703" s="26"/>
      <c r="C703" s="25"/>
      <c r="D703" s="24" t="s">
        <v>3292</v>
      </c>
      <c r="E703" s="24" t="s">
        <v>3293</v>
      </c>
      <c r="F703" s="16" t="s">
        <v>3673</v>
      </c>
      <c r="G703" s="24" t="s">
        <v>3269</v>
      </c>
      <c r="H703" s="16" t="s">
        <v>3342</v>
      </c>
      <c r="I703" s="24" t="s">
        <v>3264</v>
      </c>
      <c r="J703" s="24" t="s">
        <v>3259</v>
      </c>
      <c r="K703" s="16" t="s">
        <v>3674</v>
      </c>
    </row>
    <row r="704" s="11" customFormat="1" ht="54.75" customHeight="1" spans="1:11">
      <c r="A704" s="27"/>
      <c r="B704" s="28"/>
      <c r="C704" s="27"/>
      <c r="D704" s="24" t="s">
        <v>3292</v>
      </c>
      <c r="E704" s="24" t="s">
        <v>3293</v>
      </c>
      <c r="F704" s="16" t="s">
        <v>3651</v>
      </c>
      <c r="G704" s="24" t="s">
        <v>3269</v>
      </c>
      <c r="H704" s="16" t="s">
        <v>3342</v>
      </c>
      <c r="I704" s="24" t="s">
        <v>3264</v>
      </c>
      <c r="J704" s="24" t="s">
        <v>3259</v>
      </c>
      <c r="K704" s="16" t="s">
        <v>3652</v>
      </c>
    </row>
    <row r="705" s="11" customFormat="1" ht="42" customHeight="1" spans="1:11">
      <c r="A705" s="16" t="s">
        <v>4434</v>
      </c>
      <c r="B705" s="21"/>
      <c r="C705" s="22"/>
      <c r="D705" s="22"/>
      <c r="E705" s="22"/>
      <c r="F705" s="22"/>
      <c r="G705" s="21"/>
      <c r="H705" s="22"/>
      <c r="I705" s="21"/>
      <c r="J705" s="21"/>
      <c r="K705" s="22"/>
    </row>
    <row r="706" s="11" customFormat="1" ht="42" customHeight="1" spans="1:11">
      <c r="A706" s="16" t="s">
        <v>4435</v>
      </c>
      <c r="B706" s="21"/>
      <c r="C706" s="22"/>
      <c r="D706" s="22"/>
      <c r="E706" s="22"/>
      <c r="F706" s="22"/>
      <c r="G706" s="21"/>
      <c r="H706" s="22"/>
      <c r="I706" s="21"/>
      <c r="J706" s="21"/>
      <c r="K706" s="22"/>
    </row>
    <row r="707" s="11" customFormat="1" ht="54.75" customHeight="1" spans="1:11">
      <c r="A707" s="23" t="s">
        <v>4436</v>
      </c>
      <c r="B707" s="23" t="s">
        <v>4437</v>
      </c>
      <c r="C707" s="23" t="s">
        <v>4438</v>
      </c>
      <c r="D707" s="24" t="s">
        <v>3253</v>
      </c>
      <c r="E707" s="24" t="s">
        <v>3261</v>
      </c>
      <c r="F707" s="16" t="s">
        <v>3569</v>
      </c>
      <c r="G707" s="24" t="s">
        <v>3256</v>
      </c>
      <c r="H707" s="16" t="s">
        <v>3334</v>
      </c>
      <c r="I707" s="24" t="s">
        <v>3264</v>
      </c>
      <c r="J707" s="24" t="s">
        <v>3259</v>
      </c>
      <c r="K707" s="16" t="s">
        <v>3570</v>
      </c>
    </row>
    <row r="708" s="11" customFormat="1" ht="54.75" customHeight="1" spans="1:11">
      <c r="A708" s="25"/>
      <c r="B708" s="26"/>
      <c r="C708" s="25"/>
      <c r="D708" s="24" t="s">
        <v>3253</v>
      </c>
      <c r="E708" s="24" t="s">
        <v>3267</v>
      </c>
      <c r="F708" s="16" t="s">
        <v>3577</v>
      </c>
      <c r="G708" s="24" t="s">
        <v>3256</v>
      </c>
      <c r="H708" s="16" t="s">
        <v>3334</v>
      </c>
      <c r="I708" s="24" t="s">
        <v>3264</v>
      </c>
      <c r="J708" s="24" t="s">
        <v>3259</v>
      </c>
      <c r="K708" s="16" t="s">
        <v>3578</v>
      </c>
    </row>
    <row r="709" s="11" customFormat="1" ht="54.75" customHeight="1" spans="1:11">
      <c r="A709" s="25"/>
      <c r="B709" s="26"/>
      <c r="C709" s="25"/>
      <c r="D709" s="24" t="s">
        <v>3277</v>
      </c>
      <c r="E709" s="24" t="s">
        <v>3278</v>
      </c>
      <c r="F709" s="16" t="s">
        <v>3584</v>
      </c>
      <c r="G709" s="24" t="s">
        <v>3269</v>
      </c>
      <c r="H709" s="16" t="s">
        <v>3336</v>
      </c>
      <c r="I709" s="24" t="s">
        <v>3264</v>
      </c>
      <c r="J709" s="24" t="s">
        <v>3259</v>
      </c>
      <c r="K709" s="16" t="s">
        <v>3585</v>
      </c>
    </row>
    <row r="710" s="11" customFormat="1" ht="54.75" customHeight="1" spans="1:11">
      <c r="A710" s="27"/>
      <c r="B710" s="28"/>
      <c r="C710" s="27"/>
      <c r="D710" s="24" t="s">
        <v>3292</v>
      </c>
      <c r="E710" s="24" t="s">
        <v>3293</v>
      </c>
      <c r="F710" s="16" t="s">
        <v>3592</v>
      </c>
      <c r="G710" s="24" t="s">
        <v>3269</v>
      </c>
      <c r="H710" s="16" t="s">
        <v>3342</v>
      </c>
      <c r="I710" s="24" t="s">
        <v>3264</v>
      </c>
      <c r="J710" s="24" t="s">
        <v>3259</v>
      </c>
      <c r="K710" s="16" t="s">
        <v>3593</v>
      </c>
    </row>
    <row r="711" s="11" customFormat="1" ht="54.75" customHeight="1" spans="1:11">
      <c r="A711" s="23" t="s">
        <v>4439</v>
      </c>
      <c r="B711" s="23" t="s">
        <v>4440</v>
      </c>
      <c r="C711" s="23" t="s">
        <v>4441</v>
      </c>
      <c r="D711" s="24" t="s">
        <v>3253</v>
      </c>
      <c r="E711" s="24" t="s">
        <v>3267</v>
      </c>
      <c r="F711" s="16" t="s">
        <v>4441</v>
      </c>
      <c r="G711" s="24" t="s">
        <v>3256</v>
      </c>
      <c r="H711" s="16" t="s">
        <v>3263</v>
      </c>
      <c r="I711" s="24" t="s">
        <v>3648</v>
      </c>
      <c r="J711" s="24" t="s">
        <v>3282</v>
      </c>
      <c r="K711" s="16" t="s">
        <v>4441</v>
      </c>
    </row>
    <row r="712" s="11" customFormat="1" ht="54.75" customHeight="1" spans="1:11">
      <c r="A712" s="25"/>
      <c r="B712" s="26"/>
      <c r="C712" s="25"/>
      <c r="D712" s="24" t="s">
        <v>3277</v>
      </c>
      <c r="E712" s="24" t="s">
        <v>3278</v>
      </c>
      <c r="F712" s="16" t="s">
        <v>4441</v>
      </c>
      <c r="G712" s="24" t="s">
        <v>3256</v>
      </c>
      <c r="H712" s="16" t="s">
        <v>3263</v>
      </c>
      <c r="I712" s="24" t="s">
        <v>3648</v>
      </c>
      <c r="J712" s="24" t="s">
        <v>3282</v>
      </c>
      <c r="K712" s="16" t="s">
        <v>4441</v>
      </c>
    </row>
    <row r="713" s="11" customFormat="1" ht="54.75" customHeight="1" spans="1:11">
      <c r="A713" s="27"/>
      <c r="B713" s="28"/>
      <c r="C713" s="27"/>
      <c r="D713" s="24" t="s">
        <v>3292</v>
      </c>
      <c r="E713" s="24" t="s">
        <v>3293</v>
      </c>
      <c r="F713" s="16" t="s">
        <v>4441</v>
      </c>
      <c r="G713" s="24" t="s">
        <v>3256</v>
      </c>
      <c r="H713" s="16" t="s">
        <v>3263</v>
      </c>
      <c r="I713" s="24" t="s">
        <v>3648</v>
      </c>
      <c r="J713" s="24" t="s">
        <v>3282</v>
      </c>
      <c r="K713" s="16" t="s">
        <v>4441</v>
      </c>
    </row>
    <row r="714" s="11" customFormat="1" ht="54.75" customHeight="1" spans="1:11">
      <c r="A714" s="23" t="s">
        <v>4442</v>
      </c>
      <c r="B714" s="23" t="s">
        <v>4443</v>
      </c>
      <c r="C714" s="23" t="s">
        <v>4444</v>
      </c>
      <c r="D714" s="24" t="s">
        <v>3253</v>
      </c>
      <c r="E714" s="24" t="s">
        <v>3254</v>
      </c>
      <c r="F714" s="16" t="s">
        <v>4445</v>
      </c>
      <c r="G714" s="24" t="s">
        <v>3256</v>
      </c>
      <c r="H714" s="16" t="s">
        <v>4446</v>
      </c>
      <c r="I714" s="24" t="s">
        <v>3648</v>
      </c>
      <c r="J714" s="24" t="s">
        <v>3259</v>
      </c>
      <c r="K714" s="16" t="s">
        <v>4447</v>
      </c>
    </row>
    <row r="715" s="11" customFormat="1" ht="54.75" customHeight="1" spans="1:11">
      <c r="A715" s="25"/>
      <c r="B715" s="26"/>
      <c r="C715" s="25"/>
      <c r="D715" s="24" t="s">
        <v>3253</v>
      </c>
      <c r="E715" s="24" t="s">
        <v>3261</v>
      </c>
      <c r="F715" s="16" t="s">
        <v>4448</v>
      </c>
      <c r="G715" s="24" t="s">
        <v>3256</v>
      </c>
      <c r="H715" s="16" t="s">
        <v>3334</v>
      </c>
      <c r="I715" s="24" t="s">
        <v>3264</v>
      </c>
      <c r="J715" s="24" t="s">
        <v>3259</v>
      </c>
      <c r="K715" s="16" t="s">
        <v>4447</v>
      </c>
    </row>
    <row r="716" s="11" customFormat="1" ht="54.75" customHeight="1" spans="1:11">
      <c r="A716" s="25"/>
      <c r="B716" s="26"/>
      <c r="C716" s="25"/>
      <c r="D716" s="24" t="s">
        <v>3253</v>
      </c>
      <c r="E716" s="24" t="s">
        <v>3267</v>
      </c>
      <c r="F716" s="16" t="s">
        <v>4449</v>
      </c>
      <c r="G716" s="24" t="s">
        <v>3256</v>
      </c>
      <c r="H716" s="16" t="s">
        <v>3334</v>
      </c>
      <c r="I716" s="24" t="s">
        <v>3264</v>
      </c>
      <c r="J716" s="24" t="s">
        <v>3259</v>
      </c>
      <c r="K716" s="16" t="s">
        <v>4447</v>
      </c>
    </row>
    <row r="717" s="11" customFormat="1" ht="54.75" customHeight="1" spans="1:11">
      <c r="A717" s="25"/>
      <c r="B717" s="26"/>
      <c r="C717" s="25"/>
      <c r="D717" s="24" t="s">
        <v>3277</v>
      </c>
      <c r="E717" s="24" t="s">
        <v>3278</v>
      </c>
      <c r="F717" s="16" t="s">
        <v>4450</v>
      </c>
      <c r="G717" s="24" t="s">
        <v>3269</v>
      </c>
      <c r="H717" s="16" t="s">
        <v>3532</v>
      </c>
      <c r="I717" s="24" t="s">
        <v>3264</v>
      </c>
      <c r="J717" s="24" t="s">
        <v>3259</v>
      </c>
      <c r="K717" s="16" t="s">
        <v>4451</v>
      </c>
    </row>
    <row r="718" s="11" customFormat="1" ht="54.75" customHeight="1" spans="1:11">
      <c r="A718" s="27"/>
      <c r="B718" s="28"/>
      <c r="C718" s="27"/>
      <c r="D718" s="24" t="s">
        <v>3292</v>
      </c>
      <c r="E718" s="24" t="s">
        <v>3293</v>
      </c>
      <c r="F718" s="16" t="s">
        <v>4452</v>
      </c>
      <c r="G718" s="24" t="s">
        <v>3269</v>
      </c>
      <c r="H718" s="16" t="s">
        <v>3336</v>
      </c>
      <c r="I718" s="24" t="s">
        <v>3264</v>
      </c>
      <c r="J718" s="24" t="s">
        <v>3259</v>
      </c>
      <c r="K718" s="16" t="s">
        <v>4447</v>
      </c>
    </row>
    <row r="719" s="11" customFormat="1" ht="54.75" customHeight="1" spans="1:11">
      <c r="A719" s="23" t="s">
        <v>4453</v>
      </c>
      <c r="B719" s="23" t="s">
        <v>4454</v>
      </c>
      <c r="C719" s="23" t="s">
        <v>4455</v>
      </c>
      <c r="D719" s="24" t="s">
        <v>3253</v>
      </c>
      <c r="E719" s="24" t="s">
        <v>3254</v>
      </c>
      <c r="F719" s="16" t="s">
        <v>4456</v>
      </c>
      <c r="G719" s="24" t="s">
        <v>3269</v>
      </c>
      <c r="H719" s="16" t="s">
        <v>3428</v>
      </c>
      <c r="I719" s="24" t="s">
        <v>3264</v>
      </c>
      <c r="J719" s="24" t="s">
        <v>3259</v>
      </c>
      <c r="K719" s="16" t="s">
        <v>4456</v>
      </c>
    </row>
    <row r="720" s="11" customFormat="1" ht="54.75" customHeight="1" spans="1:11">
      <c r="A720" s="25"/>
      <c r="B720" s="26"/>
      <c r="C720" s="25"/>
      <c r="D720" s="24" t="s">
        <v>3253</v>
      </c>
      <c r="E720" s="24" t="s">
        <v>3261</v>
      </c>
      <c r="F720" s="16" t="s">
        <v>4457</v>
      </c>
      <c r="G720" s="24" t="s">
        <v>3269</v>
      </c>
      <c r="H720" s="16" t="s">
        <v>3365</v>
      </c>
      <c r="I720" s="24" t="s">
        <v>3264</v>
      </c>
      <c r="J720" s="24" t="s">
        <v>3259</v>
      </c>
      <c r="K720" s="16" t="s">
        <v>4456</v>
      </c>
    </row>
    <row r="721" s="11" customFormat="1" ht="54.75" customHeight="1" spans="1:11">
      <c r="A721" s="25"/>
      <c r="B721" s="26"/>
      <c r="C721" s="25"/>
      <c r="D721" s="24" t="s">
        <v>3253</v>
      </c>
      <c r="E721" s="24" t="s">
        <v>3267</v>
      </c>
      <c r="F721" s="16" t="s">
        <v>4458</v>
      </c>
      <c r="G721" s="24" t="s">
        <v>3256</v>
      </c>
      <c r="H721" s="16" t="s">
        <v>3334</v>
      </c>
      <c r="I721" s="24" t="s">
        <v>3264</v>
      </c>
      <c r="J721" s="24" t="s">
        <v>3259</v>
      </c>
      <c r="K721" s="16" t="s">
        <v>4456</v>
      </c>
    </row>
    <row r="722" s="11" customFormat="1" ht="54.75" customHeight="1" spans="1:11">
      <c r="A722" s="25"/>
      <c r="B722" s="26"/>
      <c r="C722" s="25"/>
      <c r="D722" s="24" t="s">
        <v>3277</v>
      </c>
      <c r="E722" s="24" t="s">
        <v>3278</v>
      </c>
      <c r="F722" s="16" t="s">
        <v>4459</v>
      </c>
      <c r="G722" s="24" t="s">
        <v>3269</v>
      </c>
      <c r="H722" s="16" t="s">
        <v>3342</v>
      </c>
      <c r="I722" s="24" t="s">
        <v>3264</v>
      </c>
      <c r="J722" s="24" t="s">
        <v>3259</v>
      </c>
      <c r="K722" s="16" t="s">
        <v>4456</v>
      </c>
    </row>
    <row r="723" s="11" customFormat="1" ht="54.75" customHeight="1" spans="1:11">
      <c r="A723" s="27"/>
      <c r="B723" s="28"/>
      <c r="C723" s="27"/>
      <c r="D723" s="24" t="s">
        <v>3292</v>
      </c>
      <c r="E723" s="24" t="s">
        <v>3293</v>
      </c>
      <c r="F723" s="16" t="s">
        <v>3335</v>
      </c>
      <c r="G723" s="24" t="s">
        <v>3269</v>
      </c>
      <c r="H723" s="16" t="s">
        <v>3342</v>
      </c>
      <c r="I723" s="24" t="s">
        <v>3264</v>
      </c>
      <c r="J723" s="24" t="s">
        <v>3259</v>
      </c>
      <c r="K723" s="16" t="s">
        <v>4456</v>
      </c>
    </row>
    <row r="724" s="11" customFormat="1" ht="54.75" customHeight="1" spans="1:11">
      <c r="A724" s="23" t="s">
        <v>4460</v>
      </c>
      <c r="B724" s="23" t="s">
        <v>4461</v>
      </c>
      <c r="C724" s="23" t="s">
        <v>4462</v>
      </c>
      <c r="D724" s="24" t="s">
        <v>3253</v>
      </c>
      <c r="E724" s="24" t="s">
        <v>3254</v>
      </c>
      <c r="F724" s="16" t="s">
        <v>3563</v>
      </c>
      <c r="G724" s="24" t="s">
        <v>3269</v>
      </c>
      <c r="H724" s="16" t="s">
        <v>3978</v>
      </c>
      <c r="I724" s="24" t="s">
        <v>3565</v>
      </c>
      <c r="J724" s="24" t="s">
        <v>3259</v>
      </c>
      <c r="K724" s="16" t="s">
        <v>3566</v>
      </c>
    </row>
    <row r="725" s="11" customFormat="1" ht="54.75" customHeight="1" spans="1:11">
      <c r="A725" s="25"/>
      <c r="B725" s="26"/>
      <c r="C725" s="25"/>
      <c r="D725" s="24" t="s">
        <v>3277</v>
      </c>
      <c r="E725" s="24" t="s">
        <v>3278</v>
      </c>
      <c r="F725" s="16" t="s">
        <v>3586</v>
      </c>
      <c r="G725" s="24" t="s">
        <v>3256</v>
      </c>
      <c r="H725" s="16" t="s">
        <v>4463</v>
      </c>
      <c r="I725" s="24" t="s">
        <v>3320</v>
      </c>
      <c r="J725" s="24" t="s">
        <v>3282</v>
      </c>
      <c r="K725" s="16" t="s">
        <v>3587</v>
      </c>
    </row>
    <row r="726" s="11" customFormat="1" ht="54.75" customHeight="1" spans="1:11">
      <c r="A726" s="27"/>
      <c r="B726" s="28"/>
      <c r="C726" s="27"/>
      <c r="D726" s="24" t="s">
        <v>3292</v>
      </c>
      <c r="E726" s="24" t="s">
        <v>3293</v>
      </c>
      <c r="F726" s="16" t="s">
        <v>3592</v>
      </c>
      <c r="G726" s="24" t="s">
        <v>3269</v>
      </c>
      <c r="H726" s="16" t="s">
        <v>3342</v>
      </c>
      <c r="I726" s="24" t="s">
        <v>3264</v>
      </c>
      <c r="J726" s="24" t="s">
        <v>3259</v>
      </c>
      <c r="K726" s="16" t="s">
        <v>3593</v>
      </c>
    </row>
    <row r="727" s="11" customFormat="1" ht="54.75" customHeight="1" spans="1:11">
      <c r="A727" s="23" t="s">
        <v>4464</v>
      </c>
      <c r="B727" s="23" t="s">
        <v>4465</v>
      </c>
      <c r="C727" s="23" t="s">
        <v>4466</v>
      </c>
      <c r="D727" s="24" t="s">
        <v>3253</v>
      </c>
      <c r="E727" s="24" t="s">
        <v>3254</v>
      </c>
      <c r="F727" s="16" t="s">
        <v>4467</v>
      </c>
      <c r="G727" s="24" t="s">
        <v>3256</v>
      </c>
      <c r="H727" s="16" t="s">
        <v>3334</v>
      </c>
      <c r="I727" s="24" t="s">
        <v>3264</v>
      </c>
      <c r="J727" s="24" t="s">
        <v>3259</v>
      </c>
      <c r="K727" s="16" t="s">
        <v>4468</v>
      </c>
    </row>
    <row r="728" s="11" customFormat="1" ht="54.75" customHeight="1" spans="1:11">
      <c r="A728" s="25"/>
      <c r="B728" s="26"/>
      <c r="C728" s="25"/>
      <c r="D728" s="24" t="s">
        <v>3253</v>
      </c>
      <c r="E728" s="24" t="s">
        <v>3254</v>
      </c>
      <c r="F728" s="16" t="s">
        <v>4469</v>
      </c>
      <c r="G728" s="24" t="s">
        <v>3256</v>
      </c>
      <c r="H728" s="16" t="s">
        <v>3334</v>
      </c>
      <c r="I728" s="24" t="s">
        <v>3264</v>
      </c>
      <c r="J728" s="24" t="s">
        <v>3259</v>
      </c>
      <c r="K728" s="16" t="s">
        <v>4468</v>
      </c>
    </row>
    <row r="729" s="11" customFormat="1" ht="54.75" customHeight="1" spans="1:11">
      <c r="A729" s="25"/>
      <c r="B729" s="26"/>
      <c r="C729" s="25"/>
      <c r="D729" s="24" t="s">
        <v>3253</v>
      </c>
      <c r="E729" s="24" t="s">
        <v>3261</v>
      </c>
      <c r="F729" s="16" t="s">
        <v>4470</v>
      </c>
      <c r="G729" s="24" t="s">
        <v>3256</v>
      </c>
      <c r="H729" s="16" t="s">
        <v>3334</v>
      </c>
      <c r="I729" s="24" t="s">
        <v>3264</v>
      </c>
      <c r="J729" s="24" t="s">
        <v>3259</v>
      </c>
      <c r="K729" s="16" t="s">
        <v>4468</v>
      </c>
    </row>
    <row r="730" s="11" customFormat="1" ht="54.75" customHeight="1" spans="1:11">
      <c r="A730" s="25"/>
      <c r="B730" s="26"/>
      <c r="C730" s="25"/>
      <c r="D730" s="24" t="s">
        <v>3253</v>
      </c>
      <c r="E730" s="24" t="s">
        <v>3267</v>
      </c>
      <c r="F730" s="16" t="s">
        <v>4471</v>
      </c>
      <c r="G730" s="24" t="s">
        <v>3256</v>
      </c>
      <c r="H730" s="16" t="s">
        <v>3334</v>
      </c>
      <c r="I730" s="24" t="s">
        <v>3264</v>
      </c>
      <c r="J730" s="24" t="s">
        <v>3259</v>
      </c>
      <c r="K730" s="16" t="s">
        <v>4468</v>
      </c>
    </row>
    <row r="731" s="11" customFormat="1" ht="54.75" customHeight="1" spans="1:11">
      <c r="A731" s="25"/>
      <c r="B731" s="26"/>
      <c r="C731" s="25"/>
      <c r="D731" s="24" t="s">
        <v>3277</v>
      </c>
      <c r="E731" s="24" t="s">
        <v>3278</v>
      </c>
      <c r="F731" s="16" t="s">
        <v>4472</v>
      </c>
      <c r="G731" s="24" t="s">
        <v>3256</v>
      </c>
      <c r="H731" s="16" t="s">
        <v>3334</v>
      </c>
      <c r="I731" s="24" t="s">
        <v>3264</v>
      </c>
      <c r="J731" s="24" t="s">
        <v>3259</v>
      </c>
      <c r="K731" s="16" t="s">
        <v>4468</v>
      </c>
    </row>
    <row r="732" s="11" customFormat="1" ht="54.75" customHeight="1" spans="1:11">
      <c r="A732" s="25"/>
      <c r="B732" s="26"/>
      <c r="C732" s="25"/>
      <c r="D732" s="24" t="s">
        <v>3277</v>
      </c>
      <c r="E732" s="24" t="s">
        <v>3278</v>
      </c>
      <c r="F732" s="16" t="s">
        <v>4473</v>
      </c>
      <c r="G732" s="24" t="s">
        <v>3256</v>
      </c>
      <c r="H732" s="16" t="s">
        <v>3334</v>
      </c>
      <c r="I732" s="24" t="s">
        <v>3264</v>
      </c>
      <c r="J732" s="24" t="s">
        <v>3259</v>
      </c>
      <c r="K732" s="16" t="s">
        <v>4468</v>
      </c>
    </row>
    <row r="733" s="11" customFormat="1" ht="54.75" customHeight="1" spans="1:11">
      <c r="A733" s="25"/>
      <c r="B733" s="26"/>
      <c r="C733" s="25"/>
      <c r="D733" s="24" t="s">
        <v>3277</v>
      </c>
      <c r="E733" s="24" t="s">
        <v>3288</v>
      </c>
      <c r="F733" s="16" t="s">
        <v>4474</v>
      </c>
      <c r="G733" s="24" t="s">
        <v>3256</v>
      </c>
      <c r="H733" s="16" t="s">
        <v>3290</v>
      </c>
      <c r="I733" s="24" t="s">
        <v>3320</v>
      </c>
      <c r="J733" s="24" t="s">
        <v>3259</v>
      </c>
      <c r="K733" s="16" t="s">
        <v>4468</v>
      </c>
    </row>
    <row r="734" s="11" customFormat="1" ht="54.75" customHeight="1" spans="1:11">
      <c r="A734" s="27"/>
      <c r="B734" s="28"/>
      <c r="C734" s="27"/>
      <c r="D734" s="24" t="s">
        <v>3292</v>
      </c>
      <c r="E734" s="24" t="s">
        <v>3293</v>
      </c>
      <c r="F734" s="16" t="s">
        <v>3335</v>
      </c>
      <c r="G734" s="24" t="s">
        <v>3269</v>
      </c>
      <c r="H734" s="16" t="s">
        <v>3342</v>
      </c>
      <c r="I734" s="24" t="s">
        <v>3264</v>
      </c>
      <c r="J734" s="24" t="s">
        <v>3259</v>
      </c>
      <c r="K734" s="16" t="s">
        <v>4468</v>
      </c>
    </row>
    <row r="735" s="11" customFormat="1" ht="54.75" customHeight="1" spans="1:11">
      <c r="A735" s="23" t="s">
        <v>4475</v>
      </c>
      <c r="B735" s="23" t="s">
        <v>4476</v>
      </c>
      <c r="C735" s="23" t="s">
        <v>4477</v>
      </c>
      <c r="D735" s="24" t="s">
        <v>3253</v>
      </c>
      <c r="E735" s="24" t="s">
        <v>3267</v>
      </c>
      <c r="F735" s="16" t="s">
        <v>4477</v>
      </c>
      <c r="G735" s="24" t="s">
        <v>3256</v>
      </c>
      <c r="H735" s="16" t="s">
        <v>3263</v>
      </c>
      <c r="I735" s="24" t="s">
        <v>4478</v>
      </c>
      <c r="J735" s="24" t="s">
        <v>3282</v>
      </c>
      <c r="K735" s="16" t="s">
        <v>4477</v>
      </c>
    </row>
    <row r="736" s="11" customFormat="1" ht="54.75" customHeight="1" spans="1:11">
      <c r="A736" s="25"/>
      <c r="B736" s="26"/>
      <c r="C736" s="25"/>
      <c r="D736" s="24" t="s">
        <v>3277</v>
      </c>
      <c r="E736" s="24" t="s">
        <v>3278</v>
      </c>
      <c r="F736" s="16" t="s">
        <v>4477</v>
      </c>
      <c r="G736" s="24" t="s">
        <v>3256</v>
      </c>
      <c r="H736" s="16" t="s">
        <v>3263</v>
      </c>
      <c r="I736" s="24" t="s">
        <v>4478</v>
      </c>
      <c r="J736" s="24" t="s">
        <v>3282</v>
      </c>
      <c r="K736" s="16" t="s">
        <v>4477</v>
      </c>
    </row>
    <row r="737" s="11" customFormat="1" ht="54.75" customHeight="1" spans="1:11">
      <c r="A737" s="27"/>
      <c r="B737" s="28"/>
      <c r="C737" s="27"/>
      <c r="D737" s="24" t="s">
        <v>3292</v>
      </c>
      <c r="E737" s="24" t="s">
        <v>3293</v>
      </c>
      <c r="F737" s="16" t="s">
        <v>4477</v>
      </c>
      <c r="G737" s="24" t="s">
        <v>3256</v>
      </c>
      <c r="H737" s="16" t="s">
        <v>3263</v>
      </c>
      <c r="I737" s="24" t="s">
        <v>4478</v>
      </c>
      <c r="J737" s="24" t="s">
        <v>3282</v>
      </c>
      <c r="K737" s="16" t="s">
        <v>4477</v>
      </c>
    </row>
    <row r="738" s="11" customFormat="1" ht="42" customHeight="1" spans="1:11">
      <c r="A738" s="16" t="s">
        <v>4479</v>
      </c>
      <c r="B738" s="21"/>
      <c r="C738" s="22"/>
      <c r="D738" s="22"/>
      <c r="E738" s="22"/>
      <c r="F738" s="22"/>
      <c r="G738" s="21"/>
      <c r="H738" s="22"/>
      <c r="I738" s="21"/>
      <c r="J738" s="21"/>
      <c r="K738" s="22"/>
    </row>
    <row r="739" s="11" customFormat="1" ht="54.75" customHeight="1" spans="1:11">
      <c r="A739" s="23" t="s">
        <v>4480</v>
      </c>
      <c r="B739" s="23" t="s">
        <v>4481</v>
      </c>
      <c r="C739" s="23" t="s">
        <v>4482</v>
      </c>
      <c r="D739" s="24" t="s">
        <v>3253</v>
      </c>
      <c r="E739" s="24" t="s">
        <v>3254</v>
      </c>
      <c r="F739" s="16" t="s">
        <v>4483</v>
      </c>
      <c r="G739" s="24" t="s">
        <v>3256</v>
      </c>
      <c r="H739" s="16" t="s">
        <v>3263</v>
      </c>
      <c r="I739" s="24" t="s">
        <v>3648</v>
      </c>
      <c r="J739" s="24" t="s">
        <v>3282</v>
      </c>
      <c r="K739" s="16" t="s">
        <v>4484</v>
      </c>
    </row>
    <row r="740" s="11" customFormat="1" ht="54.75" customHeight="1" spans="1:11">
      <c r="A740" s="25"/>
      <c r="B740" s="26"/>
      <c r="C740" s="25"/>
      <c r="D740" s="24" t="s">
        <v>3253</v>
      </c>
      <c r="E740" s="24" t="s">
        <v>3261</v>
      </c>
      <c r="F740" s="16" t="s">
        <v>4485</v>
      </c>
      <c r="G740" s="24" t="s">
        <v>3256</v>
      </c>
      <c r="H740" s="16" t="s">
        <v>3263</v>
      </c>
      <c r="I740" s="24" t="s">
        <v>3648</v>
      </c>
      <c r="J740" s="24" t="s">
        <v>3282</v>
      </c>
      <c r="K740" s="16" t="s">
        <v>4484</v>
      </c>
    </row>
    <row r="741" s="11" customFormat="1" ht="54.75" customHeight="1" spans="1:11">
      <c r="A741" s="25"/>
      <c r="B741" s="26"/>
      <c r="C741" s="25"/>
      <c r="D741" s="24" t="s">
        <v>3253</v>
      </c>
      <c r="E741" s="24" t="s">
        <v>3267</v>
      </c>
      <c r="F741" s="16" t="s">
        <v>4486</v>
      </c>
      <c r="G741" s="24" t="s">
        <v>3256</v>
      </c>
      <c r="H741" s="16" t="s">
        <v>3263</v>
      </c>
      <c r="I741" s="24" t="s">
        <v>3648</v>
      </c>
      <c r="J741" s="24" t="s">
        <v>3282</v>
      </c>
      <c r="K741" s="16" t="s">
        <v>4484</v>
      </c>
    </row>
    <row r="742" s="11" customFormat="1" ht="54.75" customHeight="1" spans="1:11">
      <c r="A742" s="25"/>
      <c r="B742" s="26"/>
      <c r="C742" s="25"/>
      <c r="D742" s="24" t="s">
        <v>3277</v>
      </c>
      <c r="E742" s="24" t="s">
        <v>3278</v>
      </c>
      <c r="F742" s="16" t="s">
        <v>4487</v>
      </c>
      <c r="G742" s="24" t="s">
        <v>3256</v>
      </c>
      <c r="H742" s="16" t="s">
        <v>3263</v>
      </c>
      <c r="I742" s="24" t="s">
        <v>3648</v>
      </c>
      <c r="J742" s="24" t="s">
        <v>3282</v>
      </c>
      <c r="K742" s="16" t="s">
        <v>4484</v>
      </c>
    </row>
    <row r="743" s="11" customFormat="1" ht="54.75" customHeight="1" spans="1:11">
      <c r="A743" s="27"/>
      <c r="B743" s="28"/>
      <c r="C743" s="27"/>
      <c r="D743" s="24" t="s">
        <v>3292</v>
      </c>
      <c r="E743" s="24" t="s">
        <v>3293</v>
      </c>
      <c r="F743" s="16" t="s">
        <v>4488</v>
      </c>
      <c r="G743" s="24" t="s">
        <v>3256</v>
      </c>
      <c r="H743" s="16" t="s">
        <v>3263</v>
      </c>
      <c r="I743" s="24" t="s">
        <v>3648</v>
      </c>
      <c r="J743" s="24" t="s">
        <v>3282</v>
      </c>
      <c r="K743" s="16" t="s">
        <v>4484</v>
      </c>
    </row>
    <row r="744" s="11" customFormat="1" ht="42" customHeight="1" spans="1:11">
      <c r="A744" s="16" t="s">
        <v>4489</v>
      </c>
      <c r="B744" s="21"/>
      <c r="C744" s="22"/>
      <c r="D744" s="22"/>
      <c r="E744" s="22"/>
      <c r="F744" s="22"/>
      <c r="G744" s="21"/>
      <c r="H744" s="22"/>
      <c r="I744" s="21"/>
      <c r="J744" s="21"/>
      <c r="K744" s="22"/>
    </row>
    <row r="745" s="11" customFormat="1" ht="54.75" customHeight="1" spans="1:11">
      <c r="A745" s="23" t="s">
        <v>4490</v>
      </c>
      <c r="B745" s="23" t="s">
        <v>4491</v>
      </c>
      <c r="C745" s="23" t="s">
        <v>4492</v>
      </c>
      <c r="D745" s="24" t="s">
        <v>3253</v>
      </c>
      <c r="E745" s="24" t="s">
        <v>3254</v>
      </c>
      <c r="F745" s="16" t="s">
        <v>4493</v>
      </c>
      <c r="G745" s="24" t="s">
        <v>3269</v>
      </c>
      <c r="H745" s="16" t="s">
        <v>3334</v>
      </c>
      <c r="I745" s="24" t="s">
        <v>3264</v>
      </c>
      <c r="J745" s="24" t="s">
        <v>3259</v>
      </c>
      <c r="K745" s="16" t="s">
        <v>4494</v>
      </c>
    </row>
    <row r="746" s="11" customFormat="1" ht="54.75" customHeight="1" spans="1:11">
      <c r="A746" s="25"/>
      <c r="B746" s="26"/>
      <c r="C746" s="25"/>
      <c r="D746" s="24" t="s">
        <v>3277</v>
      </c>
      <c r="E746" s="24" t="s">
        <v>3278</v>
      </c>
      <c r="F746" s="16" t="s">
        <v>4495</v>
      </c>
      <c r="G746" s="24" t="s">
        <v>3269</v>
      </c>
      <c r="H746" s="16" t="s">
        <v>4495</v>
      </c>
      <c r="I746" s="24" t="s">
        <v>3264</v>
      </c>
      <c r="J746" s="24" t="s">
        <v>3259</v>
      </c>
      <c r="K746" s="16" t="s">
        <v>4494</v>
      </c>
    </row>
    <row r="747" s="11" customFormat="1" ht="54.75" customHeight="1" spans="1:11">
      <c r="A747" s="27"/>
      <c r="B747" s="28"/>
      <c r="C747" s="27"/>
      <c r="D747" s="24" t="s">
        <v>3292</v>
      </c>
      <c r="E747" s="24" t="s">
        <v>3293</v>
      </c>
      <c r="F747" s="16" t="s">
        <v>3864</v>
      </c>
      <c r="G747" s="24" t="s">
        <v>3269</v>
      </c>
      <c r="H747" s="16" t="s">
        <v>3336</v>
      </c>
      <c r="I747" s="24" t="s">
        <v>3264</v>
      </c>
      <c r="J747" s="24" t="s">
        <v>3259</v>
      </c>
      <c r="K747" s="16" t="s">
        <v>4494</v>
      </c>
    </row>
    <row r="748" s="11" customFormat="1" ht="42" customHeight="1" spans="1:11">
      <c r="A748" s="16" t="s">
        <v>4496</v>
      </c>
      <c r="B748" s="21"/>
      <c r="C748" s="22"/>
      <c r="D748" s="22"/>
      <c r="E748" s="22"/>
      <c r="F748" s="22"/>
      <c r="G748" s="21"/>
      <c r="H748" s="22"/>
      <c r="I748" s="21"/>
      <c r="J748" s="21"/>
      <c r="K748" s="22"/>
    </row>
    <row r="749" s="11" customFormat="1" ht="42" customHeight="1" spans="1:11">
      <c r="A749" s="16" t="s">
        <v>4497</v>
      </c>
      <c r="B749" s="21"/>
      <c r="C749" s="22"/>
      <c r="D749" s="22"/>
      <c r="E749" s="22"/>
      <c r="F749" s="22"/>
      <c r="G749" s="21"/>
      <c r="H749" s="22"/>
      <c r="I749" s="21"/>
      <c r="J749" s="21"/>
      <c r="K749" s="22"/>
    </row>
    <row r="750" s="11" customFormat="1" ht="54.75" customHeight="1" spans="1:11">
      <c r="A750" s="23" t="s">
        <v>4498</v>
      </c>
      <c r="B750" s="23" t="s">
        <v>4499</v>
      </c>
      <c r="C750" s="23" t="s">
        <v>4500</v>
      </c>
      <c r="D750" s="24" t="s">
        <v>3253</v>
      </c>
      <c r="E750" s="24" t="s">
        <v>3254</v>
      </c>
      <c r="F750" s="16" t="s">
        <v>4501</v>
      </c>
      <c r="G750" s="24" t="s">
        <v>3387</v>
      </c>
      <c r="H750" s="16" t="s">
        <v>3365</v>
      </c>
      <c r="I750" s="24" t="s">
        <v>3264</v>
      </c>
      <c r="J750" s="24" t="s">
        <v>3259</v>
      </c>
      <c r="K750" s="16" t="s">
        <v>4502</v>
      </c>
    </row>
    <row r="751" s="11" customFormat="1" ht="54.75" customHeight="1" spans="1:11">
      <c r="A751" s="25"/>
      <c r="B751" s="26"/>
      <c r="C751" s="25"/>
      <c r="D751" s="24" t="s">
        <v>3253</v>
      </c>
      <c r="E751" s="24" t="s">
        <v>3261</v>
      </c>
      <c r="F751" s="16" t="s">
        <v>4503</v>
      </c>
      <c r="G751" s="24" t="s">
        <v>3256</v>
      </c>
      <c r="H751" s="16" t="s">
        <v>3342</v>
      </c>
      <c r="I751" s="24" t="s">
        <v>3264</v>
      </c>
      <c r="J751" s="24" t="s">
        <v>3282</v>
      </c>
      <c r="K751" s="16" t="s">
        <v>4504</v>
      </c>
    </row>
    <row r="752" s="11" customFormat="1" ht="54.75" customHeight="1" spans="1:11">
      <c r="A752" s="25"/>
      <c r="B752" s="26"/>
      <c r="C752" s="25"/>
      <c r="D752" s="24" t="s">
        <v>3277</v>
      </c>
      <c r="E752" s="24" t="s">
        <v>3278</v>
      </c>
      <c r="F752" s="16" t="s">
        <v>4505</v>
      </c>
      <c r="G752" s="24" t="s">
        <v>3256</v>
      </c>
      <c r="H752" s="16" t="s">
        <v>4506</v>
      </c>
      <c r="I752" s="24" t="s">
        <v>3320</v>
      </c>
      <c r="J752" s="24" t="s">
        <v>3282</v>
      </c>
      <c r="K752" s="16" t="s">
        <v>4507</v>
      </c>
    </row>
    <row r="753" s="11" customFormat="1" ht="54.75" customHeight="1" spans="1:11">
      <c r="A753" s="27"/>
      <c r="B753" s="28"/>
      <c r="C753" s="27"/>
      <c r="D753" s="24" t="s">
        <v>3292</v>
      </c>
      <c r="E753" s="24" t="s">
        <v>3293</v>
      </c>
      <c r="F753" s="16" t="s">
        <v>4508</v>
      </c>
      <c r="G753" s="24" t="s">
        <v>3256</v>
      </c>
      <c r="H753" s="16" t="s">
        <v>4509</v>
      </c>
      <c r="I753" s="24" t="s">
        <v>3955</v>
      </c>
      <c r="J753" s="24" t="s">
        <v>3259</v>
      </c>
      <c r="K753" s="16" t="s">
        <v>4510</v>
      </c>
    </row>
    <row r="754" s="11" customFormat="1" ht="54.75" customHeight="1" spans="1:11">
      <c r="A754" s="23" t="s">
        <v>4511</v>
      </c>
      <c r="B754" s="23" t="s">
        <v>4512</v>
      </c>
      <c r="C754" s="23" t="s">
        <v>4513</v>
      </c>
      <c r="D754" s="24" t="s">
        <v>3253</v>
      </c>
      <c r="E754" s="24" t="s">
        <v>3261</v>
      </c>
      <c r="F754" s="16" t="s">
        <v>4514</v>
      </c>
      <c r="G754" s="24" t="s">
        <v>3256</v>
      </c>
      <c r="H754" s="16" t="s">
        <v>4515</v>
      </c>
      <c r="I754" s="24" t="s">
        <v>4516</v>
      </c>
      <c r="J754" s="24" t="s">
        <v>3259</v>
      </c>
      <c r="K754" s="16" t="s">
        <v>4517</v>
      </c>
    </row>
    <row r="755" s="11" customFormat="1" ht="54.75" customHeight="1" spans="1:11">
      <c r="A755" s="25"/>
      <c r="B755" s="26"/>
      <c r="C755" s="25"/>
      <c r="D755" s="24" t="s">
        <v>3253</v>
      </c>
      <c r="E755" s="24" t="s">
        <v>3261</v>
      </c>
      <c r="F755" s="16" t="s">
        <v>4514</v>
      </c>
      <c r="G755" s="24" t="s">
        <v>3256</v>
      </c>
      <c r="H755" s="16" t="s">
        <v>4515</v>
      </c>
      <c r="I755" s="24" t="s">
        <v>4516</v>
      </c>
      <c r="J755" s="24" t="s">
        <v>3259</v>
      </c>
      <c r="K755" s="16" t="s">
        <v>4517</v>
      </c>
    </row>
    <row r="756" s="11" customFormat="1" ht="54.75" customHeight="1" spans="1:11">
      <c r="A756" s="25"/>
      <c r="B756" s="26"/>
      <c r="C756" s="25"/>
      <c r="D756" s="24" t="s">
        <v>3253</v>
      </c>
      <c r="E756" s="24" t="s">
        <v>3261</v>
      </c>
      <c r="F756" s="16" t="s">
        <v>4514</v>
      </c>
      <c r="G756" s="24" t="s">
        <v>3256</v>
      </c>
      <c r="H756" s="16" t="s">
        <v>4515</v>
      </c>
      <c r="I756" s="24" t="s">
        <v>4516</v>
      </c>
      <c r="J756" s="24" t="s">
        <v>3259</v>
      </c>
      <c r="K756" s="16" t="s">
        <v>4517</v>
      </c>
    </row>
    <row r="757" s="11" customFormat="1" ht="54.75" customHeight="1" spans="1:11">
      <c r="A757" s="25"/>
      <c r="B757" s="26"/>
      <c r="C757" s="25"/>
      <c r="D757" s="24" t="s">
        <v>3253</v>
      </c>
      <c r="E757" s="24" t="s">
        <v>3261</v>
      </c>
      <c r="F757" s="16" t="s">
        <v>4514</v>
      </c>
      <c r="G757" s="24" t="s">
        <v>3256</v>
      </c>
      <c r="H757" s="16" t="s">
        <v>4515</v>
      </c>
      <c r="I757" s="24" t="s">
        <v>4516</v>
      </c>
      <c r="J757" s="24" t="s">
        <v>3259</v>
      </c>
      <c r="K757" s="16" t="s">
        <v>4517</v>
      </c>
    </row>
    <row r="758" s="11" customFormat="1" ht="54.75" customHeight="1" spans="1:11">
      <c r="A758" s="25"/>
      <c r="B758" s="26"/>
      <c r="C758" s="25"/>
      <c r="D758" s="24" t="s">
        <v>3277</v>
      </c>
      <c r="E758" s="24" t="s">
        <v>3278</v>
      </c>
      <c r="F758" s="16" t="s">
        <v>4518</v>
      </c>
      <c r="G758" s="24" t="s">
        <v>3256</v>
      </c>
      <c r="H758" s="16" t="s">
        <v>4519</v>
      </c>
      <c r="I758" s="24" t="s">
        <v>4520</v>
      </c>
      <c r="J758" s="24" t="s">
        <v>3282</v>
      </c>
      <c r="K758" s="16" t="s">
        <v>4517</v>
      </c>
    </row>
    <row r="759" s="11" customFormat="1" ht="54.75" customHeight="1" spans="1:11">
      <c r="A759" s="25"/>
      <c r="B759" s="26"/>
      <c r="C759" s="25"/>
      <c r="D759" s="24" t="s">
        <v>3277</v>
      </c>
      <c r="E759" s="24" t="s">
        <v>3278</v>
      </c>
      <c r="F759" s="16" t="s">
        <v>4518</v>
      </c>
      <c r="G759" s="24" t="s">
        <v>3256</v>
      </c>
      <c r="H759" s="16" t="s">
        <v>4519</v>
      </c>
      <c r="I759" s="24" t="s">
        <v>4520</v>
      </c>
      <c r="J759" s="24" t="s">
        <v>3282</v>
      </c>
      <c r="K759" s="16" t="s">
        <v>4517</v>
      </c>
    </row>
    <row r="760" s="11" customFormat="1" ht="54.75" customHeight="1" spans="1:11">
      <c r="A760" s="25"/>
      <c r="B760" s="26"/>
      <c r="C760" s="25"/>
      <c r="D760" s="24" t="s">
        <v>3277</v>
      </c>
      <c r="E760" s="24" t="s">
        <v>3278</v>
      </c>
      <c r="F760" s="16" t="s">
        <v>4518</v>
      </c>
      <c r="G760" s="24" t="s">
        <v>3256</v>
      </c>
      <c r="H760" s="16" t="s">
        <v>4519</v>
      </c>
      <c r="I760" s="24" t="s">
        <v>4520</v>
      </c>
      <c r="J760" s="24" t="s">
        <v>3282</v>
      </c>
      <c r="K760" s="16" t="s">
        <v>4517</v>
      </c>
    </row>
    <row r="761" s="11" customFormat="1" ht="54.75" customHeight="1" spans="1:11">
      <c r="A761" s="25"/>
      <c r="B761" s="26"/>
      <c r="C761" s="25"/>
      <c r="D761" s="24" t="s">
        <v>3277</v>
      </c>
      <c r="E761" s="24" t="s">
        <v>3278</v>
      </c>
      <c r="F761" s="16" t="s">
        <v>4518</v>
      </c>
      <c r="G761" s="24" t="s">
        <v>3256</v>
      </c>
      <c r="H761" s="16" t="s">
        <v>4519</v>
      </c>
      <c r="I761" s="24" t="s">
        <v>4520</v>
      </c>
      <c r="J761" s="24" t="s">
        <v>3282</v>
      </c>
      <c r="K761" s="16" t="s">
        <v>4517</v>
      </c>
    </row>
    <row r="762" s="11" customFormat="1" ht="54.75" customHeight="1" spans="1:11">
      <c r="A762" s="25"/>
      <c r="B762" s="26"/>
      <c r="C762" s="25"/>
      <c r="D762" s="24" t="s">
        <v>3292</v>
      </c>
      <c r="E762" s="24" t="s">
        <v>3293</v>
      </c>
      <c r="F762" s="16" t="s">
        <v>4521</v>
      </c>
      <c r="G762" s="24" t="s">
        <v>3256</v>
      </c>
      <c r="H762" s="16" t="s">
        <v>4522</v>
      </c>
      <c r="I762" s="24" t="s">
        <v>3320</v>
      </c>
      <c r="J762" s="24" t="s">
        <v>3282</v>
      </c>
      <c r="K762" s="16" t="s">
        <v>4517</v>
      </c>
    </row>
    <row r="763" s="11" customFormat="1" ht="54.75" customHeight="1" spans="1:11">
      <c r="A763" s="25"/>
      <c r="B763" s="26"/>
      <c r="C763" s="25"/>
      <c r="D763" s="24" t="s">
        <v>3292</v>
      </c>
      <c r="E763" s="24" t="s">
        <v>3293</v>
      </c>
      <c r="F763" s="16" t="s">
        <v>4521</v>
      </c>
      <c r="G763" s="24" t="s">
        <v>3256</v>
      </c>
      <c r="H763" s="16" t="s">
        <v>4522</v>
      </c>
      <c r="I763" s="24" t="s">
        <v>3320</v>
      </c>
      <c r="J763" s="24" t="s">
        <v>3282</v>
      </c>
      <c r="K763" s="16" t="s">
        <v>4517</v>
      </c>
    </row>
    <row r="764" s="11" customFormat="1" ht="54.75" customHeight="1" spans="1:11">
      <c r="A764" s="25"/>
      <c r="B764" s="26"/>
      <c r="C764" s="25"/>
      <c r="D764" s="24" t="s">
        <v>3292</v>
      </c>
      <c r="E764" s="24" t="s">
        <v>3293</v>
      </c>
      <c r="F764" s="16" t="s">
        <v>4521</v>
      </c>
      <c r="G764" s="24" t="s">
        <v>3256</v>
      </c>
      <c r="H764" s="16" t="s">
        <v>4522</v>
      </c>
      <c r="I764" s="24" t="s">
        <v>3320</v>
      </c>
      <c r="J764" s="24" t="s">
        <v>3282</v>
      </c>
      <c r="K764" s="16" t="s">
        <v>4517</v>
      </c>
    </row>
    <row r="765" s="11" customFormat="1" ht="54.75" customHeight="1" spans="1:11">
      <c r="A765" s="27"/>
      <c r="B765" s="28"/>
      <c r="C765" s="27"/>
      <c r="D765" s="24" t="s">
        <v>3292</v>
      </c>
      <c r="E765" s="24" t="s">
        <v>3293</v>
      </c>
      <c r="F765" s="16" t="s">
        <v>4521</v>
      </c>
      <c r="G765" s="24" t="s">
        <v>3256</v>
      </c>
      <c r="H765" s="16" t="s">
        <v>4522</v>
      </c>
      <c r="I765" s="24" t="s">
        <v>3320</v>
      </c>
      <c r="J765" s="24" t="s">
        <v>3282</v>
      </c>
      <c r="K765" s="16" t="s">
        <v>4517</v>
      </c>
    </row>
    <row r="766" s="11" customFormat="1" ht="54.75" customHeight="1" spans="1:11">
      <c r="A766" s="23" t="s">
        <v>4523</v>
      </c>
      <c r="B766" s="23" t="s">
        <v>4524</v>
      </c>
      <c r="C766" s="23" t="s">
        <v>4525</v>
      </c>
      <c r="D766" s="24" t="s">
        <v>3253</v>
      </c>
      <c r="E766" s="24" t="s">
        <v>3267</v>
      </c>
      <c r="F766" s="16" t="s">
        <v>4526</v>
      </c>
      <c r="G766" s="24" t="s">
        <v>3256</v>
      </c>
      <c r="H766" s="16" t="s">
        <v>3334</v>
      </c>
      <c r="I766" s="24" t="s">
        <v>3264</v>
      </c>
      <c r="J766" s="24" t="s">
        <v>3259</v>
      </c>
      <c r="K766" s="16" t="s">
        <v>4527</v>
      </c>
    </row>
    <row r="767" s="11" customFormat="1" ht="54.75" customHeight="1" spans="1:11">
      <c r="A767" s="25"/>
      <c r="B767" s="26"/>
      <c r="C767" s="25"/>
      <c r="D767" s="24" t="s">
        <v>3253</v>
      </c>
      <c r="E767" s="24" t="s">
        <v>3267</v>
      </c>
      <c r="F767" s="16" t="s">
        <v>4526</v>
      </c>
      <c r="G767" s="24" t="s">
        <v>3256</v>
      </c>
      <c r="H767" s="16" t="s">
        <v>3334</v>
      </c>
      <c r="I767" s="24" t="s">
        <v>3264</v>
      </c>
      <c r="J767" s="24" t="s">
        <v>3259</v>
      </c>
      <c r="K767" s="16" t="s">
        <v>4527</v>
      </c>
    </row>
    <row r="768" s="11" customFormat="1" ht="54.75" customHeight="1" spans="1:11">
      <c r="A768" s="25"/>
      <c r="B768" s="26"/>
      <c r="C768" s="25"/>
      <c r="D768" s="24" t="s">
        <v>3277</v>
      </c>
      <c r="E768" s="24" t="s">
        <v>3278</v>
      </c>
      <c r="F768" s="16" t="s">
        <v>4505</v>
      </c>
      <c r="G768" s="24" t="s">
        <v>3256</v>
      </c>
      <c r="H768" s="16" t="s">
        <v>4528</v>
      </c>
      <c r="I768" s="24" t="s">
        <v>4529</v>
      </c>
      <c r="J768" s="24" t="s">
        <v>3282</v>
      </c>
      <c r="K768" s="16" t="s">
        <v>4530</v>
      </c>
    </row>
    <row r="769" s="11" customFormat="1" ht="54.75" customHeight="1" spans="1:11">
      <c r="A769" s="25"/>
      <c r="B769" s="26"/>
      <c r="C769" s="25"/>
      <c r="D769" s="24" t="s">
        <v>3277</v>
      </c>
      <c r="E769" s="24" t="s">
        <v>3278</v>
      </c>
      <c r="F769" s="16" t="s">
        <v>4505</v>
      </c>
      <c r="G769" s="24" t="s">
        <v>3256</v>
      </c>
      <c r="H769" s="16" t="s">
        <v>4528</v>
      </c>
      <c r="I769" s="24" t="s">
        <v>4529</v>
      </c>
      <c r="J769" s="24" t="s">
        <v>3282</v>
      </c>
      <c r="K769" s="16" t="s">
        <v>4530</v>
      </c>
    </row>
    <row r="770" s="11" customFormat="1" ht="54.75" customHeight="1" spans="1:11">
      <c r="A770" s="25"/>
      <c r="B770" s="26"/>
      <c r="C770" s="25"/>
      <c r="D770" s="24" t="s">
        <v>3292</v>
      </c>
      <c r="E770" s="24" t="s">
        <v>3293</v>
      </c>
      <c r="F770" s="16" t="s">
        <v>4508</v>
      </c>
      <c r="G770" s="24" t="s">
        <v>3256</v>
      </c>
      <c r="H770" s="16" t="s">
        <v>4531</v>
      </c>
      <c r="I770" s="24" t="s">
        <v>3955</v>
      </c>
      <c r="J770" s="24" t="s">
        <v>3282</v>
      </c>
      <c r="K770" s="16" t="s">
        <v>4510</v>
      </c>
    </row>
    <row r="771" s="11" customFormat="1" ht="54.75" customHeight="1" spans="1:11">
      <c r="A771" s="27"/>
      <c r="B771" s="28"/>
      <c r="C771" s="27"/>
      <c r="D771" s="24" t="s">
        <v>3292</v>
      </c>
      <c r="E771" s="24" t="s">
        <v>3293</v>
      </c>
      <c r="F771" s="16" t="s">
        <v>4508</v>
      </c>
      <c r="G771" s="24" t="s">
        <v>3256</v>
      </c>
      <c r="H771" s="16" t="s">
        <v>4531</v>
      </c>
      <c r="I771" s="24" t="s">
        <v>3955</v>
      </c>
      <c r="J771" s="24" t="s">
        <v>3282</v>
      </c>
      <c r="K771" s="16" t="s">
        <v>4510</v>
      </c>
    </row>
    <row r="772" s="11" customFormat="1" ht="42" customHeight="1" spans="1:11">
      <c r="A772" s="16" t="s">
        <v>4532</v>
      </c>
      <c r="B772" s="21"/>
      <c r="C772" s="22"/>
      <c r="D772" s="22"/>
      <c r="E772" s="22"/>
      <c r="F772" s="22"/>
      <c r="G772" s="21"/>
      <c r="H772" s="22"/>
      <c r="I772" s="21"/>
      <c r="J772" s="21"/>
      <c r="K772" s="22"/>
    </row>
    <row r="773" s="11" customFormat="1" ht="42" customHeight="1" spans="1:11">
      <c r="A773" s="16" t="s">
        <v>4533</v>
      </c>
      <c r="B773" s="21"/>
      <c r="C773" s="22"/>
      <c r="D773" s="22"/>
      <c r="E773" s="22"/>
      <c r="F773" s="22"/>
      <c r="G773" s="21"/>
      <c r="H773" s="22"/>
      <c r="I773" s="21"/>
      <c r="J773" s="21"/>
      <c r="K773" s="22"/>
    </row>
    <row r="774" s="11" customFormat="1" ht="54.75" customHeight="1" spans="1:11">
      <c r="A774" s="23" t="s">
        <v>4534</v>
      </c>
      <c r="B774" s="23" t="s">
        <v>4535</v>
      </c>
      <c r="C774" s="23" t="s">
        <v>4536</v>
      </c>
      <c r="D774" s="24" t="s">
        <v>3253</v>
      </c>
      <c r="E774" s="24" t="s">
        <v>3254</v>
      </c>
      <c r="F774" s="16" t="s">
        <v>4537</v>
      </c>
      <c r="G774" s="24" t="s">
        <v>3256</v>
      </c>
      <c r="H774" s="16" t="s">
        <v>4538</v>
      </c>
      <c r="I774" s="24" t="s">
        <v>3648</v>
      </c>
      <c r="J774" s="24" t="s">
        <v>3259</v>
      </c>
      <c r="K774" s="16" t="s">
        <v>4537</v>
      </c>
    </row>
    <row r="775" s="11" customFormat="1" ht="54.75" customHeight="1" spans="1:11">
      <c r="A775" s="25"/>
      <c r="B775" s="26"/>
      <c r="C775" s="25"/>
      <c r="D775" s="24" t="s">
        <v>3277</v>
      </c>
      <c r="E775" s="24" t="s">
        <v>3278</v>
      </c>
      <c r="F775" s="16" t="s">
        <v>4539</v>
      </c>
      <c r="G775" s="24" t="s">
        <v>3256</v>
      </c>
      <c r="H775" s="16" t="s">
        <v>4540</v>
      </c>
      <c r="I775" s="24" t="s">
        <v>3264</v>
      </c>
      <c r="J775" s="24" t="s">
        <v>3259</v>
      </c>
      <c r="K775" s="16" t="s">
        <v>4541</v>
      </c>
    </row>
    <row r="776" s="11" customFormat="1" ht="54.75" customHeight="1" spans="1:11">
      <c r="A776" s="27"/>
      <c r="B776" s="28"/>
      <c r="C776" s="27"/>
      <c r="D776" s="24" t="s">
        <v>3292</v>
      </c>
      <c r="E776" s="24" t="s">
        <v>3293</v>
      </c>
      <c r="F776" s="16" t="s">
        <v>4542</v>
      </c>
      <c r="G776" s="24" t="s">
        <v>3269</v>
      </c>
      <c r="H776" s="16" t="s">
        <v>3365</v>
      </c>
      <c r="I776" s="24" t="s">
        <v>3264</v>
      </c>
      <c r="J776" s="24" t="s">
        <v>3259</v>
      </c>
      <c r="K776" s="16" t="s">
        <v>4543</v>
      </c>
    </row>
    <row r="777" s="11" customFormat="1" ht="54.75" customHeight="1" spans="1:11">
      <c r="A777" s="23" t="s">
        <v>4544</v>
      </c>
      <c r="B777" s="23" t="s">
        <v>4545</v>
      </c>
      <c r="C777" s="23" t="s">
        <v>4546</v>
      </c>
      <c r="D777" s="24" t="s">
        <v>3253</v>
      </c>
      <c r="E777" s="24" t="s">
        <v>3261</v>
      </c>
      <c r="F777" s="16" t="s">
        <v>4547</v>
      </c>
      <c r="G777" s="24" t="s">
        <v>3256</v>
      </c>
      <c r="H777" s="16" t="s">
        <v>4173</v>
      </c>
      <c r="I777" s="24" t="s">
        <v>3258</v>
      </c>
      <c r="J777" s="24" t="s">
        <v>3259</v>
      </c>
      <c r="K777" s="16" t="s">
        <v>4548</v>
      </c>
    </row>
    <row r="778" s="11" customFormat="1" ht="54.75" customHeight="1" spans="1:11">
      <c r="A778" s="25"/>
      <c r="B778" s="26"/>
      <c r="C778" s="25"/>
      <c r="D778" s="24" t="s">
        <v>3277</v>
      </c>
      <c r="E778" s="24" t="s">
        <v>3278</v>
      </c>
      <c r="F778" s="16" t="s">
        <v>4549</v>
      </c>
      <c r="G778" s="24" t="s">
        <v>3269</v>
      </c>
      <c r="H778" s="16" t="s">
        <v>4173</v>
      </c>
      <c r="I778" s="24" t="s">
        <v>4079</v>
      </c>
      <c r="J778" s="24" t="s">
        <v>3259</v>
      </c>
      <c r="K778" s="16" t="s">
        <v>4550</v>
      </c>
    </row>
    <row r="779" s="11" customFormat="1" ht="54.75" customHeight="1" spans="1:11">
      <c r="A779" s="27"/>
      <c r="B779" s="28"/>
      <c r="C779" s="27"/>
      <c r="D779" s="24" t="s">
        <v>3292</v>
      </c>
      <c r="E779" s="24" t="s">
        <v>3293</v>
      </c>
      <c r="F779" s="16" t="s">
        <v>4551</v>
      </c>
      <c r="G779" s="24" t="s">
        <v>3444</v>
      </c>
      <c r="H779" s="16" t="s">
        <v>3274</v>
      </c>
      <c r="I779" s="24" t="s">
        <v>3384</v>
      </c>
      <c r="J779" s="24" t="s">
        <v>3259</v>
      </c>
      <c r="K779" s="16" t="s">
        <v>4551</v>
      </c>
    </row>
    <row r="780" s="11" customFormat="1" ht="54.75" customHeight="1" spans="1:11">
      <c r="A780" s="23" t="s">
        <v>4552</v>
      </c>
      <c r="B780" s="23" t="s">
        <v>4553</v>
      </c>
      <c r="C780" s="23" t="s">
        <v>4554</v>
      </c>
      <c r="D780" s="24" t="s">
        <v>3253</v>
      </c>
      <c r="E780" s="24" t="s">
        <v>3254</v>
      </c>
      <c r="F780" s="16" t="s">
        <v>4555</v>
      </c>
      <c r="G780" s="24" t="s">
        <v>3256</v>
      </c>
      <c r="H780" s="16" t="s">
        <v>3257</v>
      </c>
      <c r="I780" s="24" t="s">
        <v>3258</v>
      </c>
      <c r="J780" s="24" t="s">
        <v>3259</v>
      </c>
      <c r="K780" s="16" t="s">
        <v>4555</v>
      </c>
    </row>
    <row r="781" s="11" customFormat="1" ht="54.75" customHeight="1" spans="1:11">
      <c r="A781" s="25"/>
      <c r="B781" s="26"/>
      <c r="C781" s="25"/>
      <c r="D781" s="24" t="s">
        <v>3277</v>
      </c>
      <c r="E781" s="24" t="s">
        <v>3278</v>
      </c>
      <c r="F781" s="16" t="s">
        <v>4556</v>
      </c>
      <c r="G781" s="24" t="s">
        <v>3269</v>
      </c>
      <c r="H781" s="16" t="s">
        <v>3342</v>
      </c>
      <c r="I781" s="24" t="s">
        <v>3264</v>
      </c>
      <c r="J781" s="24" t="s">
        <v>3259</v>
      </c>
      <c r="K781" s="16" t="s">
        <v>4556</v>
      </c>
    </row>
    <row r="782" s="11" customFormat="1" ht="54.75" customHeight="1" spans="1:11">
      <c r="A782" s="27"/>
      <c r="B782" s="28"/>
      <c r="C782" s="27"/>
      <c r="D782" s="24" t="s">
        <v>3292</v>
      </c>
      <c r="E782" s="24" t="s">
        <v>3293</v>
      </c>
      <c r="F782" s="16" t="s">
        <v>3509</v>
      </c>
      <c r="G782" s="24" t="s">
        <v>3269</v>
      </c>
      <c r="H782" s="16" t="s">
        <v>3365</v>
      </c>
      <c r="I782" s="24" t="s">
        <v>3264</v>
      </c>
      <c r="J782" s="24" t="s">
        <v>3259</v>
      </c>
      <c r="K782" s="16" t="s">
        <v>3509</v>
      </c>
    </row>
    <row r="783" s="11" customFormat="1" ht="42" customHeight="1" spans="1:11">
      <c r="A783" s="16" t="s">
        <v>4557</v>
      </c>
      <c r="B783" s="21"/>
      <c r="C783" s="22"/>
      <c r="D783" s="22"/>
      <c r="E783" s="22"/>
      <c r="F783" s="22"/>
      <c r="G783" s="21"/>
      <c r="H783" s="22"/>
      <c r="I783" s="21"/>
      <c r="J783" s="21"/>
      <c r="K783" s="22"/>
    </row>
    <row r="784" s="11" customFormat="1" ht="42" customHeight="1" spans="1:11">
      <c r="A784" s="16" t="s">
        <v>4558</v>
      </c>
      <c r="B784" s="21"/>
      <c r="C784" s="22"/>
      <c r="D784" s="22"/>
      <c r="E784" s="22"/>
      <c r="F784" s="22"/>
      <c r="G784" s="21"/>
      <c r="H784" s="22"/>
      <c r="I784" s="21"/>
      <c r="J784" s="21"/>
      <c r="K784" s="22"/>
    </row>
    <row r="785" s="11" customFormat="1" ht="54.75" customHeight="1" spans="1:11">
      <c r="A785" s="23" t="s">
        <v>4559</v>
      </c>
      <c r="B785" s="23" t="s">
        <v>4560</v>
      </c>
      <c r="C785" s="23" t="s">
        <v>4561</v>
      </c>
      <c r="D785" s="24" t="s">
        <v>3253</v>
      </c>
      <c r="E785" s="24" t="s">
        <v>3254</v>
      </c>
      <c r="F785" s="16" t="s">
        <v>4562</v>
      </c>
      <c r="G785" s="24" t="s">
        <v>3256</v>
      </c>
      <c r="H785" s="16" t="s">
        <v>3334</v>
      </c>
      <c r="I785" s="24" t="s">
        <v>3264</v>
      </c>
      <c r="J785" s="24" t="s">
        <v>3282</v>
      </c>
      <c r="K785" s="16" t="s">
        <v>4563</v>
      </c>
    </row>
    <row r="786" s="11" customFormat="1" ht="54.75" customHeight="1" spans="1:11">
      <c r="A786" s="25"/>
      <c r="B786" s="26"/>
      <c r="C786" s="25"/>
      <c r="D786" s="24" t="s">
        <v>3253</v>
      </c>
      <c r="E786" s="24" t="s">
        <v>3261</v>
      </c>
      <c r="F786" s="16" t="s">
        <v>4564</v>
      </c>
      <c r="G786" s="24" t="s">
        <v>3256</v>
      </c>
      <c r="H786" s="16" t="s">
        <v>3334</v>
      </c>
      <c r="I786" s="24" t="s">
        <v>3264</v>
      </c>
      <c r="J786" s="24" t="s">
        <v>3282</v>
      </c>
      <c r="K786" s="16" t="s">
        <v>4565</v>
      </c>
    </row>
    <row r="787" s="11" customFormat="1" ht="54.75" customHeight="1" spans="1:11">
      <c r="A787" s="25"/>
      <c r="B787" s="26"/>
      <c r="C787" s="25"/>
      <c r="D787" s="24" t="s">
        <v>3253</v>
      </c>
      <c r="E787" s="24" t="s">
        <v>3267</v>
      </c>
      <c r="F787" s="16" t="s">
        <v>4566</v>
      </c>
      <c r="G787" s="24" t="s">
        <v>3256</v>
      </c>
      <c r="H787" s="16" t="s">
        <v>3334</v>
      </c>
      <c r="I787" s="24" t="s">
        <v>3264</v>
      </c>
      <c r="J787" s="24" t="s">
        <v>3282</v>
      </c>
      <c r="K787" s="16" t="s">
        <v>4567</v>
      </c>
    </row>
    <row r="788" s="11" customFormat="1" ht="54.75" customHeight="1" spans="1:11">
      <c r="A788" s="25"/>
      <c r="B788" s="26"/>
      <c r="C788" s="25"/>
      <c r="D788" s="24" t="s">
        <v>3277</v>
      </c>
      <c r="E788" s="24" t="s">
        <v>3288</v>
      </c>
      <c r="F788" s="16" t="s">
        <v>4568</v>
      </c>
      <c r="G788" s="24" t="s">
        <v>3256</v>
      </c>
      <c r="H788" s="16" t="s">
        <v>3334</v>
      </c>
      <c r="I788" s="24" t="s">
        <v>3264</v>
      </c>
      <c r="J788" s="24" t="s">
        <v>3282</v>
      </c>
      <c r="K788" s="16" t="s">
        <v>4569</v>
      </c>
    </row>
    <row r="789" s="11" customFormat="1" ht="54.75" customHeight="1" spans="1:11">
      <c r="A789" s="27"/>
      <c r="B789" s="28"/>
      <c r="C789" s="27"/>
      <c r="D789" s="24" t="s">
        <v>3292</v>
      </c>
      <c r="E789" s="24" t="s">
        <v>3293</v>
      </c>
      <c r="F789" s="16" t="s">
        <v>4570</v>
      </c>
      <c r="G789" s="24" t="s">
        <v>3256</v>
      </c>
      <c r="H789" s="16" t="s">
        <v>3334</v>
      </c>
      <c r="I789" s="24" t="s">
        <v>3264</v>
      </c>
      <c r="J789" s="24" t="s">
        <v>3282</v>
      </c>
      <c r="K789" s="16" t="s">
        <v>4571</v>
      </c>
    </row>
    <row r="790" s="11" customFormat="1" ht="42" customHeight="1" spans="1:11">
      <c r="A790" s="16" t="s">
        <v>4572</v>
      </c>
      <c r="B790" s="21"/>
      <c r="C790" s="22"/>
      <c r="D790" s="22"/>
      <c r="E790" s="22"/>
      <c r="F790" s="22"/>
      <c r="G790" s="21"/>
      <c r="H790" s="22"/>
      <c r="I790" s="21"/>
      <c r="J790" s="21"/>
      <c r="K790" s="22"/>
    </row>
    <row r="791" s="11" customFormat="1" ht="42" customHeight="1" spans="1:11">
      <c r="A791" s="16" t="s">
        <v>4573</v>
      </c>
      <c r="B791" s="21"/>
      <c r="C791" s="22"/>
      <c r="D791" s="22"/>
      <c r="E791" s="22"/>
      <c r="F791" s="22"/>
      <c r="G791" s="21"/>
      <c r="H791" s="22"/>
      <c r="I791" s="21"/>
      <c r="J791" s="21"/>
      <c r="K791" s="22"/>
    </row>
    <row r="792" s="11" customFormat="1" ht="42" customHeight="1" spans="1:11">
      <c r="A792" s="16" t="s">
        <v>4574</v>
      </c>
      <c r="B792" s="21"/>
      <c r="C792" s="22"/>
      <c r="D792" s="22"/>
      <c r="E792" s="22"/>
      <c r="F792" s="22"/>
      <c r="G792" s="21"/>
      <c r="H792" s="22"/>
      <c r="I792" s="21"/>
      <c r="J792" s="21"/>
      <c r="K792" s="22"/>
    </row>
    <row r="793" s="11" customFormat="1" ht="54.75" customHeight="1" spans="1:11">
      <c r="A793" s="23" t="s">
        <v>4575</v>
      </c>
      <c r="B793" s="23" t="s">
        <v>4576</v>
      </c>
      <c r="C793" s="23" t="s">
        <v>4577</v>
      </c>
      <c r="D793" s="24" t="s">
        <v>3253</v>
      </c>
      <c r="E793" s="24" t="s">
        <v>3254</v>
      </c>
      <c r="F793" s="16" t="s">
        <v>4578</v>
      </c>
      <c r="G793" s="24" t="s">
        <v>3444</v>
      </c>
      <c r="H793" s="16" t="s">
        <v>4579</v>
      </c>
      <c r="I793" s="24" t="s">
        <v>4580</v>
      </c>
      <c r="J793" s="24" t="s">
        <v>3259</v>
      </c>
      <c r="K793" s="16" t="s">
        <v>4579</v>
      </c>
    </row>
    <row r="794" s="11" customFormat="1" ht="54.75" customHeight="1" spans="1:11">
      <c r="A794" s="25"/>
      <c r="B794" s="26"/>
      <c r="C794" s="25"/>
      <c r="D794" s="24" t="s">
        <v>3277</v>
      </c>
      <c r="E794" s="24" t="s">
        <v>3312</v>
      </c>
      <c r="F794" s="16" t="s">
        <v>4581</v>
      </c>
      <c r="G794" s="24" t="s">
        <v>3256</v>
      </c>
      <c r="H794" s="16" t="s">
        <v>4579</v>
      </c>
      <c r="I794" s="24" t="s">
        <v>4580</v>
      </c>
      <c r="J794" s="24" t="s">
        <v>3259</v>
      </c>
      <c r="K794" s="16" t="s">
        <v>4582</v>
      </c>
    </row>
    <row r="795" s="11" customFormat="1" ht="54.75" customHeight="1" spans="1:11">
      <c r="A795" s="25"/>
      <c r="B795" s="26"/>
      <c r="C795" s="25"/>
      <c r="D795" s="24" t="s">
        <v>3277</v>
      </c>
      <c r="E795" s="24" t="s">
        <v>3278</v>
      </c>
      <c r="F795" s="16" t="s">
        <v>4583</v>
      </c>
      <c r="G795" s="24" t="s">
        <v>3256</v>
      </c>
      <c r="H795" s="16" t="s">
        <v>4579</v>
      </c>
      <c r="I795" s="24" t="s">
        <v>4580</v>
      </c>
      <c r="J795" s="24" t="s">
        <v>3259</v>
      </c>
      <c r="K795" s="16" t="s">
        <v>4579</v>
      </c>
    </row>
    <row r="796" s="11" customFormat="1" ht="54.75" customHeight="1" spans="1:11">
      <c r="A796" s="25"/>
      <c r="B796" s="26"/>
      <c r="C796" s="25"/>
      <c r="D796" s="24" t="s">
        <v>3277</v>
      </c>
      <c r="E796" s="24" t="s">
        <v>3284</v>
      </c>
      <c r="F796" s="16" t="s">
        <v>4584</v>
      </c>
      <c r="G796" s="24" t="s">
        <v>3256</v>
      </c>
      <c r="H796" s="16" t="s">
        <v>4579</v>
      </c>
      <c r="I796" s="24" t="s">
        <v>4580</v>
      </c>
      <c r="J796" s="24" t="s">
        <v>3259</v>
      </c>
      <c r="K796" s="16" t="s">
        <v>4579</v>
      </c>
    </row>
    <row r="797" s="11" customFormat="1" ht="54.75" customHeight="1" spans="1:11">
      <c r="A797" s="27"/>
      <c r="B797" s="28"/>
      <c r="C797" s="27"/>
      <c r="D797" s="24" t="s">
        <v>3292</v>
      </c>
      <c r="E797" s="24" t="s">
        <v>3293</v>
      </c>
      <c r="F797" s="16" t="s">
        <v>3335</v>
      </c>
      <c r="G797" s="24" t="s">
        <v>3256</v>
      </c>
      <c r="H797" s="16" t="s">
        <v>3365</v>
      </c>
      <c r="I797" s="24" t="s">
        <v>3264</v>
      </c>
      <c r="J797" s="24" t="s">
        <v>3282</v>
      </c>
      <c r="K797" s="16" t="s">
        <v>3864</v>
      </c>
    </row>
    <row r="798" s="11" customFormat="1" ht="54.75" customHeight="1" spans="1:11">
      <c r="A798" s="23" t="s">
        <v>4585</v>
      </c>
      <c r="B798" s="23" t="s">
        <v>4586</v>
      </c>
      <c r="C798" s="23" t="s">
        <v>4587</v>
      </c>
      <c r="D798" s="24" t="s">
        <v>3253</v>
      </c>
      <c r="E798" s="24" t="s">
        <v>3261</v>
      </c>
      <c r="F798" s="16" t="s">
        <v>4587</v>
      </c>
      <c r="G798" s="24" t="s">
        <v>3256</v>
      </c>
      <c r="H798" s="16" t="s">
        <v>4588</v>
      </c>
      <c r="I798" s="24" t="s">
        <v>4580</v>
      </c>
      <c r="J798" s="24" t="s">
        <v>3259</v>
      </c>
      <c r="K798" s="16" t="s">
        <v>4587</v>
      </c>
    </row>
    <row r="799" s="11" customFormat="1" ht="54.75" customHeight="1" spans="1:11">
      <c r="A799" s="25"/>
      <c r="B799" s="26"/>
      <c r="C799" s="25"/>
      <c r="D799" s="24" t="s">
        <v>3253</v>
      </c>
      <c r="E799" s="24" t="s">
        <v>3261</v>
      </c>
      <c r="F799" s="16" t="s">
        <v>4587</v>
      </c>
      <c r="G799" s="24" t="s">
        <v>3256</v>
      </c>
      <c r="H799" s="16" t="s">
        <v>4588</v>
      </c>
      <c r="I799" s="24" t="s">
        <v>4580</v>
      </c>
      <c r="J799" s="24" t="s">
        <v>3259</v>
      </c>
      <c r="K799" s="16" t="s">
        <v>4587</v>
      </c>
    </row>
    <row r="800" s="11" customFormat="1" ht="54.75" customHeight="1" spans="1:11">
      <c r="A800" s="25"/>
      <c r="B800" s="26"/>
      <c r="C800" s="25"/>
      <c r="D800" s="24" t="s">
        <v>3277</v>
      </c>
      <c r="E800" s="24" t="s">
        <v>3278</v>
      </c>
      <c r="F800" s="16" t="s">
        <v>4589</v>
      </c>
      <c r="G800" s="24" t="s">
        <v>3256</v>
      </c>
      <c r="H800" s="16" t="s">
        <v>3978</v>
      </c>
      <c r="I800" s="24" t="s">
        <v>4590</v>
      </c>
      <c r="J800" s="24" t="s">
        <v>3259</v>
      </c>
      <c r="K800" s="16" t="s">
        <v>4589</v>
      </c>
    </row>
    <row r="801" s="11" customFormat="1" ht="54.75" customHeight="1" spans="1:11">
      <c r="A801" s="25"/>
      <c r="B801" s="26"/>
      <c r="C801" s="25"/>
      <c r="D801" s="24" t="s">
        <v>3277</v>
      </c>
      <c r="E801" s="24" t="s">
        <v>3278</v>
      </c>
      <c r="F801" s="16" t="s">
        <v>4589</v>
      </c>
      <c r="G801" s="24" t="s">
        <v>3256</v>
      </c>
      <c r="H801" s="16" t="s">
        <v>3978</v>
      </c>
      <c r="I801" s="24" t="s">
        <v>4590</v>
      </c>
      <c r="J801" s="24" t="s">
        <v>3259</v>
      </c>
      <c r="K801" s="16" t="s">
        <v>4589</v>
      </c>
    </row>
    <row r="802" s="11" customFormat="1" ht="54.75" customHeight="1" spans="1:11">
      <c r="A802" s="25"/>
      <c r="B802" s="26"/>
      <c r="C802" s="25"/>
      <c r="D802" s="24" t="s">
        <v>3292</v>
      </c>
      <c r="E802" s="24" t="s">
        <v>3293</v>
      </c>
      <c r="F802" s="16" t="s">
        <v>4591</v>
      </c>
      <c r="G802" s="24" t="s">
        <v>3256</v>
      </c>
      <c r="H802" s="16" t="s">
        <v>3365</v>
      </c>
      <c r="I802" s="24" t="s">
        <v>3264</v>
      </c>
      <c r="J802" s="24" t="s">
        <v>3282</v>
      </c>
      <c r="K802" s="16" t="s">
        <v>4591</v>
      </c>
    </row>
    <row r="803" s="11" customFormat="1" ht="54.75" customHeight="1" spans="1:11">
      <c r="A803" s="27"/>
      <c r="B803" s="28"/>
      <c r="C803" s="27"/>
      <c r="D803" s="24" t="s">
        <v>3292</v>
      </c>
      <c r="E803" s="24" t="s">
        <v>3293</v>
      </c>
      <c r="F803" s="16" t="s">
        <v>4591</v>
      </c>
      <c r="G803" s="24" t="s">
        <v>3256</v>
      </c>
      <c r="H803" s="16" t="s">
        <v>3365</v>
      </c>
      <c r="I803" s="24" t="s">
        <v>3264</v>
      </c>
      <c r="J803" s="24" t="s">
        <v>3282</v>
      </c>
      <c r="K803" s="16" t="s">
        <v>4591</v>
      </c>
    </row>
    <row r="804" s="11" customFormat="1" ht="54.75" customHeight="1" spans="1:11">
      <c r="A804" s="23" t="s">
        <v>4592</v>
      </c>
      <c r="B804" s="23" t="s">
        <v>4593</v>
      </c>
      <c r="C804" s="23" t="s">
        <v>4594</v>
      </c>
      <c r="D804" s="24" t="s">
        <v>3253</v>
      </c>
      <c r="E804" s="24" t="s">
        <v>3254</v>
      </c>
      <c r="F804" s="16" t="s">
        <v>4595</v>
      </c>
      <c r="G804" s="24" t="s">
        <v>3256</v>
      </c>
      <c r="H804" s="16" t="s">
        <v>3257</v>
      </c>
      <c r="I804" s="24" t="s">
        <v>3258</v>
      </c>
      <c r="J804" s="24" t="s">
        <v>3259</v>
      </c>
      <c r="K804" s="16" t="s">
        <v>4596</v>
      </c>
    </row>
    <row r="805" s="11" customFormat="1" ht="54.75" customHeight="1" spans="1:11">
      <c r="A805" s="25"/>
      <c r="B805" s="26"/>
      <c r="C805" s="25"/>
      <c r="D805" s="24" t="s">
        <v>3277</v>
      </c>
      <c r="E805" s="24" t="s">
        <v>3312</v>
      </c>
      <c r="F805" s="16" t="s">
        <v>4597</v>
      </c>
      <c r="G805" s="24" t="s">
        <v>3269</v>
      </c>
      <c r="H805" s="16" t="s">
        <v>3365</v>
      </c>
      <c r="I805" s="24" t="s">
        <v>3264</v>
      </c>
      <c r="J805" s="24" t="s">
        <v>3282</v>
      </c>
      <c r="K805" s="16" t="s">
        <v>4597</v>
      </c>
    </row>
    <row r="806" s="11" customFormat="1" ht="54.75" customHeight="1" spans="1:11">
      <c r="A806" s="27"/>
      <c r="B806" s="28"/>
      <c r="C806" s="27"/>
      <c r="D806" s="24" t="s">
        <v>3292</v>
      </c>
      <c r="E806" s="24" t="s">
        <v>3293</v>
      </c>
      <c r="F806" s="16" t="s">
        <v>3335</v>
      </c>
      <c r="G806" s="24" t="s">
        <v>3256</v>
      </c>
      <c r="H806" s="16" t="s">
        <v>3365</v>
      </c>
      <c r="I806" s="24" t="s">
        <v>3264</v>
      </c>
      <c r="J806" s="24" t="s">
        <v>3282</v>
      </c>
      <c r="K806" s="16" t="s">
        <v>3864</v>
      </c>
    </row>
    <row r="807" s="11" customFormat="1" ht="54.75" customHeight="1" spans="1:11">
      <c r="A807" s="23" t="s">
        <v>4598</v>
      </c>
      <c r="B807" s="23" t="s">
        <v>4599</v>
      </c>
      <c r="C807" s="23" t="s">
        <v>4600</v>
      </c>
      <c r="D807" s="24" t="s">
        <v>3253</v>
      </c>
      <c r="E807" s="24" t="s">
        <v>3261</v>
      </c>
      <c r="F807" s="16" t="s">
        <v>4601</v>
      </c>
      <c r="G807" s="24" t="s">
        <v>3256</v>
      </c>
      <c r="H807" s="16" t="s">
        <v>3365</v>
      </c>
      <c r="I807" s="24" t="s">
        <v>3264</v>
      </c>
      <c r="J807" s="24" t="s">
        <v>3282</v>
      </c>
      <c r="K807" s="16" t="s">
        <v>4601</v>
      </c>
    </row>
    <row r="808" s="11" customFormat="1" ht="54.75" customHeight="1" spans="1:11">
      <c r="A808" s="25"/>
      <c r="B808" s="26"/>
      <c r="C808" s="25"/>
      <c r="D808" s="24" t="s">
        <v>3277</v>
      </c>
      <c r="E808" s="24" t="s">
        <v>3312</v>
      </c>
      <c r="F808" s="16" t="s">
        <v>4602</v>
      </c>
      <c r="G808" s="24" t="s">
        <v>3256</v>
      </c>
      <c r="H808" s="16" t="s">
        <v>3342</v>
      </c>
      <c r="I808" s="24" t="s">
        <v>3264</v>
      </c>
      <c r="J808" s="24" t="s">
        <v>3282</v>
      </c>
      <c r="K808" s="16" t="s">
        <v>4602</v>
      </c>
    </row>
    <row r="809" s="11" customFormat="1" ht="54.75" customHeight="1" spans="1:11">
      <c r="A809" s="27"/>
      <c r="B809" s="28"/>
      <c r="C809" s="27"/>
      <c r="D809" s="24" t="s">
        <v>3292</v>
      </c>
      <c r="E809" s="24" t="s">
        <v>3293</v>
      </c>
      <c r="F809" s="16" t="s">
        <v>3864</v>
      </c>
      <c r="G809" s="24" t="s">
        <v>3256</v>
      </c>
      <c r="H809" s="16" t="s">
        <v>3365</v>
      </c>
      <c r="I809" s="24" t="s">
        <v>3264</v>
      </c>
      <c r="J809" s="24" t="s">
        <v>3282</v>
      </c>
      <c r="K809" s="16" t="s">
        <v>3864</v>
      </c>
    </row>
    <row r="810" s="11" customFormat="1" ht="42" customHeight="1" spans="1:11">
      <c r="A810" s="16" t="s">
        <v>4603</v>
      </c>
      <c r="B810" s="21"/>
      <c r="C810" s="22"/>
      <c r="D810" s="22"/>
      <c r="E810" s="22"/>
      <c r="F810" s="22"/>
      <c r="G810" s="21"/>
      <c r="H810" s="22"/>
      <c r="I810" s="21"/>
      <c r="J810" s="21"/>
      <c r="K810" s="22"/>
    </row>
    <row r="811" s="11" customFormat="1" ht="42" customHeight="1" spans="1:11">
      <c r="A811" s="16" t="s">
        <v>4604</v>
      </c>
      <c r="B811" s="21"/>
      <c r="C811" s="22"/>
      <c r="D811" s="22"/>
      <c r="E811" s="22"/>
      <c r="F811" s="22"/>
      <c r="G811" s="21"/>
      <c r="H811" s="22"/>
      <c r="I811" s="21"/>
      <c r="J811" s="21"/>
      <c r="K811" s="22"/>
    </row>
    <row r="812" s="11" customFormat="1" ht="54.75" customHeight="1" spans="1:11">
      <c r="A812" s="23" t="s">
        <v>4605</v>
      </c>
      <c r="B812" s="23" t="s">
        <v>4606</v>
      </c>
      <c r="C812" s="23" t="s">
        <v>4607</v>
      </c>
      <c r="D812" s="24" t="s">
        <v>3253</v>
      </c>
      <c r="E812" s="24" t="s">
        <v>3261</v>
      </c>
      <c r="F812" s="16" t="s">
        <v>4608</v>
      </c>
      <c r="G812" s="24" t="s">
        <v>3269</v>
      </c>
      <c r="H812" s="16" t="s">
        <v>4609</v>
      </c>
      <c r="I812" s="24" t="s">
        <v>3264</v>
      </c>
      <c r="J812" s="24" t="s">
        <v>3259</v>
      </c>
      <c r="K812" s="16" t="s">
        <v>4610</v>
      </c>
    </row>
    <row r="813" s="11" customFormat="1" ht="54.75" customHeight="1" spans="1:11">
      <c r="A813" s="25"/>
      <c r="B813" s="26"/>
      <c r="C813" s="25"/>
      <c r="D813" s="24" t="s">
        <v>3277</v>
      </c>
      <c r="E813" s="24" t="s">
        <v>3284</v>
      </c>
      <c r="F813" s="16" t="s">
        <v>4611</v>
      </c>
      <c r="G813" s="24" t="s">
        <v>3269</v>
      </c>
      <c r="H813" s="16" t="s">
        <v>4612</v>
      </c>
      <c r="I813" s="24" t="s">
        <v>4613</v>
      </c>
      <c r="J813" s="24" t="s">
        <v>3259</v>
      </c>
      <c r="K813" s="16" t="s">
        <v>4614</v>
      </c>
    </row>
    <row r="814" s="11" customFormat="1" ht="54.75" customHeight="1" spans="1:11">
      <c r="A814" s="27"/>
      <c r="B814" s="28"/>
      <c r="C814" s="27"/>
      <c r="D814" s="24" t="s">
        <v>3292</v>
      </c>
      <c r="E814" s="24" t="s">
        <v>3293</v>
      </c>
      <c r="F814" s="16" t="s">
        <v>4615</v>
      </c>
      <c r="G814" s="24" t="s">
        <v>3269</v>
      </c>
      <c r="H814" s="16" t="s">
        <v>3286</v>
      </c>
      <c r="I814" s="24" t="s">
        <v>3264</v>
      </c>
      <c r="J814" s="24" t="s">
        <v>3259</v>
      </c>
      <c r="K814" s="16" t="s">
        <v>4616</v>
      </c>
    </row>
    <row r="815" s="11" customFormat="1" ht="54.75" customHeight="1" spans="1:11">
      <c r="A815" s="23" t="s">
        <v>4617</v>
      </c>
      <c r="B815" s="23" t="s">
        <v>4618</v>
      </c>
      <c r="C815" s="23" t="s">
        <v>4619</v>
      </c>
      <c r="D815" s="24" t="s">
        <v>3253</v>
      </c>
      <c r="E815" s="24" t="s">
        <v>3254</v>
      </c>
      <c r="F815" s="16" t="s">
        <v>4620</v>
      </c>
      <c r="G815" s="24" t="s">
        <v>3269</v>
      </c>
      <c r="H815" s="16" t="s">
        <v>4621</v>
      </c>
      <c r="I815" s="24" t="s">
        <v>3258</v>
      </c>
      <c r="J815" s="24" t="s">
        <v>3259</v>
      </c>
      <c r="K815" s="16" t="s">
        <v>4622</v>
      </c>
    </row>
    <row r="816" s="11" customFormat="1" ht="54.75" customHeight="1" spans="1:11">
      <c r="A816" s="25"/>
      <c r="B816" s="26"/>
      <c r="C816" s="25"/>
      <c r="D816" s="24" t="s">
        <v>3277</v>
      </c>
      <c r="E816" s="24" t="s">
        <v>3284</v>
      </c>
      <c r="F816" s="16" t="s">
        <v>4623</v>
      </c>
      <c r="G816" s="24" t="s">
        <v>3269</v>
      </c>
      <c r="H816" s="16" t="s">
        <v>4624</v>
      </c>
      <c r="I816" s="24" t="s">
        <v>4625</v>
      </c>
      <c r="J816" s="24" t="s">
        <v>3259</v>
      </c>
      <c r="K816" s="16" t="s">
        <v>4626</v>
      </c>
    </row>
    <row r="817" s="11" customFormat="1" ht="54.75" customHeight="1" spans="1:11">
      <c r="A817" s="25"/>
      <c r="B817" s="26"/>
      <c r="C817" s="25"/>
      <c r="D817" s="24" t="s">
        <v>3292</v>
      </c>
      <c r="E817" s="24" t="s">
        <v>3293</v>
      </c>
      <c r="F817" s="16" t="s">
        <v>4627</v>
      </c>
      <c r="G817" s="24" t="s">
        <v>3269</v>
      </c>
      <c r="H817" s="16" t="s">
        <v>3342</v>
      </c>
      <c r="I817" s="24" t="s">
        <v>3264</v>
      </c>
      <c r="J817" s="24" t="s">
        <v>3259</v>
      </c>
      <c r="K817" s="16" t="s">
        <v>4628</v>
      </c>
    </row>
    <row r="818" s="11" customFormat="1" ht="54.75" customHeight="1" spans="1:11">
      <c r="A818" s="25"/>
      <c r="B818" s="26"/>
      <c r="C818" s="25"/>
      <c r="D818" s="24" t="s">
        <v>3292</v>
      </c>
      <c r="E818" s="24" t="s">
        <v>3293</v>
      </c>
      <c r="F818" s="16" t="s">
        <v>4629</v>
      </c>
      <c r="G818" s="24" t="s">
        <v>3269</v>
      </c>
      <c r="H818" s="16" t="s">
        <v>3342</v>
      </c>
      <c r="I818" s="24" t="s">
        <v>3264</v>
      </c>
      <c r="J818" s="24" t="s">
        <v>3259</v>
      </c>
      <c r="K818" s="16" t="s">
        <v>4630</v>
      </c>
    </row>
    <row r="819" s="11" customFormat="1" ht="54.75" customHeight="1" spans="1:11">
      <c r="A819" s="27"/>
      <c r="B819" s="28"/>
      <c r="C819" s="27"/>
      <c r="D819" s="24" t="s">
        <v>3292</v>
      </c>
      <c r="E819" s="24" t="s">
        <v>3293</v>
      </c>
      <c r="F819" s="16" t="s">
        <v>4631</v>
      </c>
      <c r="G819" s="24" t="s">
        <v>3269</v>
      </c>
      <c r="H819" s="16" t="s">
        <v>3342</v>
      </c>
      <c r="I819" s="24" t="s">
        <v>3264</v>
      </c>
      <c r="J819" s="24" t="s">
        <v>3259</v>
      </c>
      <c r="K819" s="16" t="s">
        <v>4632</v>
      </c>
    </row>
    <row r="820" s="11" customFormat="1" ht="54.75" customHeight="1" spans="1:11">
      <c r="A820" s="23" t="s">
        <v>4633</v>
      </c>
      <c r="B820" s="23" t="s">
        <v>4634</v>
      </c>
      <c r="C820" s="23" t="s">
        <v>4635</v>
      </c>
      <c r="D820" s="24" t="s">
        <v>3253</v>
      </c>
      <c r="E820" s="24" t="s">
        <v>3254</v>
      </c>
      <c r="F820" s="16" t="s">
        <v>4636</v>
      </c>
      <c r="G820" s="24" t="s">
        <v>3269</v>
      </c>
      <c r="H820" s="16" t="s">
        <v>4637</v>
      </c>
      <c r="I820" s="24" t="s">
        <v>4638</v>
      </c>
      <c r="J820" s="24" t="s">
        <v>3259</v>
      </c>
      <c r="K820" s="16" t="s">
        <v>4639</v>
      </c>
    </row>
    <row r="821" s="11" customFormat="1" ht="54.75" customHeight="1" spans="1:11">
      <c r="A821" s="25"/>
      <c r="B821" s="26"/>
      <c r="C821" s="25"/>
      <c r="D821" s="24" t="s">
        <v>3277</v>
      </c>
      <c r="E821" s="24" t="s">
        <v>3284</v>
      </c>
      <c r="F821" s="16" t="s">
        <v>4640</v>
      </c>
      <c r="G821" s="24" t="s">
        <v>3269</v>
      </c>
      <c r="H821" s="16" t="s">
        <v>4624</v>
      </c>
      <c r="I821" s="24" t="s">
        <v>4641</v>
      </c>
      <c r="J821" s="24" t="s">
        <v>3259</v>
      </c>
      <c r="K821" s="16" t="s">
        <v>4642</v>
      </c>
    </row>
    <row r="822" s="11" customFormat="1" ht="54.75" customHeight="1" spans="1:11">
      <c r="A822" s="27"/>
      <c r="B822" s="28"/>
      <c r="C822" s="27"/>
      <c r="D822" s="24" t="s">
        <v>3292</v>
      </c>
      <c r="E822" s="24" t="s">
        <v>3293</v>
      </c>
      <c r="F822" s="16" t="s">
        <v>4643</v>
      </c>
      <c r="G822" s="24" t="s">
        <v>3269</v>
      </c>
      <c r="H822" s="16" t="s">
        <v>4644</v>
      </c>
      <c r="I822" s="24" t="s">
        <v>3264</v>
      </c>
      <c r="J822" s="24" t="s">
        <v>3259</v>
      </c>
      <c r="K822" s="16" t="s">
        <v>4645</v>
      </c>
    </row>
    <row r="823" s="11" customFormat="1" ht="42" customHeight="1" spans="1:11">
      <c r="A823" s="16" t="s">
        <v>4646</v>
      </c>
      <c r="B823" s="21"/>
      <c r="C823" s="22"/>
      <c r="D823" s="22"/>
      <c r="E823" s="22"/>
      <c r="F823" s="22"/>
      <c r="G823" s="21"/>
      <c r="H823" s="22"/>
      <c r="I823" s="21"/>
      <c r="J823" s="21"/>
      <c r="K823" s="22"/>
    </row>
    <row r="824" s="11" customFormat="1" ht="42" customHeight="1" spans="1:11">
      <c r="A824" s="16" t="s">
        <v>4647</v>
      </c>
      <c r="B824" s="21"/>
      <c r="C824" s="22"/>
      <c r="D824" s="22"/>
      <c r="E824" s="22"/>
      <c r="F824" s="22"/>
      <c r="G824" s="21"/>
      <c r="H824" s="22"/>
      <c r="I824" s="21"/>
      <c r="J824" s="21"/>
      <c r="K824" s="22"/>
    </row>
    <row r="825" s="11" customFormat="1" ht="54.75" customHeight="1" spans="1:11">
      <c r="A825" s="23" t="s">
        <v>4648</v>
      </c>
      <c r="B825" s="23" t="s">
        <v>4649</v>
      </c>
      <c r="C825" s="23" t="s">
        <v>4650</v>
      </c>
      <c r="D825" s="24" t="s">
        <v>3253</v>
      </c>
      <c r="E825" s="24" t="s">
        <v>3261</v>
      </c>
      <c r="F825" s="16" t="s">
        <v>4650</v>
      </c>
      <c r="G825" s="24" t="s">
        <v>3256</v>
      </c>
      <c r="H825" s="16" t="s">
        <v>3365</v>
      </c>
      <c r="I825" s="24" t="s">
        <v>3264</v>
      </c>
      <c r="J825" s="24" t="s">
        <v>3282</v>
      </c>
      <c r="K825" s="16" t="s">
        <v>4650</v>
      </c>
    </row>
    <row r="826" s="11" customFormat="1" ht="54.75" customHeight="1" spans="1:11">
      <c r="A826" s="25"/>
      <c r="B826" s="26"/>
      <c r="C826" s="25"/>
      <c r="D826" s="24" t="s">
        <v>3277</v>
      </c>
      <c r="E826" s="24" t="s">
        <v>3278</v>
      </c>
      <c r="F826" s="16" t="s">
        <v>4650</v>
      </c>
      <c r="G826" s="24" t="s">
        <v>3256</v>
      </c>
      <c r="H826" s="16" t="s">
        <v>3365</v>
      </c>
      <c r="I826" s="24" t="s">
        <v>3264</v>
      </c>
      <c r="J826" s="24" t="s">
        <v>3282</v>
      </c>
      <c r="K826" s="16" t="s">
        <v>4650</v>
      </c>
    </row>
    <row r="827" s="11" customFormat="1" ht="54.75" customHeight="1" spans="1:11">
      <c r="A827" s="27"/>
      <c r="B827" s="28"/>
      <c r="C827" s="27"/>
      <c r="D827" s="24" t="s">
        <v>3292</v>
      </c>
      <c r="E827" s="24" t="s">
        <v>3293</v>
      </c>
      <c r="F827" s="16" t="s">
        <v>3293</v>
      </c>
      <c r="G827" s="24" t="s">
        <v>3256</v>
      </c>
      <c r="H827" s="16" t="s">
        <v>3355</v>
      </c>
      <c r="I827" s="24" t="s">
        <v>3264</v>
      </c>
      <c r="J827" s="24" t="s">
        <v>3282</v>
      </c>
      <c r="K827" s="16" t="s">
        <v>4650</v>
      </c>
    </row>
    <row r="828" s="11" customFormat="1" ht="54.75" customHeight="1" spans="1:11">
      <c r="A828" s="23" t="s">
        <v>4651</v>
      </c>
      <c r="B828" s="23" t="s">
        <v>4652</v>
      </c>
      <c r="C828" s="23" t="s">
        <v>4653</v>
      </c>
      <c r="D828" s="24" t="s">
        <v>3253</v>
      </c>
      <c r="E828" s="24" t="s">
        <v>3261</v>
      </c>
      <c r="F828" s="16" t="s">
        <v>4653</v>
      </c>
      <c r="G828" s="24" t="s">
        <v>3256</v>
      </c>
      <c r="H828" s="16" t="s">
        <v>3365</v>
      </c>
      <c r="I828" s="24" t="s">
        <v>3264</v>
      </c>
      <c r="J828" s="24" t="s">
        <v>3282</v>
      </c>
      <c r="K828" s="16" t="s">
        <v>4653</v>
      </c>
    </row>
    <row r="829" s="11" customFormat="1" ht="54.75" customHeight="1" spans="1:11">
      <c r="A829" s="25"/>
      <c r="B829" s="26"/>
      <c r="C829" s="25"/>
      <c r="D829" s="24" t="s">
        <v>3253</v>
      </c>
      <c r="E829" s="24" t="s">
        <v>3261</v>
      </c>
      <c r="F829" s="16" t="s">
        <v>4653</v>
      </c>
      <c r="G829" s="24" t="s">
        <v>3256</v>
      </c>
      <c r="H829" s="16" t="s">
        <v>3365</v>
      </c>
      <c r="I829" s="24" t="s">
        <v>3264</v>
      </c>
      <c r="J829" s="24" t="s">
        <v>3282</v>
      </c>
      <c r="K829" s="16" t="s">
        <v>4653</v>
      </c>
    </row>
    <row r="830" s="11" customFormat="1" ht="54.75" customHeight="1" spans="1:11">
      <c r="A830" s="25"/>
      <c r="B830" s="26"/>
      <c r="C830" s="25"/>
      <c r="D830" s="24" t="s">
        <v>3277</v>
      </c>
      <c r="E830" s="24" t="s">
        <v>3278</v>
      </c>
      <c r="F830" s="16" t="s">
        <v>4653</v>
      </c>
      <c r="G830" s="24" t="s">
        <v>3256</v>
      </c>
      <c r="H830" s="16" t="s">
        <v>3365</v>
      </c>
      <c r="I830" s="24" t="s">
        <v>3264</v>
      </c>
      <c r="J830" s="24" t="s">
        <v>3282</v>
      </c>
      <c r="K830" s="16" t="s">
        <v>4653</v>
      </c>
    </row>
    <row r="831" s="11" customFormat="1" ht="54.75" customHeight="1" spans="1:11">
      <c r="A831" s="25"/>
      <c r="B831" s="26"/>
      <c r="C831" s="25"/>
      <c r="D831" s="24" t="s">
        <v>3277</v>
      </c>
      <c r="E831" s="24" t="s">
        <v>3278</v>
      </c>
      <c r="F831" s="16" t="s">
        <v>4653</v>
      </c>
      <c r="G831" s="24" t="s">
        <v>3256</v>
      </c>
      <c r="H831" s="16" t="s">
        <v>3365</v>
      </c>
      <c r="I831" s="24" t="s">
        <v>3264</v>
      </c>
      <c r="J831" s="24" t="s">
        <v>3282</v>
      </c>
      <c r="K831" s="16" t="s">
        <v>4653</v>
      </c>
    </row>
    <row r="832" s="11" customFormat="1" ht="54.75" customHeight="1" spans="1:11">
      <c r="A832" s="25"/>
      <c r="B832" s="26"/>
      <c r="C832" s="25"/>
      <c r="D832" s="24" t="s">
        <v>3292</v>
      </c>
      <c r="E832" s="24" t="s">
        <v>3293</v>
      </c>
      <c r="F832" s="16" t="s">
        <v>3293</v>
      </c>
      <c r="G832" s="24" t="s">
        <v>3256</v>
      </c>
      <c r="H832" s="16" t="s">
        <v>3355</v>
      </c>
      <c r="I832" s="24" t="s">
        <v>3264</v>
      </c>
      <c r="J832" s="24" t="s">
        <v>3282</v>
      </c>
      <c r="K832" s="16" t="s">
        <v>4653</v>
      </c>
    </row>
    <row r="833" s="11" customFormat="1" ht="54.75" customHeight="1" spans="1:11">
      <c r="A833" s="27"/>
      <c r="B833" s="28"/>
      <c r="C833" s="27"/>
      <c r="D833" s="24" t="s">
        <v>3292</v>
      </c>
      <c r="E833" s="24" t="s">
        <v>3293</v>
      </c>
      <c r="F833" s="16" t="s">
        <v>3293</v>
      </c>
      <c r="G833" s="24" t="s">
        <v>3256</v>
      </c>
      <c r="H833" s="16" t="s">
        <v>3355</v>
      </c>
      <c r="I833" s="24" t="s">
        <v>3264</v>
      </c>
      <c r="J833" s="24" t="s">
        <v>3282</v>
      </c>
      <c r="K833" s="16" t="s">
        <v>4653</v>
      </c>
    </row>
    <row r="834" s="11" customFormat="1" ht="54.75" customHeight="1" spans="1:11">
      <c r="A834" s="23" t="s">
        <v>4654</v>
      </c>
      <c r="B834" s="23" t="s">
        <v>4655</v>
      </c>
      <c r="C834" s="23" t="s">
        <v>4656</v>
      </c>
      <c r="D834" s="24" t="s">
        <v>3253</v>
      </c>
      <c r="E834" s="24" t="s">
        <v>3261</v>
      </c>
      <c r="F834" s="16" t="s">
        <v>4656</v>
      </c>
      <c r="G834" s="24" t="s">
        <v>3256</v>
      </c>
      <c r="H834" s="16" t="s">
        <v>3365</v>
      </c>
      <c r="I834" s="24" t="s">
        <v>3264</v>
      </c>
      <c r="J834" s="24" t="s">
        <v>3282</v>
      </c>
      <c r="K834" s="16" t="s">
        <v>4656</v>
      </c>
    </row>
    <row r="835" s="11" customFormat="1" ht="54.75" customHeight="1" spans="1:11">
      <c r="A835" s="25"/>
      <c r="B835" s="26"/>
      <c r="C835" s="25"/>
      <c r="D835" s="24" t="s">
        <v>3253</v>
      </c>
      <c r="E835" s="24" t="s">
        <v>3261</v>
      </c>
      <c r="F835" s="16" t="s">
        <v>4656</v>
      </c>
      <c r="G835" s="24" t="s">
        <v>3256</v>
      </c>
      <c r="H835" s="16" t="s">
        <v>3365</v>
      </c>
      <c r="I835" s="24" t="s">
        <v>3264</v>
      </c>
      <c r="J835" s="24" t="s">
        <v>3282</v>
      </c>
      <c r="K835" s="16" t="s">
        <v>4656</v>
      </c>
    </row>
    <row r="836" s="11" customFormat="1" ht="54.75" customHeight="1" spans="1:11">
      <c r="A836" s="25"/>
      <c r="B836" s="26"/>
      <c r="C836" s="25"/>
      <c r="D836" s="24" t="s">
        <v>3277</v>
      </c>
      <c r="E836" s="24" t="s">
        <v>3278</v>
      </c>
      <c r="F836" s="16" t="s">
        <v>4656</v>
      </c>
      <c r="G836" s="24" t="s">
        <v>3256</v>
      </c>
      <c r="H836" s="16" t="s">
        <v>3365</v>
      </c>
      <c r="I836" s="24" t="s">
        <v>3264</v>
      </c>
      <c r="J836" s="24" t="s">
        <v>3282</v>
      </c>
      <c r="K836" s="16" t="s">
        <v>4656</v>
      </c>
    </row>
    <row r="837" s="11" customFormat="1" ht="54.75" customHeight="1" spans="1:11">
      <c r="A837" s="25"/>
      <c r="B837" s="26"/>
      <c r="C837" s="25"/>
      <c r="D837" s="24" t="s">
        <v>3277</v>
      </c>
      <c r="E837" s="24" t="s">
        <v>3278</v>
      </c>
      <c r="F837" s="16" t="s">
        <v>4656</v>
      </c>
      <c r="G837" s="24" t="s">
        <v>3256</v>
      </c>
      <c r="H837" s="16" t="s">
        <v>3365</v>
      </c>
      <c r="I837" s="24" t="s">
        <v>3264</v>
      </c>
      <c r="J837" s="24" t="s">
        <v>3282</v>
      </c>
      <c r="K837" s="16" t="s">
        <v>4656</v>
      </c>
    </row>
    <row r="838" s="11" customFormat="1" ht="54.75" customHeight="1" spans="1:11">
      <c r="A838" s="25"/>
      <c r="B838" s="26"/>
      <c r="C838" s="25"/>
      <c r="D838" s="24" t="s">
        <v>3292</v>
      </c>
      <c r="E838" s="24" t="s">
        <v>3293</v>
      </c>
      <c r="F838" s="16" t="s">
        <v>3293</v>
      </c>
      <c r="G838" s="24" t="s">
        <v>3256</v>
      </c>
      <c r="H838" s="16" t="s">
        <v>3355</v>
      </c>
      <c r="I838" s="24" t="s">
        <v>3264</v>
      </c>
      <c r="J838" s="24" t="s">
        <v>3282</v>
      </c>
      <c r="K838" s="16" t="s">
        <v>4656</v>
      </c>
    </row>
    <row r="839" s="11" customFormat="1" ht="54.75" customHeight="1" spans="1:11">
      <c r="A839" s="27"/>
      <c r="B839" s="28"/>
      <c r="C839" s="27"/>
      <c r="D839" s="24" t="s">
        <v>3292</v>
      </c>
      <c r="E839" s="24" t="s">
        <v>3293</v>
      </c>
      <c r="F839" s="16" t="s">
        <v>3293</v>
      </c>
      <c r="G839" s="24" t="s">
        <v>3256</v>
      </c>
      <c r="H839" s="16" t="s">
        <v>3355</v>
      </c>
      <c r="I839" s="24" t="s">
        <v>3264</v>
      </c>
      <c r="J839" s="24" t="s">
        <v>3282</v>
      </c>
      <c r="K839" s="16" t="s">
        <v>4656</v>
      </c>
    </row>
    <row r="840" s="11" customFormat="1" ht="54.75" customHeight="1" spans="1:11">
      <c r="A840" s="23" t="s">
        <v>4657</v>
      </c>
      <c r="B840" s="23" t="s">
        <v>4658</v>
      </c>
      <c r="C840" s="23" t="s">
        <v>4659</v>
      </c>
      <c r="D840" s="24" t="s">
        <v>3253</v>
      </c>
      <c r="E840" s="24" t="s">
        <v>3261</v>
      </c>
      <c r="F840" s="16" t="s">
        <v>4659</v>
      </c>
      <c r="G840" s="24" t="s">
        <v>3256</v>
      </c>
      <c r="H840" s="16" t="s">
        <v>3365</v>
      </c>
      <c r="I840" s="24" t="s">
        <v>3264</v>
      </c>
      <c r="J840" s="24" t="s">
        <v>3282</v>
      </c>
      <c r="K840" s="16" t="s">
        <v>4659</v>
      </c>
    </row>
    <row r="841" s="11" customFormat="1" ht="54.75" customHeight="1" spans="1:11">
      <c r="A841" s="25"/>
      <c r="B841" s="26"/>
      <c r="C841" s="25"/>
      <c r="D841" s="24" t="s">
        <v>3277</v>
      </c>
      <c r="E841" s="24" t="s">
        <v>3278</v>
      </c>
      <c r="F841" s="16" t="s">
        <v>4659</v>
      </c>
      <c r="G841" s="24" t="s">
        <v>3256</v>
      </c>
      <c r="H841" s="16" t="s">
        <v>3365</v>
      </c>
      <c r="I841" s="24" t="s">
        <v>3264</v>
      </c>
      <c r="J841" s="24" t="s">
        <v>3282</v>
      </c>
      <c r="K841" s="16" t="s">
        <v>4659</v>
      </c>
    </row>
    <row r="842" s="11" customFormat="1" ht="54.75" customHeight="1" spans="1:11">
      <c r="A842" s="27"/>
      <c r="B842" s="28"/>
      <c r="C842" s="27"/>
      <c r="D842" s="24" t="s">
        <v>3292</v>
      </c>
      <c r="E842" s="24" t="s">
        <v>3293</v>
      </c>
      <c r="F842" s="16" t="s">
        <v>4659</v>
      </c>
      <c r="G842" s="24" t="s">
        <v>3256</v>
      </c>
      <c r="H842" s="16" t="s">
        <v>3355</v>
      </c>
      <c r="I842" s="24" t="s">
        <v>3264</v>
      </c>
      <c r="J842" s="24" t="s">
        <v>3282</v>
      </c>
      <c r="K842" s="16" t="s">
        <v>4659</v>
      </c>
    </row>
    <row r="843" s="11" customFormat="1" ht="54.75" customHeight="1" spans="1:11">
      <c r="A843" s="23" t="s">
        <v>4660</v>
      </c>
      <c r="B843" s="23" t="s">
        <v>4661</v>
      </c>
      <c r="C843" s="23" t="s">
        <v>4662</v>
      </c>
      <c r="D843" s="24" t="s">
        <v>3253</v>
      </c>
      <c r="E843" s="24" t="s">
        <v>3261</v>
      </c>
      <c r="F843" s="16" t="s">
        <v>4662</v>
      </c>
      <c r="G843" s="24" t="s">
        <v>3256</v>
      </c>
      <c r="H843" s="16" t="s">
        <v>3365</v>
      </c>
      <c r="I843" s="24" t="s">
        <v>3264</v>
      </c>
      <c r="J843" s="24" t="s">
        <v>3282</v>
      </c>
      <c r="K843" s="16" t="s">
        <v>4662</v>
      </c>
    </row>
    <row r="844" s="11" customFormat="1" ht="54.75" customHeight="1" spans="1:11">
      <c r="A844" s="25"/>
      <c r="B844" s="26"/>
      <c r="C844" s="25"/>
      <c r="D844" s="24" t="s">
        <v>3253</v>
      </c>
      <c r="E844" s="24" t="s">
        <v>3261</v>
      </c>
      <c r="F844" s="16" t="s">
        <v>4662</v>
      </c>
      <c r="G844" s="24" t="s">
        <v>3256</v>
      </c>
      <c r="H844" s="16" t="s">
        <v>3365</v>
      </c>
      <c r="I844" s="24" t="s">
        <v>3264</v>
      </c>
      <c r="J844" s="24" t="s">
        <v>3282</v>
      </c>
      <c r="K844" s="16" t="s">
        <v>4662</v>
      </c>
    </row>
    <row r="845" s="11" customFormat="1" ht="54.75" customHeight="1" spans="1:11">
      <c r="A845" s="25"/>
      <c r="B845" s="26"/>
      <c r="C845" s="25"/>
      <c r="D845" s="24" t="s">
        <v>3277</v>
      </c>
      <c r="E845" s="24" t="s">
        <v>3278</v>
      </c>
      <c r="F845" s="16" t="s">
        <v>4662</v>
      </c>
      <c r="G845" s="24" t="s">
        <v>3256</v>
      </c>
      <c r="H845" s="16" t="s">
        <v>3365</v>
      </c>
      <c r="I845" s="24" t="s">
        <v>3264</v>
      </c>
      <c r="J845" s="24" t="s">
        <v>3282</v>
      </c>
      <c r="K845" s="16" t="s">
        <v>4662</v>
      </c>
    </row>
    <row r="846" s="11" customFormat="1" ht="54.75" customHeight="1" spans="1:11">
      <c r="A846" s="25"/>
      <c r="B846" s="26"/>
      <c r="C846" s="25"/>
      <c r="D846" s="24" t="s">
        <v>3277</v>
      </c>
      <c r="E846" s="24" t="s">
        <v>3278</v>
      </c>
      <c r="F846" s="16" t="s">
        <v>4662</v>
      </c>
      <c r="G846" s="24" t="s">
        <v>3256</v>
      </c>
      <c r="H846" s="16" t="s">
        <v>3365</v>
      </c>
      <c r="I846" s="24" t="s">
        <v>3264</v>
      </c>
      <c r="J846" s="24" t="s">
        <v>3282</v>
      </c>
      <c r="K846" s="16" t="s">
        <v>4662</v>
      </c>
    </row>
    <row r="847" s="11" customFormat="1" ht="54.75" customHeight="1" spans="1:11">
      <c r="A847" s="25"/>
      <c r="B847" s="26"/>
      <c r="C847" s="25"/>
      <c r="D847" s="24" t="s">
        <v>3292</v>
      </c>
      <c r="E847" s="24" t="s">
        <v>3293</v>
      </c>
      <c r="F847" s="16" t="s">
        <v>4663</v>
      </c>
      <c r="G847" s="24" t="s">
        <v>3256</v>
      </c>
      <c r="H847" s="16" t="s">
        <v>3355</v>
      </c>
      <c r="I847" s="24" t="s">
        <v>3264</v>
      </c>
      <c r="J847" s="24" t="s">
        <v>3282</v>
      </c>
      <c r="K847" s="16" t="s">
        <v>4662</v>
      </c>
    </row>
    <row r="848" s="11" customFormat="1" ht="54.75" customHeight="1" spans="1:11">
      <c r="A848" s="27"/>
      <c r="B848" s="28"/>
      <c r="C848" s="27"/>
      <c r="D848" s="24" t="s">
        <v>3292</v>
      </c>
      <c r="E848" s="24" t="s">
        <v>3293</v>
      </c>
      <c r="F848" s="16" t="s">
        <v>4663</v>
      </c>
      <c r="G848" s="24" t="s">
        <v>3256</v>
      </c>
      <c r="H848" s="16" t="s">
        <v>3355</v>
      </c>
      <c r="I848" s="24" t="s">
        <v>3264</v>
      </c>
      <c r="J848" s="24" t="s">
        <v>3282</v>
      </c>
      <c r="K848" s="16" t="s">
        <v>4662</v>
      </c>
    </row>
    <row r="849" s="11" customFormat="1" ht="54.75" customHeight="1" spans="1:11">
      <c r="A849" s="23" t="s">
        <v>4664</v>
      </c>
      <c r="B849" s="23" t="s">
        <v>4665</v>
      </c>
      <c r="C849" s="23" t="s">
        <v>4666</v>
      </c>
      <c r="D849" s="24" t="s">
        <v>3253</v>
      </c>
      <c r="E849" s="24" t="s">
        <v>3261</v>
      </c>
      <c r="F849" s="16" t="s">
        <v>4666</v>
      </c>
      <c r="G849" s="24" t="s">
        <v>3256</v>
      </c>
      <c r="H849" s="16" t="s">
        <v>3365</v>
      </c>
      <c r="I849" s="24" t="s">
        <v>3264</v>
      </c>
      <c r="J849" s="24" t="s">
        <v>3282</v>
      </c>
      <c r="K849" s="16" t="s">
        <v>4666</v>
      </c>
    </row>
    <row r="850" s="11" customFormat="1" ht="54.75" customHeight="1" spans="1:11">
      <c r="A850" s="25"/>
      <c r="B850" s="26"/>
      <c r="C850" s="25"/>
      <c r="D850" s="24" t="s">
        <v>3253</v>
      </c>
      <c r="E850" s="24" t="s">
        <v>3261</v>
      </c>
      <c r="F850" s="16" t="s">
        <v>4666</v>
      </c>
      <c r="G850" s="24" t="s">
        <v>3256</v>
      </c>
      <c r="H850" s="16" t="s">
        <v>3365</v>
      </c>
      <c r="I850" s="24" t="s">
        <v>3264</v>
      </c>
      <c r="J850" s="24" t="s">
        <v>3282</v>
      </c>
      <c r="K850" s="16" t="s">
        <v>4666</v>
      </c>
    </row>
    <row r="851" s="11" customFormat="1" ht="54.75" customHeight="1" spans="1:11">
      <c r="A851" s="25"/>
      <c r="B851" s="26"/>
      <c r="C851" s="25"/>
      <c r="D851" s="24" t="s">
        <v>3277</v>
      </c>
      <c r="E851" s="24" t="s">
        <v>3278</v>
      </c>
      <c r="F851" s="16" t="s">
        <v>4666</v>
      </c>
      <c r="G851" s="24" t="s">
        <v>3256</v>
      </c>
      <c r="H851" s="16" t="s">
        <v>3365</v>
      </c>
      <c r="I851" s="24" t="s">
        <v>3264</v>
      </c>
      <c r="J851" s="24" t="s">
        <v>3282</v>
      </c>
      <c r="K851" s="16" t="s">
        <v>4666</v>
      </c>
    </row>
    <row r="852" s="11" customFormat="1" ht="54.75" customHeight="1" spans="1:11">
      <c r="A852" s="25"/>
      <c r="B852" s="26"/>
      <c r="C852" s="25"/>
      <c r="D852" s="24" t="s">
        <v>3277</v>
      </c>
      <c r="E852" s="24" t="s">
        <v>3278</v>
      </c>
      <c r="F852" s="16" t="s">
        <v>4666</v>
      </c>
      <c r="G852" s="24" t="s">
        <v>3256</v>
      </c>
      <c r="H852" s="16" t="s">
        <v>3365</v>
      </c>
      <c r="I852" s="24" t="s">
        <v>3264</v>
      </c>
      <c r="J852" s="24" t="s">
        <v>3282</v>
      </c>
      <c r="K852" s="16" t="s">
        <v>4666</v>
      </c>
    </row>
    <row r="853" s="11" customFormat="1" ht="54.75" customHeight="1" spans="1:11">
      <c r="A853" s="25"/>
      <c r="B853" s="26"/>
      <c r="C853" s="25"/>
      <c r="D853" s="24" t="s">
        <v>3292</v>
      </c>
      <c r="E853" s="24" t="s">
        <v>3293</v>
      </c>
      <c r="F853" s="16" t="s">
        <v>3293</v>
      </c>
      <c r="G853" s="24" t="s">
        <v>3256</v>
      </c>
      <c r="H853" s="16" t="s">
        <v>3355</v>
      </c>
      <c r="I853" s="24" t="s">
        <v>3264</v>
      </c>
      <c r="J853" s="24" t="s">
        <v>3282</v>
      </c>
      <c r="K853" s="16" t="s">
        <v>4666</v>
      </c>
    </row>
    <row r="854" s="11" customFormat="1" ht="54.75" customHeight="1" spans="1:11">
      <c r="A854" s="27"/>
      <c r="B854" s="28"/>
      <c r="C854" s="27"/>
      <c r="D854" s="24" t="s">
        <v>3292</v>
      </c>
      <c r="E854" s="24" t="s">
        <v>3293</v>
      </c>
      <c r="F854" s="16" t="s">
        <v>3293</v>
      </c>
      <c r="G854" s="24" t="s">
        <v>3256</v>
      </c>
      <c r="H854" s="16" t="s">
        <v>3355</v>
      </c>
      <c r="I854" s="24" t="s">
        <v>3264</v>
      </c>
      <c r="J854" s="24" t="s">
        <v>3282</v>
      </c>
      <c r="K854" s="16" t="s">
        <v>4666</v>
      </c>
    </row>
    <row r="855" s="11" customFormat="1" ht="54.75" customHeight="1" spans="1:11">
      <c r="A855" s="23" t="s">
        <v>4667</v>
      </c>
      <c r="B855" s="23" t="s">
        <v>4668</v>
      </c>
      <c r="C855" s="23" t="s">
        <v>4669</v>
      </c>
      <c r="D855" s="24" t="s">
        <v>3253</v>
      </c>
      <c r="E855" s="24" t="s">
        <v>3261</v>
      </c>
      <c r="F855" s="16" t="s">
        <v>4669</v>
      </c>
      <c r="G855" s="24" t="s">
        <v>3256</v>
      </c>
      <c r="H855" s="16" t="s">
        <v>3365</v>
      </c>
      <c r="I855" s="24" t="s">
        <v>3264</v>
      </c>
      <c r="J855" s="24" t="s">
        <v>3282</v>
      </c>
      <c r="K855" s="16" t="s">
        <v>4669</v>
      </c>
    </row>
    <row r="856" s="11" customFormat="1" ht="54.75" customHeight="1" spans="1:11">
      <c r="A856" s="25"/>
      <c r="B856" s="26"/>
      <c r="C856" s="25"/>
      <c r="D856" s="24" t="s">
        <v>3277</v>
      </c>
      <c r="E856" s="24" t="s">
        <v>3278</v>
      </c>
      <c r="F856" s="16" t="s">
        <v>4669</v>
      </c>
      <c r="G856" s="24" t="s">
        <v>3256</v>
      </c>
      <c r="H856" s="16" t="s">
        <v>3365</v>
      </c>
      <c r="I856" s="24" t="s">
        <v>3264</v>
      </c>
      <c r="J856" s="24" t="s">
        <v>3282</v>
      </c>
      <c r="K856" s="16" t="s">
        <v>4669</v>
      </c>
    </row>
    <row r="857" s="11" customFormat="1" ht="54.75" customHeight="1" spans="1:11">
      <c r="A857" s="27"/>
      <c r="B857" s="28"/>
      <c r="C857" s="27"/>
      <c r="D857" s="24" t="s">
        <v>3292</v>
      </c>
      <c r="E857" s="24" t="s">
        <v>3293</v>
      </c>
      <c r="F857" s="16" t="s">
        <v>3293</v>
      </c>
      <c r="G857" s="24" t="s">
        <v>3256</v>
      </c>
      <c r="H857" s="16" t="s">
        <v>3355</v>
      </c>
      <c r="I857" s="24" t="s">
        <v>3264</v>
      </c>
      <c r="J857" s="24" t="s">
        <v>3282</v>
      </c>
      <c r="K857" s="16" t="s">
        <v>4669</v>
      </c>
    </row>
    <row r="858" s="11" customFormat="1" ht="42" customHeight="1" spans="1:11">
      <c r="A858" s="16" t="s">
        <v>4670</v>
      </c>
      <c r="B858" s="21"/>
      <c r="C858" s="22"/>
      <c r="D858" s="22"/>
      <c r="E858" s="22"/>
      <c r="F858" s="22"/>
      <c r="G858" s="21"/>
      <c r="H858" s="22"/>
      <c r="I858" s="21"/>
      <c r="J858" s="21"/>
      <c r="K858" s="22"/>
    </row>
    <row r="859" s="11" customFormat="1" ht="42" customHeight="1" spans="1:11">
      <c r="A859" s="16" t="s">
        <v>4671</v>
      </c>
      <c r="B859" s="21"/>
      <c r="C859" s="22"/>
      <c r="D859" s="22"/>
      <c r="E859" s="22"/>
      <c r="F859" s="22"/>
      <c r="G859" s="21"/>
      <c r="H859" s="22"/>
      <c r="I859" s="21"/>
      <c r="J859" s="21"/>
      <c r="K859" s="22"/>
    </row>
    <row r="860" s="11" customFormat="1" ht="42" customHeight="1" spans="1:11">
      <c r="A860" s="16" t="s">
        <v>4672</v>
      </c>
      <c r="B860" s="21"/>
      <c r="C860" s="22"/>
      <c r="D860" s="22"/>
      <c r="E860" s="22"/>
      <c r="F860" s="22"/>
      <c r="G860" s="21"/>
      <c r="H860" s="22"/>
      <c r="I860" s="21"/>
      <c r="J860" s="21"/>
      <c r="K860" s="22"/>
    </row>
    <row r="861" s="11" customFormat="1" ht="54.75" customHeight="1" spans="1:11">
      <c r="A861" s="23" t="s">
        <v>4673</v>
      </c>
      <c r="B861" s="23" t="s">
        <v>4674</v>
      </c>
      <c r="C861" s="23" t="s">
        <v>4675</v>
      </c>
      <c r="D861" s="24" t="s">
        <v>3253</v>
      </c>
      <c r="E861" s="24" t="s">
        <v>3254</v>
      </c>
      <c r="F861" s="16" t="s">
        <v>4676</v>
      </c>
      <c r="G861" s="24" t="s">
        <v>3269</v>
      </c>
      <c r="H861" s="16" t="s">
        <v>4677</v>
      </c>
      <c r="I861" s="24" t="s">
        <v>4678</v>
      </c>
      <c r="J861" s="24" t="s">
        <v>3259</v>
      </c>
      <c r="K861" s="16" t="s">
        <v>3254</v>
      </c>
    </row>
    <row r="862" s="11" customFormat="1" ht="54.75" customHeight="1" spans="1:11">
      <c r="A862" s="25"/>
      <c r="B862" s="26"/>
      <c r="C862" s="25"/>
      <c r="D862" s="24" t="s">
        <v>3253</v>
      </c>
      <c r="E862" s="24" t="s">
        <v>3261</v>
      </c>
      <c r="F862" s="16" t="s">
        <v>4679</v>
      </c>
      <c r="G862" s="24" t="s">
        <v>3256</v>
      </c>
      <c r="H862" s="16" t="s">
        <v>3334</v>
      </c>
      <c r="I862" s="24" t="s">
        <v>3264</v>
      </c>
      <c r="J862" s="24" t="s">
        <v>3259</v>
      </c>
      <c r="K862" s="16" t="s">
        <v>3261</v>
      </c>
    </row>
    <row r="863" s="11" customFormat="1" ht="54.75" customHeight="1" spans="1:11">
      <c r="A863" s="25"/>
      <c r="B863" s="26"/>
      <c r="C863" s="25"/>
      <c r="D863" s="24" t="s">
        <v>3253</v>
      </c>
      <c r="E863" s="24" t="s">
        <v>3267</v>
      </c>
      <c r="F863" s="16" t="s">
        <v>4680</v>
      </c>
      <c r="G863" s="24" t="s">
        <v>3256</v>
      </c>
      <c r="H863" s="16" t="s">
        <v>3334</v>
      </c>
      <c r="I863" s="24" t="s">
        <v>3264</v>
      </c>
      <c r="J863" s="24" t="s">
        <v>3259</v>
      </c>
      <c r="K863" s="16" t="s">
        <v>3267</v>
      </c>
    </row>
    <row r="864" s="11" customFormat="1" ht="54.75" customHeight="1" spans="1:11">
      <c r="A864" s="25"/>
      <c r="B864" s="26"/>
      <c r="C864" s="25"/>
      <c r="D864" s="24" t="s">
        <v>3277</v>
      </c>
      <c r="E864" s="24" t="s">
        <v>3312</v>
      </c>
      <c r="F864" s="16" t="s">
        <v>4681</v>
      </c>
      <c r="G864" s="24" t="s">
        <v>3269</v>
      </c>
      <c r="H864" s="16" t="s">
        <v>3419</v>
      </c>
      <c r="I864" s="24" t="s">
        <v>3264</v>
      </c>
      <c r="J864" s="24" t="s">
        <v>3259</v>
      </c>
      <c r="K864" s="16" t="s">
        <v>3312</v>
      </c>
    </row>
    <row r="865" s="11" customFormat="1" ht="54.75" customHeight="1" spans="1:11">
      <c r="A865" s="25"/>
      <c r="B865" s="26"/>
      <c r="C865" s="25"/>
      <c r="D865" s="24" t="s">
        <v>3277</v>
      </c>
      <c r="E865" s="24" t="s">
        <v>3278</v>
      </c>
      <c r="F865" s="16" t="s">
        <v>4682</v>
      </c>
      <c r="G865" s="24" t="s">
        <v>3269</v>
      </c>
      <c r="H865" s="16" t="s">
        <v>4683</v>
      </c>
      <c r="I865" s="24" t="s">
        <v>3264</v>
      </c>
      <c r="J865" s="24" t="s">
        <v>3259</v>
      </c>
      <c r="K865" s="16" t="s">
        <v>3278</v>
      </c>
    </row>
    <row r="866" s="11" customFormat="1" ht="54.75" customHeight="1" spans="1:11">
      <c r="A866" s="27"/>
      <c r="B866" s="28"/>
      <c r="C866" s="27"/>
      <c r="D866" s="24" t="s">
        <v>3292</v>
      </c>
      <c r="E866" s="24" t="s">
        <v>3293</v>
      </c>
      <c r="F866" s="16" t="s">
        <v>4684</v>
      </c>
      <c r="G866" s="24" t="s">
        <v>3269</v>
      </c>
      <c r="H866" s="16" t="s">
        <v>3342</v>
      </c>
      <c r="I866" s="24" t="s">
        <v>3264</v>
      </c>
      <c r="J866" s="24" t="s">
        <v>3259</v>
      </c>
      <c r="K866" s="16" t="s">
        <v>4685</v>
      </c>
    </row>
    <row r="867" s="11" customFormat="1" ht="54.75" customHeight="1" spans="1:11">
      <c r="A867" s="23" t="s">
        <v>4686</v>
      </c>
      <c r="B867" s="23" t="s">
        <v>4687</v>
      </c>
      <c r="C867" s="23" t="s">
        <v>4688</v>
      </c>
      <c r="D867" s="24" t="s">
        <v>3253</v>
      </c>
      <c r="E867" s="24" t="s">
        <v>3254</v>
      </c>
      <c r="F867" s="16" t="s">
        <v>4689</v>
      </c>
      <c r="G867" s="24" t="s">
        <v>3269</v>
      </c>
      <c r="H867" s="16" t="s">
        <v>4690</v>
      </c>
      <c r="I867" s="24" t="s">
        <v>4691</v>
      </c>
      <c r="J867" s="24" t="s">
        <v>3259</v>
      </c>
      <c r="K867" s="16" t="s">
        <v>3254</v>
      </c>
    </row>
    <row r="868" s="11" customFormat="1" ht="54.75" customHeight="1" spans="1:11">
      <c r="A868" s="25"/>
      <c r="B868" s="26"/>
      <c r="C868" s="25"/>
      <c r="D868" s="24" t="s">
        <v>3253</v>
      </c>
      <c r="E868" s="24" t="s">
        <v>3254</v>
      </c>
      <c r="F868" s="16" t="s">
        <v>4692</v>
      </c>
      <c r="G868" s="24" t="s">
        <v>3269</v>
      </c>
      <c r="H868" s="16" t="s">
        <v>4693</v>
      </c>
      <c r="I868" s="24" t="s">
        <v>4691</v>
      </c>
      <c r="J868" s="24" t="s">
        <v>3259</v>
      </c>
      <c r="K868" s="16" t="s">
        <v>3254</v>
      </c>
    </row>
    <row r="869" s="11" customFormat="1" ht="54.75" customHeight="1" spans="1:11">
      <c r="A869" s="25"/>
      <c r="B869" s="26"/>
      <c r="C869" s="25"/>
      <c r="D869" s="24" t="s">
        <v>3253</v>
      </c>
      <c r="E869" s="24" t="s">
        <v>3254</v>
      </c>
      <c r="F869" s="16" t="s">
        <v>4694</v>
      </c>
      <c r="G869" s="24" t="s">
        <v>3269</v>
      </c>
      <c r="H869" s="16" t="s">
        <v>3274</v>
      </c>
      <c r="I869" s="24" t="s">
        <v>4691</v>
      </c>
      <c r="J869" s="24" t="s">
        <v>3259</v>
      </c>
      <c r="K869" s="16" t="s">
        <v>3254</v>
      </c>
    </row>
    <row r="870" s="11" customFormat="1" ht="54.75" customHeight="1" spans="1:11">
      <c r="A870" s="25"/>
      <c r="B870" s="26"/>
      <c r="C870" s="25"/>
      <c r="D870" s="24" t="s">
        <v>3253</v>
      </c>
      <c r="E870" s="24" t="s">
        <v>3254</v>
      </c>
      <c r="F870" s="16" t="s">
        <v>4695</v>
      </c>
      <c r="G870" s="24" t="s">
        <v>3269</v>
      </c>
      <c r="H870" s="16" t="s">
        <v>3419</v>
      </c>
      <c r="I870" s="24" t="s">
        <v>4691</v>
      </c>
      <c r="J870" s="24" t="s">
        <v>3259</v>
      </c>
      <c r="K870" s="16" t="s">
        <v>3254</v>
      </c>
    </row>
    <row r="871" s="11" customFormat="1" ht="54.75" customHeight="1" spans="1:11">
      <c r="A871" s="25"/>
      <c r="B871" s="26"/>
      <c r="C871" s="25"/>
      <c r="D871" s="24" t="s">
        <v>3253</v>
      </c>
      <c r="E871" s="24" t="s">
        <v>3261</v>
      </c>
      <c r="F871" s="16" t="s">
        <v>4696</v>
      </c>
      <c r="G871" s="24" t="s">
        <v>3256</v>
      </c>
      <c r="H871" s="16" t="s">
        <v>4697</v>
      </c>
      <c r="I871" s="24" t="s">
        <v>3310</v>
      </c>
      <c r="J871" s="24" t="s">
        <v>3259</v>
      </c>
      <c r="K871" s="16" t="s">
        <v>3261</v>
      </c>
    </row>
    <row r="872" s="11" customFormat="1" ht="54.75" customHeight="1" spans="1:11">
      <c r="A872" s="25"/>
      <c r="B872" s="26"/>
      <c r="C872" s="25"/>
      <c r="D872" s="24" t="s">
        <v>3253</v>
      </c>
      <c r="E872" s="24" t="s">
        <v>3267</v>
      </c>
      <c r="F872" s="16" t="s">
        <v>4698</v>
      </c>
      <c r="G872" s="24" t="s">
        <v>3256</v>
      </c>
      <c r="H872" s="16" t="s">
        <v>3334</v>
      </c>
      <c r="I872" s="24" t="s">
        <v>3264</v>
      </c>
      <c r="J872" s="24" t="s">
        <v>3259</v>
      </c>
      <c r="K872" s="16" t="s">
        <v>3267</v>
      </c>
    </row>
    <row r="873" s="11" customFormat="1" ht="54.75" customHeight="1" spans="1:11">
      <c r="A873" s="25"/>
      <c r="B873" s="26"/>
      <c r="C873" s="25"/>
      <c r="D873" s="24" t="s">
        <v>3277</v>
      </c>
      <c r="E873" s="24" t="s">
        <v>3278</v>
      </c>
      <c r="F873" s="16" t="s">
        <v>4699</v>
      </c>
      <c r="G873" s="24" t="s">
        <v>3256</v>
      </c>
      <c r="H873" s="16" t="s">
        <v>3334</v>
      </c>
      <c r="I873" s="24" t="s">
        <v>3264</v>
      </c>
      <c r="J873" s="24" t="s">
        <v>3259</v>
      </c>
      <c r="K873" s="16" t="s">
        <v>3278</v>
      </c>
    </row>
    <row r="874" s="11" customFormat="1" ht="54.75" customHeight="1" spans="1:11">
      <c r="A874" s="27"/>
      <c r="B874" s="28"/>
      <c r="C874" s="27"/>
      <c r="D874" s="24" t="s">
        <v>3292</v>
      </c>
      <c r="E874" s="24" t="s">
        <v>3293</v>
      </c>
      <c r="F874" s="16" t="s">
        <v>4684</v>
      </c>
      <c r="G874" s="24" t="s">
        <v>3269</v>
      </c>
      <c r="H874" s="16" t="s">
        <v>3336</v>
      </c>
      <c r="I874" s="24" t="s">
        <v>3264</v>
      </c>
      <c r="J874" s="24" t="s">
        <v>3259</v>
      </c>
      <c r="K874" s="16" t="s">
        <v>4685</v>
      </c>
    </row>
    <row r="875" s="11" customFormat="1" ht="54.75" customHeight="1" spans="1:11">
      <c r="A875" s="23" t="s">
        <v>4700</v>
      </c>
      <c r="B875" s="23" t="s">
        <v>4701</v>
      </c>
      <c r="C875" s="23" t="s">
        <v>4702</v>
      </c>
      <c r="D875" s="24" t="s">
        <v>3253</v>
      </c>
      <c r="E875" s="24" t="s">
        <v>3254</v>
      </c>
      <c r="F875" s="16" t="s">
        <v>4703</v>
      </c>
      <c r="G875" s="24" t="s">
        <v>3269</v>
      </c>
      <c r="H875" s="16" t="s">
        <v>4704</v>
      </c>
      <c r="I875" s="24" t="s">
        <v>4705</v>
      </c>
      <c r="J875" s="24" t="s">
        <v>3259</v>
      </c>
      <c r="K875" s="16" t="s">
        <v>3254</v>
      </c>
    </row>
    <row r="876" s="11" customFormat="1" ht="54.75" customHeight="1" spans="1:11">
      <c r="A876" s="25"/>
      <c r="B876" s="26"/>
      <c r="C876" s="25"/>
      <c r="D876" s="24" t="s">
        <v>3253</v>
      </c>
      <c r="E876" s="24" t="s">
        <v>3254</v>
      </c>
      <c r="F876" s="16" t="s">
        <v>4706</v>
      </c>
      <c r="G876" s="24" t="s">
        <v>3269</v>
      </c>
      <c r="H876" s="16" t="s">
        <v>4707</v>
      </c>
      <c r="I876" s="24" t="s">
        <v>4705</v>
      </c>
      <c r="J876" s="24" t="s">
        <v>3259</v>
      </c>
      <c r="K876" s="16" t="s">
        <v>3254</v>
      </c>
    </row>
    <row r="877" s="11" customFormat="1" ht="54.75" customHeight="1" spans="1:11">
      <c r="A877" s="25"/>
      <c r="B877" s="26"/>
      <c r="C877" s="25"/>
      <c r="D877" s="24" t="s">
        <v>3253</v>
      </c>
      <c r="E877" s="24" t="s">
        <v>3254</v>
      </c>
      <c r="F877" s="16" t="s">
        <v>4708</v>
      </c>
      <c r="G877" s="24" t="s">
        <v>3269</v>
      </c>
      <c r="H877" s="16" t="s">
        <v>4709</v>
      </c>
      <c r="I877" s="24" t="s">
        <v>4705</v>
      </c>
      <c r="J877" s="24" t="s">
        <v>3259</v>
      </c>
      <c r="K877" s="16" t="s">
        <v>3254</v>
      </c>
    </row>
    <row r="878" s="11" customFormat="1" ht="54.75" customHeight="1" spans="1:11">
      <c r="A878" s="25"/>
      <c r="B878" s="26"/>
      <c r="C878" s="25"/>
      <c r="D878" s="24" t="s">
        <v>3253</v>
      </c>
      <c r="E878" s="24" t="s">
        <v>3261</v>
      </c>
      <c r="F878" s="16" t="s">
        <v>4710</v>
      </c>
      <c r="G878" s="24" t="s">
        <v>3256</v>
      </c>
      <c r="H878" s="16" t="s">
        <v>3334</v>
      </c>
      <c r="I878" s="24" t="s">
        <v>3264</v>
      </c>
      <c r="J878" s="24" t="s">
        <v>3259</v>
      </c>
      <c r="K878" s="16" t="s">
        <v>3261</v>
      </c>
    </row>
    <row r="879" s="11" customFormat="1" ht="54.75" customHeight="1" spans="1:11">
      <c r="A879" s="25"/>
      <c r="B879" s="26"/>
      <c r="C879" s="25"/>
      <c r="D879" s="24" t="s">
        <v>3253</v>
      </c>
      <c r="E879" s="24" t="s">
        <v>3267</v>
      </c>
      <c r="F879" s="16" t="s">
        <v>4711</v>
      </c>
      <c r="G879" s="24" t="s">
        <v>3256</v>
      </c>
      <c r="H879" s="16" t="s">
        <v>3334</v>
      </c>
      <c r="I879" s="24" t="s">
        <v>3264</v>
      </c>
      <c r="J879" s="24" t="s">
        <v>3259</v>
      </c>
      <c r="K879" s="16" t="s">
        <v>3267</v>
      </c>
    </row>
    <row r="880" s="11" customFormat="1" ht="54.75" customHeight="1" spans="1:11">
      <c r="A880" s="25"/>
      <c r="B880" s="26"/>
      <c r="C880" s="25"/>
      <c r="D880" s="24" t="s">
        <v>3277</v>
      </c>
      <c r="E880" s="24" t="s">
        <v>3312</v>
      </c>
      <c r="F880" s="16" t="s">
        <v>4712</v>
      </c>
      <c r="G880" s="24" t="s">
        <v>3269</v>
      </c>
      <c r="H880" s="16" t="s">
        <v>3372</v>
      </c>
      <c r="I880" s="24" t="s">
        <v>3264</v>
      </c>
      <c r="J880" s="24" t="s">
        <v>3259</v>
      </c>
      <c r="K880" s="16" t="s">
        <v>3312</v>
      </c>
    </row>
    <row r="881" s="11" customFormat="1" ht="54.75" customHeight="1" spans="1:11">
      <c r="A881" s="25"/>
      <c r="B881" s="26"/>
      <c r="C881" s="25"/>
      <c r="D881" s="24" t="s">
        <v>3277</v>
      </c>
      <c r="E881" s="24" t="s">
        <v>3278</v>
      </c>
      <c r="F881" s="16" t="s">
        <v>4713</v>
      </c>
      <c r="G881" s="24" t="s">
        <v>3269</v>
      </c>
      <c r="H881" s="16" t="s">
        <v>4714</v>
      </c>
      <c r="I881" s="24" t="s">
        <v>3618</v>
      </c>
      <c r="J881" s="24" t="s">
        <v>3259</v>
      </c>
      <c r="K881" s="16" t="s">
        <v>3278</v>
      </c>
    </row>
    <row r="882" s="11" customFormat="1" ht="54.75" customHeight="1" spans="1:11">
      <c r="A882" s="25"/>
      <c r="B882" s="26"/>
      <c r="C882" s="25"/>
      <c r="D882" s="24" t="s">
        <v>3277</v>
      </c>
      <c r="E882" s="24" t="s">
        <v>3278</v>
      </c>
      <c r="F882" s="16" t="s">
        <v>3837</v>
      </c>
      <c r="G882" s="24" t="s">
        <v>3269</v>
      </c>
      <c r="H882" s="16" t="s">
        <v>4715</v>
      </c>
      <c r="I882" s="24" t="s">
        <v>3648</v>
      </c>
      <c r="J882" s="24" t="s">
        <v>3259</v>
      </c>
      <c r="K882" s="16" t="s">
        <v>3278</v>
      </c>
    </row>
    <row r="883" s="11" customFormat="1" ht="54.75" customHeight="1" spans="1:11">
      <c r="A883" s="27"/>
      <c r="B883" s="28"/>
      <c r="C883" s="27"/>
      <c r="D883" s="24" t="s">
        <v>3292</v>
      </c>
      <c r="E883" s="24" t="s">
        <v>3293</v>
      </c>
      <c r="F883" s="16" t="s">
        <v>4716</v>
      </c>
      <c r="G883" s="24" t="s">
        <v>3269</v>
      </c>
      <c r="H883" s="16" t="s">
        <v>3365</v>
      </c>
      <c r="I883" s="24" t="s">
        <v>3264</v>
      </c>
      <c r="J883" s="24" t="s">
        <v>3259</v>
      </c>
      <c r="K883" s="16" t="s">
        <v>4685</v>
      </c>
    </row>
    <row r="884" s="11" customFormat="1" ht="54.75" customHeight="1" spans="1:11">
      <c r="A884" s="23" t="s">
        <v>4717</v>
      </c>
      <c r="B884" s="23" t="s">
        <v>4718</v>
      </c>
      <c r="C884" s="23" t="s">
        <v>4719</v>
      </c>
      <c r="D884" s="24" t="s">
        <v>3253</v>
      </c>
      <c r="E884" s="24" t="s">
        <v>3254</v>
      </c>
      <c r="F884" s="16" t="s">
        <v>4720</v>
      </c>
      <c r="G884" s="24" t="s">
        <v>3256</v>
      </c>
      <c r="H884" s="16" t="s">
        <v>4721</v>
      </c>
      <c r="I884" s="24" t="s">
        <v>3332</v>
      </c>
      <c r="J884" s="24" t="s">
        <v>3259</v>
      </c>
      <c r="K884" s="16" t="s">
        <v>3429</v>
      </c>
    </row>
    <row r="885" s="11" customFormat="1" ht="54.75" customHeight="1" spans="1:11">
      <c r="A885" s="25"/>
      <c r="B885" s="26"/>
      <c r="C885" s="25"/>
      <c r="D885" s="24" t="s">
        <v>3253</v>
      </c>
      <c r="E885" s="24" t="s">
        <v>3254</v>
      </c>
      <c r="F885" s="16" t="s">
        <v>4720</v>
      </c>
      <c r="G885" s="24" t="s">
        <v>3256</v>
      </c>
      <c r="H885" s="16" t="s">
        <v>4721</v>
      </c>
      <c r="I885" s="24" t="s">
        <v>3332</v>
      </c>
      <c r="J885" s="24" t="s">
        <v>3259</v>
      </c>
      <c r="K885" s="16" t="s">
        <v>3429</v>
      </c>
    </row>
    <row r="886" s="11" customFormat="1" ht="54.75" customHeight="1" spans="1:11">
      <c r="A886" s="25"/>
      <c r="B886" s="26"/>
      <c r="C886" s="25"/>
      <c r="D886" s="24" t="s">
        <v>3253</v>
      </c>
      <c r="E886" s="24" t="s">
        <v>3267</v>
      </c>
      <c r="F886" s="16" t="s">
        <v>4722</v>
      </c>
      <c r="G886" s="24" t="s">
        <v>3256</v>
      </c>
      <c r="H886" s="16" t="s">
        <v>3334</v>
      </c>
      <c r="I886" s="24" t="s">
        <v>3264</v>
      </c>
      <c r="J886" s="24" t="s">
        <v>3259</v>
      </c>
      <c r="K886" s="16" t="s">
        <v>3429</v>
      </c>
    </row>
    <row r="887" s="11" customFormat="1" ht="54.75" customHeight="1" spans="1:11">
      <c r="A887" s="25"/>
      <c r="B887" s="26"/>
      <c r="C887" s="25"/>
      <c r="D887" s="24" t="s">
        <v>3253</v>
      </c>
      <c r="E887" s="24" t="s">
        <v>3267</v>
      </c>
      <c r="F887" s="16" t="s">
        <v>4722</v>
      </c>
      <c r="G887" s="24" t="s">
        <v>3256</v>
      </c>
      <c r="H887" s="16" t="s">
        <v>3334</v>
      </c>
      <c r="I887" s="24" t="s">
        <v>3264</v>
      </c>
      <c r="J887" s="24" t="s">
        <v>3259</v>
      </c>
      <c r="K887" s="16" t="s">
        <v>3429</v>
      </c>
    </row>
    <row r="888" s="11" customFormat="1" ht="54.75" customHeight="1" spans="1:11">
      <c r="A888" s="25"/>
      <c r="B888" s="26"/>
      <c r="C888" s="25"/>
      <c r="D888" s="24" t="s">
        <v>3277</v>
      </c>
      <c r="E888" s="24" t="s">
        <v>3278</v>
      </c>
      <c r="F888" s="16" t="s">
        <v>4723</v>
      </c>
      <c r="G888" s="24" t="s">
        <v>3256</v>
      </c>
      <c r="H888" s="16" t="s">
        <v>3334</v>
      </c>
      <c r="I888" s="24" t="s">
        <v>3264</v>
      </c>
      <c r="J888" s="24" t="s">
        <v>3259</v>
      </c>
      <c r="K888" s="16" t="s">
        <v>3413</v>
      </c>
    </row>
    <row r="889" s="11" customFormat="1" ht="54.75" customHeight="1" spans="1:11">
      <c r="A889" s="25"/>
      <c r="B889" s="26"/>
      <c r="C889" s="25"/>
      <c r="D889" s="24" t="s">
        <v>3277</v>
      </c>
      <c r="E889" s="24" t="s">
        <v>3278</v>
      </c>
      <c r="F889" s="16" t="s">
        <v>4723</v>
      </c>
      <c r="G889" s="24" t="s">
        <v>3256</v>
      </c>
      <c r="H889" s="16" t="s">
        <v>3334</v>
      </c>
      <c r="I889" s="24" t="s">
        <v>3264</v>
      </c>
      <c r="J889" s="24" t="s">
        <v>3259</v>
      </c>
      <c r="K889" s="16" t="s">
        <v>3413</v>
      </c>
    </row>
    <row r="890" s="11" customFormat="1" ht="54.75" customHeight="1" spans="1:11">
      <c r="A890" s="25"/>
      <c r="B890" s="26"/>
      <c r="C890" s="25"/>
      <c r="D890" s="24" t="s">
        <v>3292</v>
      </c>
      <c r="E890" s="24" t="s">
        <v>3293</v>
      </c>
      <c r="F890" s="16" t="s">
        <v>4684</v>
      </c>
      <c r="G890" s="24" t="s">
        <v>3269</v>
      </c>
      <c r="H890" s="16" t="s">
        <v>3342</v>
      </c>
      <c r="I890" s="24" t="s">
        <v>3264</v>
      </c>
      <c r="J890" s="24" t="s">
        <v>3259</v>
      </c>
      <c r="K890" s="16" t="s">
        <v>3413</v>
      </c>
    </row>
    <row r="891" s="11" customFormat="1" ht="54.75" customHeight="1" spans="1:11">
      <c r="A891" s="27"/>
      <c r="B891" s="28"/>
      <c r="C891" s="27"/>
      <c r="D891" s="24" t="s">
        <v>3292</v>
      </c>
      <c r="E891" s="24" t="s">
        <v>3293</v>
      </c>
      <c r="F891" s="16" t="s">
        <v>4684</v>
      </c>
      <c r="G891" s="24" t="s">
        <v>3269</v>
      </c>
      <c r="H891" s="16" t="s">
        <v>3342</v>
      </c>
      <c r="I891" s="24" t="s">
        <v>3264</v>
      </c>
      <c r="J891" s="24" t="s">
        <v>3259</v>
      </c>
      <c r="K891" s="16" t="s">
        <v>3413</v>
      </c>
    </row>
    <row r="892" s="11" customFormat="1" ht="54.75" customHeight="1" spans="1:11">
      <c r="A892" s="23" t="s">
        <v>4724</v>
      </c>
      <c r="B892" s="23" t="s">
        <v>4725</v>
      </c>
      <c r="C892" s="23" t="s">
        <v>4726</v>
      </c>
      <c r="D892" s="24" t="s">
        <v>3253</v>
      </c>
      <c r="E892" s="24" t="s">
        <v>3254</v>
      </c>
      <c r="F892" s="16" t="s">
        <v>4727</v>
      </c>
      <c r="G892" s="24" t="s">
        <v>3256</v>
      </c>
      <c r="H892" s="16" t="s">
        <v>4728</v>
      </c>
      <c r="I892" s="24" t="s">
        <v>3332</v>
      </c>
      <c r="J892" s="24" t="s">
        <v>3259</v>
      </c>
      <c r="K892" s="16" t="s">
        <v>3254</v>
      </c>
    </row>
    <row r="893" s="11" customFormat="1" ht="54.75" customHeight="1" spans="1:11">
      <c r="A893" s="25"/>
      <c r="B893" s="26"/>
      <c r="C893" s="25"/>
      <c r="D893" s="24" t="s">
        <v>3253</v>
      </c>
      <c r="E893" s="24" t="s">
        <v>3254</v>
      </c>
      <c r="F893" s="16" t="s">
        <v>4727</v>
      </c>
      <c r="G893" s="24" t="s">
        <v>3256</v>
      </c>
      <c r="H893" s="16" t="s">
        <v>4728</v>
      </c>
      <c r="I893" s="24" t="s">
        <v>3332</v>
      </c>
      <c r="J893" s="24" t="s">
        <v>3259</v>
      </c>
      <c r="K893" s="16" t="s">
        <v>3254</v>
      </c>
    </row>
    <row r="894" s="11" customFormat="1" ht="54.75" customHeight="1" spans="1:11">
      <c r="A894" s="25"/>
      <c r="B894" s="26"/>
      <c r="C894" s="25"/>
      <c r="D894" s="24" t="s">
        <v>3253</v>
      </c>
      <c r="E894" s="24" t="s">
        <v>3261</v>
      </c>
      <c r="F894" s="16" t="s">
        <v>4729</v>
      </c>
      <c r="G894" s="24" t="s">
        <v>3256</v>
      </c>
      <c r="H894" s="16" t="s">
        <v>3334</v>
      </c>
      <c r="I894" s="24" t="s">
        <v>3264</v>
      </c>
      <c r="J894" s="24" t="s">
        <v>3259</v>
      </c>
      <c r="K894" s="16" t="s">
        <v>3261</v>
      </c>
    </row>
    <row r="895" s="11" customFormat="1" ht="54.75" customHeight="1" spans="1:11">
      <c r="A895" s="25"/>
      <c r="B895" s="26"/>
      <c r="C895" s="25"/>
      <c r="D895" s="24" t="s">
        <v>3253</v>
      </c>
      <c r="E895" s="24" t="s">
        <v>3261</v>
      </c>
      <c r="F895" s="16" t="s">
        <v>4729</v>
      </c>
      <c r="G895" s="24" t="s">
        <v>3256</v>
      </c>
      <c r="H895" s="16" t="s">
        <v>3334</v>
      </c>
      <c r="I895" s="24" t="s">
        <v>3264</v>
      </c>
      <c r="J895" s="24" t="s">
        <v>3259</v>
      </c>
      <c r="K895" s="16" t="s">
        <v>3261</v>
      </c>
    </row>
    <row r="896" s="11" customFormat="1" ht="54.75" customHeight="1" spans="1:11">
      <c r="A896" s="25"/>
      <c r="B896" s="26"/>
      <c r="C896" s="25"/>
      <c r="D896" s="24" t="s">
        <v>3277</v>
      </c>
      <c r="E896" s="24" t="s">
        <v>3278</v>
      </c>
      <c r="F896" s="16" t="s">
        <v>4730</v>
      </c>
      <c r="G896" s="24" t="s">
        <v>3256</v>
      </c>
      <c r="H896" s="16" t="s">
        <v>3334</v>
      </c>
      <c r="I896" s="24" t="s">
        <v>3264</v>
      </c>
      <c r="J896" s="24" t="s">
        <v>3259</v>
      </c>
      <c r="K896" s="16" t="s">
        <v>4731</v>
      </c>
    </row>
    <row r="897" s="11" customFormat="1" ht="54.75" customHeight="1" spans="1:11">
      <c r="A897" s="25"/>
      <c r="B897" s="26"/>
      <c r="C897" s="25"/>
      <c r="D897" s="24" t="s">
        <v>3277</v>
      </c>
      <c r="E897" s="24" t="s">
        <v>3278</v>
      </c>
      <c r="F897" s="16" t="s">
        <v>4730</v>
      </c>
      <c r="G897" s="24" t="s">
        <v>3256</v>
      </c>
      <c r="H897" s="16" t="s">
        <v>3334</v>
      </c>
      <c r="I897" s="24" t="s">
        <v>3264</v>
      </c>
      <c r="J897" s="24" t="s">
        <v>3259</v>
      </c>
      <c r="K897" s="16" t="s">
        <v>4731</v>
      </c>
    </row>
    <row r="898" s="11" customFormat="1" ht="54.75" customHeight="1" spans="1:11">
      <c r="A898" s="25"/>
      <c r="B898" s="26"/>
      <c r="C898" s="25"/>
      <c r="D898" s="24" t="s">
        <v>3292</v>
      </c>
      <c r="E898" s="24" t="s">
        <v>3293</v>
      </c>
      <c r="F898" s="16" t="s">
        <v>4684</v>
      </c>
      <c r="G898" s="24" t="s">
        <v>3269</v>
      </c>
      <c r="H898" s="16" t="s">
        <v>3342</v>
      </c>
      <c r="I898" s="24" t="s">
        <v>3264</v>
      </c>
      <c r="J898" s="24" t="s">
        <v>3259</v>
      </c>
      <c r="K898" s="16" t="s">
        <v>4685</v>
      </c>
    </row>
    <row r="899" s="11" customFormat="1" ht="54.75" customHeight="1" spans="1:11">
      <c r="A899" s="27"/>
      <c r="B899" s="28"/>
      <c r="C899" s="27"/>
      <c r="D899" s="24" t="s">
        <v>3292</v>
      </c>
      <c r="E899" s="24" t="s">
        <v>3293</v>
      </c>
      <c r="F899" s="16" t="s">
        <v>4684</v>
      </c>
      <c r="G899" s="24" t="s">
        <v>3269</v>
      </c>
      <c r="H899" s="16" t="s">
        <v>3342</v>
      </c>
      <c r="I899" s="24" t="s">
        <v>3264</v>
      </c>
      <c r="J899" s="24" t="s">
        <v>3259</v>
      </c>
      <c r="K899" s="16" t="s">
        <v>4685</v>
      </c>
    </row>
    <row r="900" s="11" customFormat="1" ht="54.75" customHeight="1" spans="1:11">
      <c r="A900" s="23" t="s">
        <v>4732</v>
      </c>
      <c r="B900" s="23" t="s">
        <v>4733</v>
      </c>
      <c r="C900" s="23" t="s">
        <v>4734</v>
      </c>
      <c r="D900" s="24" t="s">
        <v>3253</v>
      </c>
      <c r="E900" s="24" t="s">
        <v>3254</v>
      </c>
      <c r="F900" s="16" t="s">
        <v>4735</v>
      </c>
      <c r="G900" s="24" t="s">
        <v>3269</v>
      </c>
      <c r="H900" s="16" t="s">
        <v>3815</v>
      </c>
      <c r="I900" s="24" t="s">
        <v>4580</v>
      </c>
      <c r="J900" s="24" t="s">
        <v>3259</v>
      </c>
      <c r="K900" s="16" t="s">
        <v>3254</v>
      </c>
    </row>
    <row r="901" s="11" customFormat="1" ht="54.75" customHeight="1" spans="1:11">
      <c r="A901" s="25"/>
      <c r="B901" s="26"/>
      <c r="C901" s="25"/>
      <c r="D901" s="24" t="s">
        <v>3253</v>
      </c>
      <c r="E901" s="24" t="s">
        <v>3254</v>
      </c>
      <c r="F901" s="16" t="s">
        <v>4694</v>
      </c>
      <c r="G901" s="24" t="s">
        <v>3269</v>
      </c>
      <c r="H901" s="16" t="s">
        <v>4736</v>
      </c>
      <c r="I901" s="24" t="s">
        <v>3310</v>
      </c>
      <c r="J901" s="24" t="s">
        <v>3259</v>
      </c>
      <c r="K901" s="16" t="s">
        <v>3254</v>
      </c>
    </row>
    <row r="902" s="11" customFormat="1" ht="54.75" customHeight="1" spans="1:11">
      <c r="A902" s="25"/>
      <c r="B902" s="26"/>
      <c r="C902" s="25"/>
      <c r="D902" s="24" t="s">
        <v>3253</v>
      </c>
      <c r="E902" s="24" t="s">
        <v>3254</v>
      </c>
      <c r="F902" s="16" t="s">
        <v>4737</v>
      </c>
      <c r="G902" s="24" t="s">
        <v>3269</v>
      </c>
      <c r="H902" s="16" t="s">
        <v>3680</v>
      </c>
      <c r="I902" s="24" t="s">
        <v>4738</v>
      </c>
      <c r="J902" s="24" t="s">
        <v>3259</v>
      </c>
      <c r="K902" s="16" t="s">
        <v>3254</v>
      </c>
    </row>
    <row r="903" s="11" customFormat="1" ht="54.75" customHeight="1" spans="1:11">
      <c r="A903" s="25"/>
      <c r="B903" s="26"/>
      <c r="C903" s="25"/>
      <c r="D903" s="24" t="s">
        <v>3253</v>
      </c>
      <c r="E903" s="24" t="s">
        <v>3254</v>
      </c>
      <c r="F903" s="16" t="s">
        <v>4739</v>
      </c>
      <c r="G903" s="24" t="s">
        <v>3269</v>
      </c>
      <c r="H903" s="16" t="s">
        <v>3815</v>
      </c>
      <c r="I903" s="24" t="s">
        <v>3310</v>
      </c>
      <c r="J903" s="24" t="s">
        <v>3259</v>
      </c>
      <c r="K903" s="16" t="s">
        <v>3254</v>
      </c>
    </row>
    <row r="904" s="11" customFormat="1" ht="54.75" customHeight="1" spans="1:11">
      <c r="A904" s="25"/>
      <c r="B904" s="26"/>
      <c r="C904" s="25"/>
      <c r="D904" s="24" t="s">
        <v>3253</v>
      </c>
      <c r="E904" s="24" t="s">
        <v>3254</v>
      </c>
      <c r="F904" s="16" t="s">
        <v>4740</v>
      </c>
      <c r="G904" s="24" t="s">
        <v>3269</v>
      </c>
      <c r="H904" s="16" t="s">
        <v>3428</v>
      </c>
      <c r="I904" s="24" t="s">
        <v>4738</v>
      </c>
      <c r="J904" s="24" t="s">
        <v>3259</v>
      </c>
      <c r="K904" s="16" t="s">
        <v>3254</v>
      </c>
    </row>
    <row r="905" s="11" customFormat="1" ht="54.75" customHeight="1" spans="1:11">
      <c r="A905" s="25"/>
      <c r="B905" s="26"/>
      <c r="C905" s="25"/>
      <c r="D905" s="24" t="s">
        <v>3253</v>
      </c>
      <c r="E905" s="24" t="s">
        <v>3254</v>
      </c>
      <c r="F905" s="16" t="s">
        <v>4741</v>
      </c>
      <c r="G905" s="24" t="s">
        <v>3269</v>
      </c>
      <c r="H905" s="16" t="s">
        <v>4742</v>
      </c>
      <c r="I905" s="24" t="s">
        <v>3310</v>
      </c>
      <c r="J905" s="24" t="s">
        <v>3259</v>
      </c>
      <c r="K905" s="16" t="s">
        <v>3254</v>
      </c>
    </row>
    <row r="906" s="11" customFormat="1" ht="54.75" customHeight="1" spans="1:11">
      <c r="A906" s="25"/>
      <c r="B906" s="26"/>
      <c r="C906" s="25"/>
      <c r="D906" s="24" t="s">
        <v>3253</v>
      </c>
      <c r="E906" s="24" t="s">
        <v>3254</v>
      </c>
      <c r="F906" s="16" t="s">
        <v>4743</v>
      </c>
      <c r="G906" s="24" t="s">
        <v>3269</v>
      </c>
      <c r="H906" s="16" t="s">
        <v>3680</v>
      </c>
      <c r="I906" s="24" t="s">
        <v>4744</v>
      </c>
      <c r="J906" s="24" t="s">
        <v>3259</v>
      </c>
      <c r="K906" s="16" t="s">
        <v>3254</v>
      </c>
    </row>
    <row r="907" s="11" customFormat="1" ht="54.75" customHeight="1" spans="1:11">
      <c r="A907" s="25"/>
      <c r="B907" s="26"/>
      <c r="C907" s="25"/>
      <c r="D907" s="24" t="s">
        <v>3253</v>
      </c>
      <c r="E907" s="24" t="s">
        <v>3254</v>
      </c>
      <c r="F907" s="16" t="s">
        <v>4745</v>
      </c>
      <c r="G907" s="24" t="s">
        <v>3269</v>
      </c>
      <c r="H907" s="16" t="s">
        <v>3274</v>
      </c>
      <c r="I907" s="24" t="s">
        <v>4746</v>
      </c>
      <c r="J907" s="24" t="s">
        <v>3259</v>
      </c>
      <c r="K907" s="16" t="s">
        <v>3254</v>
      </c>
    </row>
    <row r="908" s="11" customFormat="1" ht="54.75" customHeight="1" spans="1:11">
      <c r="A908" s="25"/>
      <c r="B908" s="26"/>
      <c r="C908" s="25"/>
      <c r="D908" s="24" t="s">
        <v>3253</v>
      </c>
      <c r="E908" s="24" t="s">
        <v>3261</v>
      </c>
      <c r="F908" s="16" t="s">
        <v>4747</v>
      </c>
      <c r="G908" s="24" t="s">
        <v>3256</v>
      </c>
      <c r="H908" s="16" t="s">
        <v>3334</v>
      </c>
      <c r="I908" s="24" t="s">
        <v>3264</v>
      </c>
      <c r="J908" s="24" t="s">
        <v>3259</v>
      </c>
      <c r="K908" s="16" t="s">
        <v>3261</v>
      </c>
    </row>
    <row r="909" s="11" customFormat="1" ht="54.75" customHeight="1" spans="1:11">
      <c r="A909" s="25"/>
      <c r="B909" s="26"/>
      <c r="C909" s="25"/>
      <c r="D909" s="24" t="s">
        <v>3253</v>
      </c>
      <c r="E909" s="24" t="s">
        <v>3267</v>
      </c>
      <c r="F909" s="16" t="s">
        <v>4748</v>
      </c>
      <c r="G909" s="24" t="s">
        <v>3256</v>
      </c>
      <c r="H909" s="16" t="s">
        <v>1184</v>
      </c>
      <c r="I909" s="24" t="s">
        <v>3959</v>
      </c>
      <c r="J909" s="24" t="s">
        <v>3259</v>
      </c>
      <c r="K909" s="16" t="s">
        <v>3267</v>
      </c>
    </row>
    <row r="910" s="11" customFormat="1" ht="54.75" customHeight="1" spans="1:11">
      <c r="A910" s="25"/>
      <c r="B910" s="26"/>
      <c r="C910" s="25"/>
      <c r="D910" s="24" t="s">
        <v>3277</v>
      </c>
      <c r="E910" s="24" t="s">
        <v>3312</v>
      </c>
      <c r="F910" s="16" t="s">
        <v>4749</v>
      </c>
      <c r="G910" s="24" t="s">
        <v>3269</v>
      </c>
      <c r="H910" s="16" t="s">
        <v>3274</v>
      </c>
      <c r="I910" s="24" t="s">
        <v>3275</v>
      </c>
      <c r="J910" s="24" t="s">
        <v>3259</v>
      </c>
      <c r="K910" s="16" t="s">
        <v>3312</v>
      </c>
    </row>
    <row r="911" s="11" customFormat="1" ht="54.75" customHeight="1" spans="1:11">
      <c r="A911" s="25"/>
      <c r="B911" s="26"/>
      <c r="C911" s="25"/>
      <c r="D911" s="24" t="s">
        <v>3277</v>
      </c>
      <c r="E911" s="24" t="s">
        <v>3278</v>
      </c>
      <c r="F911" s="16" t="s">
        <v>4750</v>
      </c>
      <c r="G911" s="24" t="s">
        <v>3269</v>
      </c>
      <c r="H911" s="16" t="s">
        <v>3334</v>
      </c>
      <c r="I911" s="24" t="s">
        <v>4751</v>
      </c>
      <c r="J911" s="24" t="s">
        <v>3259</v>
      </c>
      <c r="K911" s="16" t="s">
        <v>3278</v>
      </c>
    </row>
    <row r="912" s="11" customFormat="1" ht="54.75" customHeight="1" spans="1:11">
      <c r="A912" s="27"/>
      <c r="B912" s="28"/>
      <c r="C912" s="27"/>
      <c r="D912" s="24" t="s">
        <v>3292</v>
      </c>
      <c r="E912" s="24" t="s">
        <v>3293</v>
      </c>
      <c r="F912" s="16" t="s">
        <v>4684</v>
      </c>
      <c r="G912" s="24" t="s">
        <v>3269</v>
      </c>
      <c r="H912" s="16" t="s">
        <v>3342</v>
      </c>
      <c r="I912" s="24" t="s">
        <v>3264</v>
      </c>
      <c r="J912" s="24" t="s">
        <v>3259</v>
      </c>
      <c r="K912" s="16" t="s">
        <v>4685</v>
      </c>
    </row>
    <row r="913" s="11" customFormat="1" ht="54.75" customHeight="1" spans="1:11">
      <c r="A913" s="23" t="s">
        <v>4752</v>
      </c>
      <c r="B913" s="23" t="s">
        <v>4753</v>
      </c>
      <c r="C913" s="23" t="s">
        <v>4754</v>
      </c>
      <c r="D913" s="24" t="s">
        <v>3253</v>
      </c>
      <c r="E913" s="24" t="s">
        <v>3254</v>
      </c>
      <c r="F913" s="16" t="s">
        <v>4755</v>
      </c>
      <c r="G913" s="24" t="s">
        <v>3269</v>
      </c>
      <c r="H913" s="16" t="s">
        <v>3342</v>
      </c>
      <c r="I913" s="24" t="s">
        <v>3264</v>
      </c>
      <c r="J913" s="24" t="s">
        <v>3259</v>
      </c>
      <c r="K913" s="16" t="s">
        <v>3254</v>
      </c>
    </row>
    <row r="914" s="11" customFormat="1" ht="54.75" customHeight="1" spans="1:11">
      <c r="A914" s="25"/>
      <c r="B914" s="26"/>
      <c r="C914" s="25"/>
      <c r="D914" s="24" t="s">
        <v>3253</v>
      </c>
      <c r="E914" s="24" t="s">
        <v>3261</v>
      </c>
      <c r="F914" s="16" t="s">
        <v>4756</v>
      </c>
      <c r="G914" s="24" t="s">
        <v>3269</v>
      </c>
      <c r="H914" s="16" t="s">
        <v>3336</v>
      </c>
      <c r="I914" s="24" t="s">
        <v>3264</v>
      </c>
      <c r="J914" s="24" t="s">
        <v>3259</v>
      </c>
      <c r="K914" s="16" t="s">
        <v>3261</v>
      </c>
    </row>
    <row r="915" s="11" customFormat="1" ht="54.75" customHeight="1" spans="1:11">
      <c r="A915" s="25"/>
      <c r="B915" s="26"/>
      <c r="C915" s="25"/>
      <c r="D915" s="24" t="s">
        <v>3253</v>
      </c>
      <c r="E915" s="24" t="s">
        <v>3267</v>
      </c>
      <c r="F915" s="16" t="s">
        <v>4757</v>
      </c>
      <c r="G915" s="24" t="s">
        <v>3269</v>
      </c>
      <c r="H915" s="16" t="s">
        <v>3334</v>
      </c>
      <c r="I915" s="24" t="s">
        <v>3264</v>
      </c>
      <c r="J915" s="24" t="s">
        <v>3259</v>
      </c>
      <c r="K915" s="16" t="s">
        <v>3267</v>
      </c>
    </row>
    <row r="916" s="11" customFormat="1" ht="54.75" customHeight="1" spans="1:11">
      <c r="A916" s="25"/>
      <c r="B916" s="26"/>
      <c r="C916" s="25"/>
      <c r="D916" s="24" t="s">
        <v>3277</v>
      </c>
      <c r="E916" s="24" t="s">
        <v>3312</v>
      </c>
      <c r="F916" s="16" t="s">
        <v>4758</v>
      </c>
      <c r="G916" s="24" t="s">
        <v>3269</v>
      </c>
      <c r="H916" s="16" t="s">
        <v>3355</v>
      </c>
      <c r="I916" s="24" t="s">
        <v>3264</v>
      </c>
      <c r="J916" s="24" t="s">
        <v>3259</v>
      </c>
      <c r="K916" s="16" t="s">
        <v>3312</v>
      </c>
    </row>
    <row r="917" s="11" customFormat="1" ht="54.75" customHeight="1" spans="1:11">
      <c r="A917" s="25"/>
      <c r="B917" s="26"/>
      <c r="C917" s="25"/>
      <c r="D917" s="24" t="s">
        <v>3277</v>
      </c>
      <c r="E917" s="24" t="s">
        <v>3278</v>
      </c>
      <c r="F917" s="16" t="s">
        <v>4759</v>
      </c>
      <c r="G917" s="24" t="s">
        <v>3269</v>
      </c>
      <c r="H917" s="16" t="s">
        <v>3355</v>
      </c>
      <c r="I917" s="24" t="s">
        <v>3264</v>
      </c>
      <c r="J917" s="24" t="s">
        <v>3259</v>
      </c>
      <c r="K917" s="16" t="s">
        <v>3278</v>
      </c>
    </row>
    <row r="918" s="11" customFormat="1" ht="54.75" customHeight="1" spans="1:11">
      <c r="A918" s="27"/>
      <c r="B918" s="28"/>
      <c r="C918" s="27"/>
      <c r="D918" s="24" t="s">
        <v>3292</v>
      </c>
      <c r="E918" s="24" t="s">
        <v>3293</v>
      </c>
      <c r="F918" s="16" t="s">
        <v>4760</v>
      </c>
      <c r="G918" s="24" t="s">
        <v>3269</v>
      </c>
      <c r="H918" s="16" t="s">
        <v>3342</v>
      </c>
      <c r="I918" s="24" t="s">
        <v>3264</v>
      </c>
      <c r="J918" s="24" t="s">
        <v>3259</v>
      </c>
      <c r="K918" s="16" t="s">
        <v>4685</v>
      </c>
    </row>
    <row r="919" s="11" customFormat="1" ht="54.75" customHeight="1" spans="1:11">
      <c r="A919" s="23" t="s">
        <v>4761</v>
      </c>
      <c r="B919" s="23" t="s">
        <v>4762</v>
      </c>
      <c r="C919" s="23" t="s">
        <v>4763</v>
      </c>
      <c r="D919" s="24" t="s">
        <v>3253</v>
      </c>
      <c r="E919" s="24" t="s">
        <v>3254</v>
      </c>
      <c r="F919" s="16" t="s">
        <v>4764</v>
      </c>
      <c r="G919" s="24" t="s">
        <v>3269</v>
      </c>
      <c r="H919" s="16" t="s">
        <v>4765</v>
      </c>
      <c r="I919" s="24" t="s">
        <v>3302</v>
      </c>
      <c r="J919" s="24" t="s">
        <v>3259</v>
      </c>
      <c r="K919" s="16" t="s">
        <v>3254</v>
      </c>
    </row>
    <row r="920" s="11" customFormat="1" ht="54.75" customHeight="1" spans="1:11">
      <c r="A920" s="25"/>
      <c r="B920" s="26"/>
      <c r="C920" s="25"/>
      <c r="D920" s="24" t="s">
        <v>3253</v>
      </c>
      <c r="E920" s="24" t="s">
        <v>3254</v>
      </c>
      <c r="F920" s="16" t="s">
        <v>4766</v>
      </c>
      <c r="G920" s="24" t="s">
        <v>3269</v>
      </c>
      <c r="H920" s="16" t="s">
        <v>4767</v>
      </c>
      <c r="I920" s="24" t="s">
        <v>3302</v>
      </c>
      <c r="J920" s="24" t="s">
        <v>3259</v>
      </c>
      <c r="K920" s="16" t="s">
        <v>3254</v>
      </c>
    </row>
    <row r="921" s="11" customFormat="1" ht="54.75" customHeight="1" spans="1:11">
      <c r="A921" s="25"/>
      <c r="B921" s="26"/>
      <c r="C921" s="25"/>
      <c r="D921" s="24" t="s">
        <v>3253</v>
      </c>
      <c r="E921" s="24" t="s">
        <v>3261</v>
      </c>
      <c r="F921" s="16" t="s">
        <v>3268</v>
      </c>
      <c r="G921" s="24" t="s">
        <v>3256</v>
      </c>
      <c r="H921" s="16" t="s">
        <v>3334</v>
      </c>
      <c r="I921" s="24" t="s">
        <v>3264</v>
      </c>
      <c r="J921" s="24" t="s">
        <v>3259</v>
      </c>
      <c r="K921" s="16" t="s">
        <v>3261</v>
      </c>
    </row>
    <row r="922" s="11" customFormat="1" ht="54.75" customHeight="1" spans="1:11">
      <c r="A922" s="25"/>
      <c r="B922" s="26"/>
      <c r="C922" s="25"/>
      <c r="D922" s="24" t="s">
        <v>3253</v>
      </c>
      <c r="E922" s="24" t="s">
        <v>3267</v>
      </c>
      <c r="F922" s="16" t="s">
        <v>4768</v>
      </c>
      <c r="G922" s="24" t="s">
        <v>3256</v>
      </c>
      <c r="H922" s="16" t="s">
        <v>3334</v>
      </c>
      <c r="I922" s="24" t="s">
        <v>3264</v>
      </c>
      <c r="J922" s="24" t="s">
        <v>3259</v>
      </c>
      <c r="K922" s="16" t="s">
        <v>3267</v>
      </c>
    </row>
    <row r="923" s="11" customFormat="1" ht="54.75" customHeight="1" spans="1:11">
      <c r="A923" s="25"/>
      <c r="B923" s="26"/>
      <c r="C923" s="25"/>
      <c r="D923" s="24" t="s">
        <v>3277</v>
      </c>
      <c r="E923" s="24" t="s">
        <v>3312</v>
      </c>
      <c r="F923" s="16" t="s">
        <v>4769</v>
      </c>
      <c r="G923" s="24" t="s">
        <v>3269</v>
      </c>
      <c r="H923" s="16" t="s">
        <v>3334</v>
      </c>
      <c r="I923" s="24" t="s">
        <v>3258</v>
      </c>
      <c r="J923" s="24" t="s">
        <v>3259</v>
      </c>
      <c r="K923" s="16" t="s">
        <v>3312</v>
      </c>
    </row>
    <row r="924" s="11" customFormat="1" ht="54.75" customHeight="1" spans="1:11">
      <c r="A924" s="25"/>
      <c r="B924" s="26"/>
      <c r="C924" s="25"/>
      <c r="D924" s="24" t="s">
        <v>3277</v>
      </c>
      <c r="E924" s="24" t="s">
        <v>3278</v>
      </c>
      <c r="F924" s="16" t="s">
        <v>4770</v>
      </c>
      <c r="G924" s="24" t="s">
        <v>3269</v>
      </c>
      <c r="H924" s="16" t="s">
        <v>4771</v>
      </c>
      <c r="I924" s="24" t="s">
        <v>3618</v>
      </c>
      <c r="J924" s="24" t="s">
        <v>3259</v>
      </c>
      <c r="K924" s="16" t="s">
        <v>3278</v>
      </c>
    </row>
    <row r="925" s="11" customFormat="1" ht="54.75" customHeight="1" spans="1:11">
      <c r="A925" s="27"/>
      <c r="B925" s="28"/>
      <c r="C925" s="27"/>
      <c r="D925" s="24" t="s">
        <v>3292</v>
      </c>
      <c r="E925" s="24" t="s">
        <v>3293</v>
      </c>
      <c r="F925" s="16" t="s">
        <v>3335</v>
      </c>
      <c r="G925" s="24" t="s">
        <v>3269</v>
      </c>
      <c r="H925" s="16" t="s">
        <v>3365</v>
      </c>
      <c r="I925" s="24" t="s">
        <v>3264</v>
      </c>
      <c r="J925" s="24" t="s">
        <v>3259</v>
      </c>
      <c r="K925" s="16" t="s">
        <v>4685</v>
      </c>
    </row>
    <row r="926" s="11" customFormat="1" ht="54.75" customHeight="1" spans="1:11">
      <c r="A926" s="23" t="s">
        <v>4772</v>
      </c>
      <c r="B926" s="23" t="s">
        <v>4773</v>
      </c>
      <c r="C926" s="23" t="s">
        <v>4774</v>
      </c>
      <c r="D926" s="24" t="s">
        <v>3253</v>
      </c>
      <c r="E926" s="24" t="s">
        <v>3254</v>
      </c>
      <c r="F926" s="16" t="s">
        <v>4775</v>
      </c>
      <c r="G926" s="24" t="s">
        <v>3269</v>
      </c>
      <c r="H926" s="16" t="s">
        <v>4776</v>
      </c>
      <c r="I926" s="24" t="s">
        <v>4691</v>
      </c>
      <c r="J926" s="24" t="s">
        <v>3259</v>
      </c>
      <c r="K926" s="16" t="s">
        <v>3254</v>
      </c>
    </row>
    <row r="927" s="11" customFormat="1" ht="54.75" customHeight="1" spans="1:11">
      <c r="A927" s="25"/>
      <c r="B927" s="26"/>
      <c r="C927" s="25"/>
      <c r="D927" s="24" t="s">
        <v>3253</v>
      </c>
      <c r="E927" s="24" t="s">
        <v>3261</v>
      </c>
      <c r="F927" s="16" t="s">
        <v>4777</v>
      </c>
      <c r="G927" s="24" t="s">
        <v>3269</v>
      </c>
      <c r="H927" s="16" t="s">
        <v>4778</v>
      </c>
      <c r="I927" s="24" t="s">
        <v>3264</v>
      </c>
      <c r="J927" s="24" t="s">
        <v>3259</v>
      </c>
      <c r="K927" s="16" t="s">
        <v>3261</v>
      </c>
    </row>
    <row r="928" s="11" customFormat="1" ht="54.75" customHeight="1" spans="1:11">
      <c r="A928" s="25"/>
      <c r="B928" s="26"/>
      <c r="C928" s="25"/>
      <c r="D928" s="24" t="s">
        <v>3277</v>
      </c>
      <c r="E928" s="24" t="s">
        <v>3312</v>
      </c>
      <c r="F928" s="16" t="s">
        <v>4779</v>
      </c>
      <c r="G928" s="24" t="s">
        <v>3269</v>
      </c>
      <c r="H928" s="16" t="s">
        <v>4780</v>
      </c>
      <c r="I928" s="24" t="s">
        <v>4590</v>
      </c>
      <c r="J928" s="24" t="s">
        <v>3259</v>
      </c>
      <c r="K928" s="16" t="s">
        <v>3312</v>
      </c>
    </row>
    <row r="929" s="11" customFormat="1" ht="54.75" customHeight="1" spans="1:11">
      <c r="A929" s="25"/>
      <c r="B929" s="26"/>
      <c r="C929" s="25"/>
      <c r="D929" s="24" t="s">
        <v>3277</v>
      </c>
      <c r="E929" s="24" t="s">
        <v>3312</v>
      </c>
      <c r="F929" s="16" t="s">
        <v>4781</v>
      </c>
      <c r="G929" s="24" t="s">
        <v>3269</v>
      </c>
      <c r="H929" s="16" t="s">
        <v>4782</v>
      </c>
      <c r="I929" s="24" t="s">
        <v>3275</v>
      </c>
      <c r="J929" s="24" t="s">
        <v>3259</v>
      </c>
      <c r="K929" s="16" t="s">
        <v>3312</v>
      </c>
    </row>
    <row r="930" s="11" customFormat="1" ht="54.75" customHeight="1" spans="1:11">
      <c r="A930" s="25"/>
      <c r="B930" s="26"/>
      <c r="C930" s="25"/>
      <c r="D930" s="24" t="s">
        <v>3277</v>
      </c>
      <c r="E930" s="24" t="s">
        <v>3278</v>
      </c>
      <c r="F930" s="16" t="s">
        <v>4783</v>
      </c>
      <c r="G930" s="24" t="s">
        <v>3269</v>
      </c>
      <c r="H930" s="16" t="s">
        <v>4784</v>
      </c>
      <c r="I930" s="24" t="s">
        <v>3618</v>
      </c>
      <c r="J930" s="24" t="s">
        <v>3259</v>
      </c>
      <c r="K930" s="16" t="s">
        <v>3278</v>
      </c>
    </row>
    <row r="931" s="11" customFormat="1" ht="54.75" customHeight="1" spans="1:11">
      <c r="A931" s="25"/>
      <c r="B931" s="26"/>
      <c r="C931" s="25"/>
      <c r="D931" s="24" t="s">
        <v>3277</v>
      </c>
      <c r="E931" s="24" t="s">
        <v>3278</v>
      </c>
      <c r="F931" s="16" t="s">
        <v>4785</v>
      </c>
      <c r="G931" s="24" t="s">
        <v>3269</v>
      </c>
      <c r="H931" s="16" t="s">
        <v>4786</v>
      </c>
      <c r="I931" s="24" t="s">
        <v>3275</v>
      </c>
      <c r="J931" s="24" t="s">
        <v>3259</v>
      </c>
      <c r="K931" s="16" t="s">
        <v>3278</v>
      </c>
    </row>
    <row r="932" s="11" customFormat="1" ht="54.75" customHeight="1" spans="1:11">
      <c r="A932" s="25"/>
      <c r="B932" s="26"/>
      <c r="C932" s="25"/>
      <c r="D932" s="24" t="s">
        <v>3277</v>
      </c>
      <c r="E932" s="24" t="s">
        <v>3278</v>
      </c>
      <c r="F932" s="16" t="s">
        <v>4787</v>
      </c>
      <c r="G932" s="24" t="s">
        <v>3269</v>
      </c>
      <c r="H932" s="16" t="s">
        <v>4788</v>
      </c>
      <c r="I932" s="24" t="s">
        <v>3332</v>
      </c>
      <c r="J932" s="24" t="s">
        <v>3259</v>
      </c>
      <c r="K932" s="16" t="s">
        <v>3278</v>
      </c>
    </row>
    <row r="933" s="11" customFormat="1" ht="54.75" customHeight="1" spans="1:11">
      <c r="A933" s="25"/>
      <c r="B933" s="26"/>
      <c r="C933" s="25"/>
      <c r="D933" s="24" t="s">
        <v>3277</v>
      </c>
      <c r="E933" s="24" t="s">
        <v>3284</v>
      </c>
      <c r="F933" s="16" t="s">
        <v>4789</v>
      </c>
      <c r="G933" s="24" t="s">
        <v>3269</v>
      </c>
      <c r="H933" s="16" t="s">
        <v>4790</v>
      </c>
      <c r="I933" s="24" t="s">
        <v>4580</v>
      </c>
      <c r="J933" s="24" t="s">
        <v>3259</v>
      </c>
      <c r="K933" s="16" t="s">
        <v>3284</v>
      </c>
    </row>
    <row r="934" s="11" customFormat="1" ht="54.75" customHeight="1" spans="1:11">
      <c r="A934" s="25"/>
      <c r="B934" s="26"/>
      <c r="C934" s="25"/>
      <c r="D934" s="24" t="s">
        <v>3277</v>
      </c>
      <c r="E934" s="24" t="s">
        <v>3284</v>
      </c>
      <c r="F934" s="16" t="s">
        <v>4791</v>
      </c>
      <c r="G934" s="24" t="s">
        <v>3269</v>
      </c>
      <c r="H934" s="16" t="s">
        <v>3355</v>
      </c>
      <c r="I934" s="24" t="s">
        <v>3264</v>
      </c>
      <c r="J934" s="24" t="s">
        <v>3259</v>
      </c>
      <c r="K934" s="16" t="s">
        <v>3284</v>
      </c>
    </row>
    <row r="935" s="11" customFormat="1" ht="54.75" customHeight="1" spans="1:11">
      <c r="A935" s="25"/>
      <c r="B935" s="26"/>
      <c r="C935" s="25"/>
      <c r="D935" s="24" t="s">
        <v>3277</v>
      </c>
      <c r="E935" s="24" t="s">
        <v>3284</v>
      </c>
      <c r="F935" s="16" t="s">
        <v>4792</v>
      </c>
      <c r="G935" s="24" t="s">
        <v>3269</v>
      </c>
      <c r="H935" s="16" t="s">
        <v>4790</v>
      </c>
      <c r="I935" s="24" t="s">
        <v>4793</v>
      </c>
      <c r="J935" s="24" t="s">
        <v>3259</v>
      </c>
      <c r="K935" s="16" t="s">
        <v>3284</v>
      </c>
    </row>
    <row r="936" s="11" customFormat="1" ht="54.75" customHeight="1" spans="1:11">
      <c r="A936" s="27"/>
      <c r="B936" s="28"/>
      <c r="C936" s="27"/>
      <c r="D936" s="24" t="s">
        <v>3292</v>
      </c>
      <c r="E936" s="24" t="s">
        <v>3293</v>
      </c>
      <c r="F936" s="16" t="s">
        <v>4794</v>
      </c>
      <c r="G936" s="24" t="s">
        <v>3269</v>
      </c>
      <c r="H936" s="16" t="s">
        <v>3342</v>
      </c>
      <c r="I936" s="24" t="s">
        <v>3264</v>
      </c>
      <c r="J936" s="24" t="s">
        <v>3259</v>
      </c>
      <c r="K936" s="16" t="s">
        <v>4685</v>
      </c>
    </row>
    <row r="937" s="11" customFormat="1" ht="42" customHeight="1" spans="1:11">
      <c r="A937" s="16" t="s">
        <v>4795</v>
      </c>
      <c r="B937" s="21"/>
      <c r="C937" s="22"/>
      <c r="D937" s="22"/>
      <c r="E937" s="22"/>
      <c r="F937" s="22"/>
      <c r="G937" s="21"/>
      <c r="H937" s="22"/>
      <c r="I937" s="21"/>
      <c r="J937" s="21"/>
      <c r="K937" s="22"/>
    </row>
    <row r="938" s="11" customFormat="1" ht="42" customHeight="1" spans="1:11">
      <c r="A938" s="16" t="s">
        <v>4796</v>
      </c>
      <c r="B938" s="21"/>
      <c r="C938" s="22"/>
      <c r="D938" s="22"/>
      <c r="E938" s="22"/>
      <c r="F938" s="22"/>
      <c r="G938" s="21"/>
      <c r="H938" s="22"/>
      <c r="I938" s="21"/>
      <c r="J938" s="21"/>
      <c r="K938" s="22"/>
    </row>
    <row r="939" s="11" customFormat="1" ht="54.75" customHeight="1" spans="1:11">
      <c r="A939" s="23" t="s">
        <v>4797</v>
      </c>
      <c r="B939" s="23" t="s">
        <v>4798</v>
      </c>
      <c r="C939" s="23" t="s">
        <v>4799</v>
      </c>
      <c r="D939" s="24" t="s">
        <v>3253</v>
      </c>
      <c r="E939" s="24" t="s">
        <v>3254</v>
      </c>
      <c r="F939" s="16" t="s">
        <v>4800</v>
      </c>
      <c r="G939" s="24" t="s">
        <v>3256</v>
      </c>
      <c r="H939" s="16" t="s">
        <v>4801</v>
      </c>
      <c r="I939" s="24" t="s">
        <v>4802</v>
      </c>
      <c r="J939" s="24" t="s">
        <v>3259</v>
      </c>
      <c r="K939" s="16" t="s">
        <v>4803</v>
      </c>
    </row>
    <row r="940" s="11" customFormat="1" ht="54.75" customHeight="1" spans="1:11">
      <c r="A940" s="25"/>
      <c r="B940" s="26"/>
      <c r="C940" s="25"/>
      <c r="D940" s="24" t="s">
        <v>3253</v>
      </c>
      <c r="E940" s="24" t="s">
        <v>3261</v>
      </c>
      <c r="F940" s="16" t="s">
        <v>4804</v>
      </c>
      <c r="G940" s="24" t="s">
        <v>3256</v>
      </c>
      <c r="H940" s="16" t="s">
        <v>4805</v>
      </c>
      <c r="I940" s="24" t="s">
        <v>3264</v>
      </c>
      <c r="J940" s="24" t="s">
        <v>3282</v>
      </c>
      <c r="K940" s="16" t="s">
        <v>4803</v>
      </c>
    </row>
    <row r="941" s="11" customFormat="1" ht="54.75" customHeight="1" spans="1:11">
      <c r="A941" s="25"/>
      <c r="B941" s="26"/>
      <c r="C941" s="25"/>
      <c r="D941" s="24" t="s">
        <v>3253</v>
      </c>
      <c r="E941" s="24" t="s">
        <v>3267</v>
      </c>
      <c r="F941" s="16" t="s">
        <v>4806</v>
      </c>
      <c r="G941" s="24" t="s">
        <v>3256</v>
      </c>
      <c r="H941" s="16" t="s">
        <v>3334</v>
      </c>
      <c r="I941" s="24" t="s">
        <v>3264</v>
      </c>
      <c r="J941" s="24" t="s">
        <v>3259</v>
      </c>
      <c r="K941" s="16" t="s">
        <v>4803</v>
      </c>
    </row>
    <row r="942" s="11" customFormat="1" ht="54.75" customHeight="1" spans="1:11">
      <c r="A942" s="25"/>
      <c r="B942" s="26"/>
      <c r="C942" s="25"/>
      <c r="D942" s="24" t="s">
        <v>3253</v>
      </c>
      <c r="E942" s="24" t="s">
        <v>3272</v>
      </c>
      <c r="F942" s="16" t="s">
        <v>4807</v>
      </c>
      <c r="G942" s="24" t="s">
        <v>3256</v>
      </c>
      <c r="H942" s="16" t="s">
        <v>3334</v>
      </c>
      <c r="I942" s="24" t="s">
        <v>3264</v>
      </c>
      <c r="J942" s="24" t="s">
        <v>3259</v>
      </c>
      <c r="K942" s="16" t="s">
        <v>4803</v>
      </c>
    </row>
    <row r="943" s="11" customFormat="1" ht="54.75" customHeight="1" spans="1:11">
      <c r="A943" s="25"/>
      <c r="B943" s="26"/>
      <c r="C943" s="25"/>
      <c r="D943" s="24" t="s">
        <v>3277</v>
      </c>
      <c r="E943" s="24" t="s">
        <v>3312</v>
      </c>
      <c r="F943" s="16" t="s">
        <v>4808</v>
      </c>
      <c r="G943" s="24" t="s">
        <v>3256</v>
      </c>
      <c r="H943" s="16" t="s">
        <v>4809</v>
      </c>
      <c r="I943" s="24" t="s">
        <v>3264</v>
      </c>
      <c r="J943" s="24" t="s">
        <v>3282</v>
      </c>
      <c r="K943" s="16" t="s">
        <v>4803</v>
      </c>
    </row>
    <row r="944" s="11" customFormat="1" ht="54.75" customHeight="1" spans="1:11">
      <c r="A944" s="25"/>
      <c r="B944" s="26"/>
      <c r="C944" s="25"/>
      <c r="D944" s="24" t="s">
        <v>3277</v>
      </c>
      <c r="E944" s="24" t="s">
        <v>3278</v>
      </c>
      <c r="F944" s="16" t="s">
        <v>4810</v>
      </c>
      <c r="G944" s="24" t="s">
        <v>3256</v>
      </c>
      <c r="H944" s="16" t="s">
        <v>3334</v>
      </c>
      <c r="I944" s="24" t="s">
        <v>3264</v>
      </c>
      <c r="J944" s="24" t="s">
        <v>3282</v>
      </c>
      <c r="K944" s="16" t="s">
        <v>4803</v>
      </c>
    </row>
    <row r="945" s="11" customFormat="1" ht="54.75" customHeight="1" spans="1:11">
      <c r="A945" s="25"/>
      <c r="B945" s="26"/>
      <c r="C945" s="25"/>
      <c r="D945" s="24" t="s">
        <v>3277</v>
      </c>
      <c r="E945" s="24" t="s">
        <v>3284</v>
      </c>
      <c r="F945" s="16" t="s">
        <v>4811</v>
      </c>
      <c r="G945" s="24" t="s">
        <v>3256</v>
      </c>
      <c r="H945" s="16" t="s">
        <v>4812</v>
      </c>
      <c r="I945" s="24" t="s">
        <v>3264</v>
      </c>
      <c r="J945" s="24" t="s">
        <v>3282</v>
      </c>
      <c r="K945" s="16" t="s">
        <v>4803</v>
      </c>
    </row>
    <row r="946" s="11" customFormat="1" ht="54.75" customHeight="1" spans="1:11">
      <c r="A946" s="27"/>
      <c r="B946" s="28"/>
      <c r="C946" s="27"/>
      <c r="D946" s="24" t="s">
        <v>3292</v>
      </c>
      <c r="E946" s="24" t="s">
        <v>3293</v>
      </c>
      <c r="F946" s="16" t="s">
        <v>4813</v>
      </c>
      <c r="G946" s="24" t="s">
        <v>3269</v>
      </c>
      <c r="H946" s="16" t="s">
        <v>4814</v>
      </c>
      <c r="I946" s="24" t="s">
        <v>3264</v>
      </c>
      <c r="J946" s="24" t="s">
        <v>3259</v>
      </c>
      <c r="K946" s="16" t="s">
        <v>4803</v>
      </c>
    </row>
    <row r="947" s="11" customFormat="1" ht="54.75" customHeight="1" spans="1:11">
      <c r="A947" s="23" t="s">
        <v>4815</v>
      </c>
      <c r="B947" s="23" t="s">
        <v>4816</v>
      </c>
      <c r="C947" s="23" t="s">
        <v>4817</v>
      </c>
      <c r="D947" s="24" t="s">
        <v>3253</v>
      </c>
      <c r="E947" s="24" t="s">
        <v>3254</v>
      </c>
      <c r="F947" s="16" t="s">
        <v>4818</v>
      </c>
      <c r="G947" s="24" t="s">
        <v>3256</v>
      </c>
      <c r="H947" s="16" t="s">
        <v>4173</v>
      </c>
      <c r="I947" s="24" t="s">
        <v>4802</v>
      </c>
      <c r="J947" s="24" t="s">
        <v>3259</v>
      </c>
      <c r="K947" s="16" t="s">
        <v>4819</v>
      </c>
    </row>
    <row r="948" s="11" customFormat="1" ht="54.75" customHeight="1" spans="1:11">
      <c r="A948" s="25"/>
      <c r="B948" s="26"/>
      <c r="C948" s="25"/>
      <c r="D948" s="24" t="s">
        <v>3253</v>
      </c>
      <c r="E948" s="24" t="s">
        <v>3254</v>
      </c>
      <c r="F948" s="16" t="s">
        <v>4820</v>
      </c>
      <c r="G948" s="24" t="s">
        <v>3256</v>
      </c>
      <c r="H948" s="16" t="s">
        <v>4173</v>
      </c>
      <c r="I948" s="24" t="s">
        <v>4802</v>
      </c>
      <c r="J948" s="24" t="s">
        <v>3259</v>
      </c>
      <c r="K948" s="16" t="s">
        <v>4819</v>
      </c>
    </row>
    <row r="949" s="11" customFormat="1" ht="54.75" customHeight="1" spans="1:11">
      <c r="A949" s="25"/>
      <c r="B949" s="26"/>
      <c r="C949" s="25"/>
      <c r="D949" s="24" t="s">
        <v>3253</v>
      </c>
      <c r="E949" s="24" t="s">
        <v>3254</v>
      </c>
      <c r="F949" s="16" t="s">
        <v>4821</v>
      </c>
      <c r="G949" s="24" t="s">
        <v>3256</v>
      </c>
      <c r="H949" s="16" t="s">
        <v>4173</v>
      </c>
      <c r="I949" s="24" t="s">
        <v>4802</v>
      </c>
      <c r="J949" s="24" t="s">
        <v>3259</v>
      </c>
      <c r="K949" s="16" t="s">
        <v>4819</v>
      </c>
    </row>
    <row r="950" s="11" customFormat="1" ht="54.75" customHeight="1" spans="1:11">
      <c r="A950" s="25"/>
      <c r="B950" s="26"/>
      <c r="C950" s="25"/>
      <c r="D950" s="24" t="s">
        <v>3253</v>
      </c>
      <c r="E950" s="24" t="s">
        <v>3254</v>
      </c>
      <c r="F950" s="16" t="s">
        <v>4822</v>
      </c>
      <c r="G950" s="24" t="s">
        <v>3256</v>
      </c>
      <c r="H950" s="16" t="s">
        <v>4173</v>
      </c>
      <c r="I950" s="24" t="s">
        <v>3258</v>
      </c>
      <c r="J950" s="24" t="s">
        <v>3259</v>
      </c>
      <c r="K950" s="16" t="s">
        <v>4819</v>
      </c>
    </row>
    <row r="951" s="11" customFormat="1" ht="54.75" customHeight="1" spans="1:11">
      <c r="A951" s="25"/>
      <c r="B951" s="26"/>
      <c r="C951" s="25"/>
      <c r="D951" s="24" t="s">
        <v>3253</v>
      </c>
      <c r="E951" s="24" t="s">
        <v>3254</v>
      </c>
      <c r="F951" s="16" t="s">
        <v>4823</v>
      </c>
      <c r="G951" s="24" t="s">
        <v>3256</v>
      </c>
      <c r="H951" s="16" t="s">
        <v>4173</v>
      </c>
      <c r="I951" s="24" t="s">
        <v>4802</v>
      </c>
      <c r="J951" s="24" t="s">
        <v>3259</v>
      </c>
      <c r="K951" s="16" t="s">
        <v>4819</v>
      </c>
    </row>
    <row r="952" s="11" customFormat="1" ht="54.75" customHeight="1" spans="1:11">
      <c r="A952" s="25"/>
      <c r="B952" s="26"/>
      <c r="C952" s="25"/>
      <c r="D952" s="24" t="s">
        <v>3253</v>
      </c>
      <c r="E952" s="24" t="s">
        <v>3261</v>
      </c>
      <c r="F952" s="16" t="s">
        <v>4747</v>
      </c>
      <c r="G952" s="24" t="s">
        <v>3256</v>
      </c>
      <c r="H952" s="16" t="s">
        <v>3334</v>
      </c>
      <c r="I952" s="24" t="s">
        <v>3264</v>
      </c>
      <c r="J952" s="24" t="s">
        <v>3259</v>
      </c>
      <c r="K952" s="16" t="s">
        <v>4819</v>
      </c>
    </row>
    <row r="953" s="11" customFormat="1" ht="54.75" customHeight="1" spans="1:11">
      <c r="A953" s="25"/>
      <c r="B953" s="26"/>
      <c r="C953" s="25"/>
      <c r="D953" s="24" t="s">
        <v>3253</v>
      </c>
      <c r="E953" s="24" t="s">
        <v>3261</v>
      </c>
      <c r="F953" s="16" t="s">
        <v>4824</v>
      </c>
      <c r="G953" s="24" t="s">
        <v>3256</v>
      </c>
      <c r="H953" s="16" t="s">
        <v>3334</v>
      </c>
      <c r="I953" s="24" t="s">
        <v>3264</v>
      </c>
      <c r="J953" s="24" t="s">
        <v>3259</v>
      </c>
      <c r="K953" s="16" t="s">
        <v>4819</v>
      </c>
    </row>
    <row r="954" s="11" customFormat="1" ht="54.75" customHeight="1" spans="1:11">
      <c r="A954" s="25"/>
      <c r="B954" s="26"/>
      <c r="C954" s="25"/>
      <c r="D954" s="24" t="s">
        <v>3253</v>
      </c>
      <c r="E954" s="24" t="s">
        <v>3267</v>
      </c>
      <c r="F954" s="16" t="s">
        <v>4825</v>
      </c>
      <c r="G954" s="24" t="s">
        <v>3269</v>
      </c>
      <c r="H954" s="16" t="s">
        <v>3334</v>
      </c>
      <c r="I954" s="24" t="s">
        <v>3264</v>
      </c>
      <c r="J954" s="24" t="s">
        <v>3259</v>
      </c>
      <c r="K954" s="16" t="s">
        <v>4819</v>
      </c>
    </row>
    <row r="955" s="11" customFormat="1" ht="54.75" customHeight="1" spans="1:11">
      <c r="A955" s="25"/>
      <c r="B955" s="26"/>
      <c r="C955" s="25"/>
      <c r="D955" s="24" t="s">
        <v>3253</v>
      </c>
      <c r="E955" s="24" t="s">
        <v>3267</v>
      </c>
      <c r="F955" s="16" t="s">
        <v>4826</v>
      </c>
      <c r="G955" s="24" t="s">
        <v>3256</v>
      </c>
      <c r="H955" s="16" t="s">
        <v>4827</v>
      </c>
      <c r="I955" s="24" t="s">
        <v>3264</v>
      </c>
      <c r="J955" s="24" t="s">
        <v>3282</v>
      </c>
      <c r="K955" s="16" t="s">
        <v>4819</v>
      </c>
    </row>
    <row r="956" s="11" customFormat="1" ht="54.75" customHeight="1" spans="1:11">
      <c r="A956" s="25"/>
      <c r="B956" s="26"/>
      <c r="C956" s="25"/>
      <c r="D956" s="24" t="s">
        <v>3253</v>
      </c>
      <c r="E956" s="24" t="s">
        <v>3267</v>
      </c>
      <c r="F956" s="16" t="s">
        <v>4828</v>
      </c>
      <c r="G956" s="24" t="s">
        <v>3256</v>
      </c>
      <c r="H956" s="16" t="s">
        <v>4829</v>
      </c>
      <c r="I956" s="24" t="s">
        <v>3264</v>
      </c>
      <c r="J956" s="24" t="s">
        <v>3282</v>
      </c>
      <c r="K956" s="16" t="s">
        <v>4819</v>
      </c>
    </row>
    <row r="957" s="11" customFormat="1" ht="54.75" customHeight="1" spans="1:11">
      <c r="A957" s="25"/>
      <c r="B957" s="26"/>
      <c r="C957" s="25"/>
      <c r="D957" s="24" t="s">
        <v>3253</v>
      </c>
      <c r="E957" s="24" t="s">
        <v>3272</v>
      </c>
      <c r="F957" s="16" t="s">
        <v>4830</v>
      </c>
      <c r="G957" s="24" t="s">
        <v>3256</v>
      </c>
      <c r="H957" s="16" t="s">
        <v>4831</v>
      </c>
      <c r="I957" s="24" t="s">
        <v>3275</v>
      </c>
      <c r="J957" s="24" t="s">
        <v>3259</v>
      </c>
      <c r="K957" s="16" t="s">
        <v>4819</v>
      </c>
    </row>
    <row r="958" s="11" customFormat="1" ht="54.75" customHeight="1" spans="1:11">
      <c r="A958" s="25"/>
      <c r="B958" s="26"/>
      <c r="C958" s="25"/>
      <c r="D958" s="24" t="s">
        <v>3277</v>
      </c>
      <c r="E958" s="24" t="s">
        <v>3278</v>
      </c>
      <c r="F958" s="16" t="s">
        <v>4832</v>
      </c>
      <c r="G958" s="24" t="s">
        <v>3269</v>
      </c>
      <c r="H958" s="16" t="s">
        <v>4833</v>
      </c>
      <c r="I958" s="24" t="s">
        <v>3264</v>
      </c>
      <c r="J958" s="24" t="s">
        <v>3259</v>
      </c>
      <c r="K958" s="16" t="s">
        <v>4819</v>
      </c>
    </row>
    <row r="959" s="11" customFormat="1" ht="54.75" customHeight="1" spans="1:11">
      <c r="A959" s="25"/>
      <c r="B959" s="26"/>
      <c r="C959" s="25"/>
      <c r="D959" s="24" t="s">
        <v>3277</v>
      </c>
      <c r="E959" s="24" t="s">
        <v>3278</v>
      </c>
      <c r="F959" s="16" t="s">
        <v>4834</v>
      </c>
      <c r="G959" s="24" t="s">
        <v>3269</v>
      </c>
      <c r="H959" s="16" t="s">
        <v>4835</v>
      </c>
      <c r="I959" s="24" t="s">
        <v>4691</v>
      </c>
      <c r="J959" s="24" t="s">
        <v>3259</v>
      </c>
      <c r="K959" s="16" t="s">
        <v>4819</v>
      </c>
    </row>
    <row r="960" s="11" customFormat="1" ht="54.75" customHeight="1" spans="1:11">
      <c r="A960" s="25"/>
      <c r="B960" s="26"/>
      <c r="C960" s="25"/>
      <c r="D960" s="24" t="s">
        <v>3277</v>
      </c>
      <c r="E960" s="24" t="s">
        <v>3288</v>
      </c>
      <c r="F960" s="16" t="s">
        <v>4836</v>
      </c>
      <c r="G960" s="24" t="s">
        <v>3269</v>
      </c>
      <c r="H960" s="16" t="s">
        <v>3372</v>
      </c>
      <c r="I960" s="24" t="s">
        <v>3320</v>
      </c>
      <c r="J960" s="24" t="s">
        <v>3259</v>
      </c>
      <c r="K960" s="16" t="s">
        <v>4819</v>
      </c>
    </row>
    <row r="961" s="11" customFormat="1" ht="54.75" customHeight="1" spans="1:11">
      <c r="A961" s="27"/>
      <c r="B961" s="28"/>
      <c r="C961" s="27"/>
      <c r="D961" s="24" t="s">
        <v>3292</v>
      </c>
      <c r="E961" s="24" t="s">
        <v>3293</v>
      </c>
      <c r="F961" s="16" t="s">
        <v>3335</v>
      </c>
      <c r="G961" s="24" t="s">
        <v>3269</v>
      </c>
      <c r="H961" s="16" t="s">
        <v>3532</v>
      </c>
      <c r="I961" s="24" t="s">
        <v>3264</v>
      </c>
      <c r="J961" s="24" t="s">
        <v>3259</v>
      </c>
      <c r="K961" s="16" t="s">
        <v>4819</v>
      </c>
    </row>
    <row r="962" s="11" customFormat="1" ht="54.75" customHeight="1" spans="1:11">
      <c r="A962" s="23" t="s">
        <v>4837</v>
      </c>
      <c r="B962" s="23" t="s">
        <v>4838</v>
      </c>
      <c r="C962" s="23" t="s">
        <v>4839</v>
      </c>
      <c r="D962" s="24" t="s">
        <v>3253</v>
      </c>
      <c r="E962" s="24" t="s">
        <v>3254</v>
      </c>
      <c r="F962" s="16" t="s">
        <v>4840</v>
      </c>
      <c r="G962" s="24" t="s">
        <v>3256</v>
      </c>
      <c r="H962" s="16" t="s">
        <v>4025</v>
      </c>
      <c r="I962" s="24" t="s">
        <v>4841</v>
      </c>
      <c r="J962" s="24" t="s">
        <v>3259</v>
      </c>
      <c r="K962" s="16" t="s">
        <v>4842</v>
      </c>
    </row>
    <row r="963" s="11" customFormat="1" ht="54.75" customHeight="1" spans="1:11">
      <c r="A963" s="25"/>
      <c r="B963" s="26"/>
      <c r="C963" s="25"/>
      <c r="D963" s="24" t="s">
        <v>3253</v>
      </c>
      <c r="E963" s="24" t="s">
        <v>3261</v>
      </c>
      <c r="F963" s="16" t="s">
        <v>4843</v>
      </c>
      <c r="G963" s="24" t="s">
        <v>3256</v>
      </c>
      <c r="H963" s="16" t="s">
        <v>4844</v>
      </c>
      <c r="I963" s="24" t="s">
        <v>3264</v>
      </c>
      <c r="J963" s="24" t="s">
        <v>3282</v>
      </c>
      <c r="K963" s="16" t="s">
        <v>4842</v>
      </c>
    </row>
    <row r="964" s="11" customFormat="1" ht="54.75" customHeight="1" spans="1:11">
      <c r="A964" s="25"/>
      <c r="B964" s="26"/>
      <c r="C964" s="25"/>
      <c r="D964" s="24" t="s">
        <v>3253</v>
      </c>
      <c r="E964" s="24" t="s">
        <v>3261</v>
      </c>
      <c r="F964" s="16" t="s">
        <v>4845</v>
      </c>
      <c r="G964" s="24" t="s">
        <v>3256</v>
      </c>
      <c r="H964" s="16" t="s">
        <v>4844</v>
      </c>
      <c r="I964" s="24" t="s">
        <v>3264</v>
      </c>
      <c r="J964" s="24" t="s">
        <v>3282</v>
      </c>
      <c r="K964" s="16" t="s">
        <v>4842</v>
      </c>
    </row>
    <row r="965" s="11" customFormat="1" ht="54.75" customHeight="1" spans="1:11">
      <c r="A965" s="25"/>
      <c r="B965" s="26"/>
      <c r="C965" s="25"/>
      <c r="D965" s="24" t="s">
        <v>3253</v>
      </c>
      <c r="E965" s="24" t="s">
        <v>3261</v>
      </c>
      <c r="F965" s="16" t="s">
        <v>4846</v>
      </c>
      <c r="G965" s="24" t="s">
        <v>3256</v>
      </c>
      <c r="H965" s="16" t="s">
        <v>4847</v>
      </c>
      <c r="I965" s="24" t="s">
        <v>3264</v>
      </c>
      <c r="J965" s="24" t="s">
        <v>3282</v>
      </c>
      <c r="K965" s="16" t="s">
        <v>4842</v>
      </c>
    </row>
    <row r="966" s="11" customFormat="1" ht="54.75" customHeight="1" spans="1:11">
      <c r="A966" s="25"/>
      <c r="B966" s="26"/>
      <c r="C966" s="25"/>
      <c r="D966" s="24" t="s">
        <v>3253</v>
      </c>
      <c r="E966" s="24" t="s">
        <v>3267</v>
      </c>
      <c r="F966" s="16" t="s">
        <v>4848</v>
      </c>
      <c r="G966" s="24" t="s">
        <v>3269</v>
      </c>
      <c r="H966" s="16" t="s">
        <v>3342</v>
      </c>
      <c r="I966" s="24" t="s">
        <v>3264</v>
      </c>
      <c r="J966" s="24" t="s">
        <v>3259</v>
      </c>
      <c r="K966" s="16" t="s">
        <v>4842</v>
      </c>
    </row>
    <row r="967" s="11" customFormat="1" ht="54.75" customHeight="1" spans="1:11">
      <c r="A967" s="25"/>
      <c r="B967" s="26"/>
      <c r="C967" s="25"/>
      <c r="D967" s="24" t="s">
        <v>3277</v>
      </c>
      <c r="E967" s="24" t="s">
        <v>3312</v>
      </c>
      <c r="F967" s="16" t="s">
        <v>72</v>
      </c>
      <c r="G967" s="24" t="s">
        <v>3256</v>
      </c>
      <c r="H967" s="16" t="s">
        <v>4849</v>
      </c>
      <c r="I967" s="24" t="s">
        <v>3264</v>
      </c>
      <c r="J967" s="24" t="s">
        <v>3282</v>
      </c>
      <c r="K967" s="16" t="s">
        <v>4842</v>
      </c>
    </row>
    <row r="968" s="11" customFormat="1" ht="54.75" customHeight="1" spans="1:11">
      <c r="A968" s="25"/>
      <c r="B968" s="26"/>
      <c r="C968" s="25"/>
      <c r="D968" s="24" t="s">
        <v>3277</v>
      </c>
      <c r="E968" s="24" t="s">
        <v>3278</v>
      </c>
      <c r="F968" s="16" t="s">
        <v>4850</v>
      </c>
      <c r="G968" s="24" t="s">
        <v>3256</v>
      </c>
      <c r="H968" s="16" t="s">
        <v>4849</v>
      </c>
      <c r="I968" s="24" t="s">
        <v>3264</v>
      </c>
      <c r="J968" s="24" t="s">
        <v>3282</v>
      </c>
      <c r="K968" s="16" t="s">
        <v>4842</v>
      </c>
    </row>
    <row r="969" s="11" customFormat="1" ht="54.75" customHeight="1" spans="1:11">
      <c r="A969" s="25"/>
      <c r="B969" s="26"/>
      <c r="C969" s="25"/>
      <c r="D969" s="24" t="s">
        <v>3277</v>
      </c>
      <c r="E969" s="24" t="s">
        <v>3284</v>
      </c>
      <c r="F969" s="16" t="s">
        <v>4851</v>
      </c>
      <c r="G969" s="24" t="s">
        <v>3256</v>
      </c>
      <c r="H969" s="16" t="s">
        <v>4842</v>
      </c>
      <c r="I969" s="24" t="s">
        <v>3264</v>
      </c>
      <c r="J969" s="24" t="s">
        <v>3282</v>
      </c>
      <c r="K969" s="16" t="s">
        <v>4842</v>
      </c>
    </row>
    <row r="970" s="11" customFormat="1" ht="54.75" customHeight="1" spans="1:11">
      <c r="A970" s="25"/>
      <c r="B970" s="26"/>
      <c r="C970" s="25"/>
      <c r="D970" s="24" t="s">
        <v>3277</v>
      </c>
      <c r="E970" s="24" t="s">
        <v>3288</v>
      </c>
      <c r="F970" s="16" t="s">
        <v>4852</v>
      </c>
      <c r="G970" s="24" t="s">
        <v>3256</v>
      </c>
      <c r="H970" s="16" t="s">
        <v>4842</v>
      </c>
      <c r="I970" s="24" t="s">
        <v>3264</v>
      </c>
      <c r="J970" s="24" t="s">
        <v>3282</v>
      </c>
      <c r="K970" s="16" t="s">
        <v>4842</v>
      </c>
    </row>
    <row r="971" s="11" customFormat="1" ht="54.75" customHeight="1" spans="1:11">
      <c r="A971" s="27"/>
      <c r="B971" s="28"/>
      <c r="C971" s="27"/>
      <c r="D971" s="24" t="s">
        <v>3292</v>
      </c>
      <c r="E971" s="24" t="s">
        <v>3293</v>
      </c>
      <c r="F971" s="16" t="s">
        <v>4853</v>
      </c>
      <c r="G971" s="24" t="s">
        <v>3269</v>
      </c>
      <c r="H971" s="16" t="s">
        <v>3342</v>
      </c>
      <c r="I971" s="24" t="s">
        <v>3264</v>
      </c>
      <c r="J971" s="24" t="s">
        <v>3259</v>
      </c>
      <c r="K971" s="16" t="s">
        <v>4842</v>
      </c>
    </row>
    <row r="972" s="11" customFormat="1" ht="54.75" customHeight="1" spans="1:11">
      <c r="A972" s="23" t="s">
        <v>4854</v>
      </c>
      <c r="B972" s="23" t="s">
        <v>4855</v>
      </c>
      <c r="C972" s="23" t="s">
        <v>4856</v>
      </c>
      <c r="D972" s="24" t="s">
        <v>3253</v>
      </c>
      <c r="E972" s="24" t="s">
        <v>3254</v>
      </c>
      <c r="F972" s="16" t="s">
        <v>4857</v>
      </c>
      <c r="G972" s="24" t="s">
        <v>3256</v>
      </c>
      <c r="H972" s="16" t="s">
        <v>4858</v>
      </c>
      <c r="I972" s="24" t="s">
        <v>4478</v>
      </c>
      <c r="J972" s="24" t="s">
        <v>3259</v>
      </c>
      <c r="K972" s="16" t="s">
        <v>4859</v>
      </c>
    </row>
    <row r="973" s="11" customFormat="1" ht="54.75" customHeight="1" spans="1:11">
      <c r="A973" s="25"/>
      <c r="B973" s="26"/>
      <c r="C973" s="25"/>
      <c r="D973" s="24" t="s">
        <v>3253</v>
      </c>
      <c r="E973" s="24" t="s">
        <v>3261</v>
      </c>
      <c r="F973" s="16" t="s">
        <v>4860</v>
      </c>
      <c r="G973" s="24" t="s">
        <v>3256</v>
      </c>
      <c r="H973" s="16" t="s">
        <v>4861</v>
      </c>
      <c r="I973" s="24" t="s">
        <v>3264</v>
      </c>
      <c r="J973" s="24" t="s">
        <v>3282</v>
      </c>
      <c r="K973" s="16" t="s">
        <v>4859</v>
      </c>
    </row>
    <row r="974" s="11" customFormat="1" ht="54.75" customHeight="1" spans="1:11">
      <c r="A974" s="25"/>
      <c r="B974" s="26"/>
      <c r="C974" s="25"/>
      <c r="D974" s="24" t="s">
        <v>3253</v>
      </c>
      <c r="E974" s="24" t="s">
        <v>3267</v>
      </c>
      <c r="F974" s="16" t="s">
        <v>4848</v>
      </c>
      <c r="G974" s="24" t="s">
        <v>3269</v>
      </c>
      <c r="H974" s="16" t="s">
        <v>3342</v>
      </c>
      <c r="I974" s="24" t="s">
        <v>3264</v>
      </c>
      <c r="J974" s="24" t="s">
        <v>3259</v>
      </c>
      <c r="K974" s="16" t="s">
        <v>4859</v>
      </c>
    </row>
    <row r="975" s="11" customFormat="1" ht="54.75" customHeight="1" spans="1:11">
      <c r="A975" s="25"/>
      <c r="B975" s="26"/>
      <c r="C975" s="25"/>
      <c r="D975" s="24" t="s">
        <v>3277</v>
      </c>
      <c r="E975" s="24" t="s">
        <v>3312</v>
      </c>
      <c r="F975" s="16" t="s">
        <v>4862</v>
      </c>
      <c r="G975" s="24" t="s">
        <v>3256</v>
      </c>
      <c r="H975" s="16" t="s">
        <v>4863</v>
      </c>
      <c r="I975" s="24" t="s">
        <v>3264</v>
      </c>
      <c r="J975" s="24" t="s">
        <v>3282</v>
      </c>
      <c r="K975" s="16" t="s">
        <v>4859</v>
      </c>
    </row>
    <row r="976" s="11" customFormat="1" ht="54.75" customHeight="1" spans="1:11">
      <c r="A976" s="25"/>
      <c r="B976" s="26"/>
      <c r="C976" s="25"/>
      <c r="D976" s="24" t="s">
        <v>3277</v>
      </c>
      <c r="E976" s="24" t="s">
        <v>3278</v>
      </c>
      <c r="F976" s="16" t="s">
        <v>4864</v>
      </c>
      <c r="G976" s="24" t="s">
        <v>3256</v>
      </c>
      <c r="H976" s="16" t="s">
        <v>4865</v>
      </c>
      <c r="I976" s="24" t="s">
        <v>3264</v>
      </c>
      <c r="J976" s="24" t="s">
        <v>3282</v>
      </c>
      <c r="K976" s="16" t="s">
        <v>4859</v>
      </c>
    </row>
    <row r="977" s="11" customFormat="1" ht="54.75" customHeight="1" spans="1:11">
      <c r="A977" s="25"/>
      <c r="B977" s="26"/>
      <c r="C977" s="25"/>
      <c r="D977" s="24" t="s">
        <v>3277</v>
      </c>
      <c r="E977" s="24" t="s">
        <v>3288</v>
      </c>
      <c r="F977" s="16" t="s">
        <v>4866</v>
      </c>
      <c r="G977" s="24" t="s">
        <v>3256</v>
      </c>
      <c r="H977" s="16" t="s">
        <v>4867</v>
      </c>
      <c r="I977" s="24" t="s">
        <v>3264</v>
      </c>
      <c r="J977" s="24" t="s">
        <v>3282</v>
      </c>
      <c r="K977" s="16" t="s">
        <v>4859</v>
      </c>
    </row>
    <row r="978" s="11" customFormat="1" ht="54.75" customHeight="1" spans="1:11">
      <c r="A978" s="27"/>
      <c r="B978" s="28"/>
      <c r="C978" s="27"/>
      <c r="D978" s="24" t="s">
        <v>3292</v>
      </c>
      <c r="E978" s="24" t="s">
        <v>3293</v>
      </c>
      <c r="F978" s="16" t="s">
        <v>4868</v>
      </c>
      <c r="G978" s="24" t="s">
        <v>3269</v>
      </c>
      <c r="H978" s="16" t="s">
        <v>3342</v>
      </c>
      <c r="I978" s="24" t="s">
        <v>3264</v>
      </c>
      <c r="J978" s="24" t="s">
        <v>3259</v>
      </c>
      <c r="K978" s="16" t="s">
        <v>4859</v>
      </c>
    </row>
    <row r="979" s="11" customFormat="1" ht="54.75" customHeight="1" spans="1:11">
      <c r="A979" s="23" t="s">
        <v>4869</v>
      </c>
      <c r="B979" s="23" t="s">
        <v>4870</v>
      </c>
      <c r="C979" s="23" t="s">
        <v>4871</v>
      </c>
      <c r="D979" s="24" t="s">
        <v>3253</v>
      </c>
      <c r="E979" s="24" t="s">
        <v>3254</v>
      </c>
      <c r="F979" s="16" t="s">
        <v>4872</v>
      </c>
      <c r="G979" s="24" t="s">
        <v>3269</v>
      </c>
      <c r="H979" s="16" t="s">
        <v>3334</v>
      </c>
      <c r="I979" s="24" t="s">
        <v>3264</v>
      </c>
      <c r="J979" s="24" t="s">
        <v>3259</v>
      </c>
      <c r="K979" s="16" t="s">
        <v>4873</v>
      </c>
    </row>
    <row r="980" s="11" customFormat="1" ht="54.75" customHeight="1" spans="1:11">
      <c r="A980" s="25"/>
      <c r="B980" s="26"/>
      <c r="C980" s="25"/>
      <c r="D980" s="24" t="s">
        <v>3253</v>
      </c>
      <c r="E980" s="24" t="s">
        <v>3261</v>
      </c>
      <c r="F980" s="16" t="s">
        <v>4843</v>
      </c>
      <c r="G980" s="24" t="s">
        <v>3256</v>
      </c>
      <c r="H980" s="16" t="s">
        <v>4844</v>
      </c>
      <c r="I980" s="24" t="s">
        <v>3264</v>
      </c>
      <c r="J980" s="24" t="s">
        <v>3259</v>
      </c>
      <c r="K980" s="16" t="s">
        <v>4873</v>
      </c>
    </row>
    <row r="981" s="11" customFormat="1" ht="54.75" customHeight="1" spans="1:11">
      <c r="A981" s="25"/>
      <c r="B981" s="26"/>
      <c r="C981" s="25"/>
      <c r="D981" s="24" t="s">
        <v>3253</v>
      </c>
      <c r="E981" s="24" t="s">
        <v>3261</v>
      </c>
      <c r="F981" s="16" t="s">
        <v>4845</v>
      </c>
      <c r="G981" s="24" t="s">
        <v>3256</v>
      </c>
      <c r="H981" s="16" t="s">
        <v>4844</v>
      </c>
      <c r="I981" s="24" t="s">
        <v>3264</v>
      </c>
      <c r="J981" s="24" t="s">
        <v>3259</v>
      </c>
      <c r="K981" s="16" t="s">
        <v>4873</v>
      </c>
    </row>
    <row r="982" s="11" customFormat="1" ht="54.75" customHeight="1" spans="1:11">
      <c r="A982" s="25"/>
      <c r="B982" s="26"/>
      <c r="C982" s="25"/>
      <c r="D982" s="24" t="s">
        <v>3253</v>
      </c>
      <c r="E982" s="24" t="s">
        <v>3261</v>
      </c>
      <c r="F982" s="16" t="s">
        <v>4846</v>
      </c>
      <c r="G982" s="24" t="s">
        <v>3256</v>
      </c>
      <c r="H982" s="16" t="s">
        <v>4847</v>
      </c>
      <c r="I982" s="24" t="s">
        <v>3264</v>
      </c>
      <c r="J982" s="24" t="s">
        <v>3259</v>
      </c>
      <c r="K982" s="16" t="s">
        <v>4873</v>
      </c>
    </row>
    <row r="983" s="11" customFormat="1" ht="54.75" customHeight="1" spans="1:11">
      <c r="A983" s="25"/>
      <c r="B983" s="26"/>
      <c r="C983" s="25"/>
      <c r="D983" s="24" t="s">
        <v>3253</v>
      </c>
      <c r="E983" s="24" t="s">
        <v>3267</v>
      </c>
      <c r="F983" s="16" t="s">
        <v>4848</v>
      </c>
      <c r="G983" s="24" t="s">
        <v>3269</v>
      </c>
      <c r="H983" s="16" t="s">
        <v>3342</v>
      </c>
      <c r="I983" s="24" t="s">
        <v>3264</v>
      </c>
      <c r="J983" s="24" t="s">
        <v>3259</v>
      </c>
      <c r="K983" s="16" t="s">
        <v>4873</v>
      </c>
    </row>
    <row r="984" s="11" customFormat="1" ht="54.75" customHeight="1" spans="1:11">
      <c r="A984" s="25"/>
      <c r="B984" s="26"/>
      <c r="C984" s="25"/>
      <c r="D984" s="24" t="s">
        <v>3277</v>
      </c>
      <c r="E984" s="24" t="s">
        <v>3312</v>
      </c>
      <c r="F984" s="16" t="s">
        <v>4874</v>
      </c>
      <c r="G984" s="24" t="s">
        <v>3269</v>
      </c>
      <c r="H984" s="16" t="s">
        <v>3342</v>
      </c>
      <c r="I984" s="24" t="s">
        <v>3264</v>
      </c>
      <c r="J984" s="24" t="s">
        <v>3259</v>
      </c>
      <c r="K984" s="16" t="s">
        <v>4873</v>
      </c>
    </row>
    <row r="985" s="11" customFormat="1" ht="54.75" customHeight="1" spans="1:11">
      <c r="A985" s="25"/>
      <c r="B985" s="26"/>
      <c r="C985" s="25"/>
      <c r="D985" s="24" t="s">
        <v>3277</v>
      </c>
      <c r="E985" s="24" t="s">
        <v>3278</v>
      </c>
      <c r="F985" s="16" t="s">
        <v>4875</v>
      </c>
      <c r="G985" s="24" t="s">
        <v>3269</v>
      </c>
      <c r="H985" s="16" t="s">
        <v>3564</v>
      </c>
      <c r="I985" s="24" t="s">
        <v>3258</v>
      </c>
      <c r="J985" s="24" t="s">
        <v>3259</v>
      </c>
      <c r="K985" s="16" t="s">
        <v>4873</v>
      </c>
    </row>
    <row r="986" s="11" customFormat="1" ht="54.75" customHeight="1" spans="1:11">
      <c r="A986" s="25"/>
      <c r="B986" s="26"/>
      <c r="C986" s="25"/>
      <c r="D986" s="24" t="s">
        <v>3277</v>
      </c>
      <c r="E986" s="24" t="s">
        <v>3288</v>
      </c>
      <c r="F986" s="16" t="s">
        <v>4836</v>
      </c>
      <c r="G986" s="24" t="s">
        <v>3269</v>
      </c>
      <c r="H986" s="16" t="s">
        <v>3372</v>
      </c>
      <c r="I986" s="24" t="s">
        <v>3320</v>
      </c>
      <c r="J986" s="24" t="s">
        <v>3259</v>
      </c>
      <c r="K986" s="16" t="s">
        <v>4873</v>
      </c>
    </row>
    <row r="987" s="11" customFormat="1" ht="54.75" customHeight="1" spans="1:11">
      <c r="A987" s="25"/>
      <c r="B987" s="26"/>
      <c r="C987" s="25"/>
      <c r="D987" s="24" t="s">
        <v>3292</v>
      </c>
      <c r="E987" s="24" t="s">
        <v>3293</v>
      </c>
      <c r="F987" s="16" t="s">
        <v>4876</v>
      </c>
      <c r="G987" s="24" t="s">
        <v>3269</v>
      </c>
      <c r="H987" s="16" t="s">
        <v>3342</v>
      </c>
      <c r="I987" s="24" t="s">
        <v>3264</v>
      </c>
      <c r="J987" s="24" t="s">
        <v>3259</v>
      </c>
      <c r="K987" s="16" t="s">
        <v>4873</v>
      </c>
    </row>
    <row r="988" s="11" customFormat="1" ht="54.75" customHeight="1" spans="1:11">
      <c r="A988" s="27"/>
      <c r="B988" s="28"/>
      <c r="C988" s="27"/>
      <c r="D988" s="24" t="s">
        <v>3292</v>
      </c>
      <c r="E988" s="24" t="s">
        <v>3293</v>
      </c>
      <c r="F988" s="16" t="s">
        <v>3335</v>
      </c>
      <c r="G988" s="24" t="s">
        <v>3269</v>
      </c>
      <c r="H988" s="16" t="s">
        <v>3342</v>
      </c>
      <c r="I988" s="24" t="s">
        <v>3264</v>
      </c>
      <c r="J988" s="24" t="s">
        <v>3259</v>
      </c>
      <c r="K988" s="16" t="s">
        <v>4873</v>
      </c>
    </row>
    <row r="989" s="11" customFormat="1" ht="54.75" customHeight="1" spans="1:11">
      <c r="A989" s="23" t="s">
        <v>4877</v>
      </c>
      <c r="B989" s="23" t="s">
        <v>4878</v>
      </c>
      <c r="C989" s="23" t="s">
        <v>4879</v>
      </c>
      <c r="D989" s="24" t="s">
        <v>3253</v>
      </c>
      <c r="E989" s="24" t="s">
        <v>3261</v>
      </c>
      <c r="F989" s="16" t="s">
        <v>4843</v>
      </c>
      <c r="G989" s="24" t="s">
        <v>3256</v>
      </c>
      <c r="H989" s="16" t="s">
        <v>4844</v>
      </c>
      <c r="I989" s="24" t="s">
        <v>3264</v>
      </c>
      <c r="J989" s="24" t="s">
        <v>3282</v>
      </c>
      <c r="K989" s="16" t="s">
        <v>4880</v>
      </c>
    </row>
    <row r="990" s="11" customFormat="1" ht="54.75" customHeight="1" spans="1:11">
      <c r="A990" s="25"/>
      <c r="B990" s="26"/>
      <c r="C990" s="25"/>
      <c r="D990" s="24" t="s">
        <v>3253</v>
      </c>
      <c r="E990" s="24" t="s">
        <v>3261</v>
      </c>
      <c r="F990" s="16" t="s">
        <v>4845</v>
      </c>
      <c r="G990" s="24" t="s">
        <v>3256</v>
      </c>
      <c r="H990" s="16" t="s">
        <v>4844</v>
      </c>
      <c r="I990" s="24" t="s">
        <v>3264</v>
      </c>
      <c r="J990" s="24" t="s">
        <v>3282</v>
      </c>
      <c r="K990" s="16" t="s">
        <v>4880</v>
      </c>
    </row>
    <row r="991" s="11" customFormat="1" ht="54.75" customHeight="1" spans="1:11">
      <c r="A991" s="25"/>
      <c r="B991" s="26"/>
      <c r="C991" s="25"/>
      <c r="D991" s="24" t="s">
        <v>3253</v>
      </c>
      <c r="E991" s="24" t="s">
        <v>3261</v>
      </c>
      <c r="F991" s="16" t="s">
        <v>4846</v>
      </c>
      <c r="G991" s="24" t="s">
        <v>3256</v>
      </c>
      <c r="H991" s="16" t="s">
        <v>4847</v>
      </c>
      <c r="I991" s="24" t="s">
        <v>3264</v>
      </c>
      <c r="J991" s="24" t="s">
        <v>3282</v>
      </c>
      <c r="K991" s="16" t="s">
        <v>4880</v>
      </c>
    </row>
    <row r="992" s="11" customFormat="1" ht="54.75" customHeight="1" spans="1:11">
      <c r="A992" s="25"/>
      <c r="B992" s="26"/>
      <c r="C992" s="25"/>
      <c r="D992" s="24" t="s">
        <v>3253</v>
      </c>
      <c r="E992" s="24" t="s">
        <v>3267</v>
      </c>
      <c r="F992" s="16" t="s">
        <v>4848</v>
      </c>
      <c r="G992" s="24" t="s">
        <v>3269</v>
      </c>
      <c r="H992" s="16" t="s">
        <v>3355</v>
      </c>
      <c r="I992" s="24" t="s">
        <v>3264</v>
      </c>
      <c r="J992" s="24" t="s">
        <v>3259</v>
      </c>
      <c r="K992" s="16" t="s">
        <v>4880</v>
      </c>
    </row>
    <row r="993" s="11" customFormat="1" ht="54.75" customHeight="1" spans="1:11">
      <c r="A993" s="25"/>
      <c r="B993" s="26"/>
      <c r="C993" s="25"/>
      <c r="D993" s="24" t="s">
        <v>3277</v>
      </c>
      <c r="E993" s="24" t="s">
        <v>3312</v>
      </c>
      <c r="F993" s="16" t="s">
        <v>72</v>
      </c>
      <c r="G993" s="24" t="s">
        <v>3256</v>
      </c>
      <c r="H993" s="16" t="s">
        <v>4849</v>
      </c>
      <c r="I993" s="24" t="s">
        <v>3264</v>
      </c>
      <c r="J993" s="24" t="s">
        <v>3259</v>
      </c>
      <c r="K993" s="16" t="s">
        <v>4880</v>
      </c>
    </row>
    <row r="994" s="11" customFormat="1" ht="54.75" customHeight="1" spans="1:11">
      <c r="A994" s="25"/>
      <c r="B994" s="26"/>
      <c r="C994" s="25"/>
      <c r="D994" s="24" t="s">
        <v>3292</v>
      </c>
      <c r="E994" s="24" t="s">
        <v>3293</v>
      </c>
      <c r="F994" s="16" t="s">
        <v>4876</v>
      </c>
      <c r="G994" s="24" t="s">
        <v>3269</v>
      </c>
      <c r="H994" s="16" t="s">
        <v>3342</v>
      </c>
      <c r="I994" s="24" t="s">
        <v>3264</v>
      </c>
      <c r="J994" s="24" t="s">
        <v>3259</v>
      </c>
      <c r="K994" s="16" t="s">
        <v>4880</v>
      </c>
    </row>
    <row r="995" s="11" customFormat="1" ht="54.75" customHeight="1" spans="1:11">
      <c r="A995" s="27"/>
      <c r="B995" s="28"/>
      <c r="C995" s="27"/>
      <c r="D995" s="24" t="s">
        <v>3292</v>
      </c>
      <c r="E995" s="24" t="s">
        <v>3293</v>
      </c>
      <c r="F995" s="16" t="s">
        <v>3335</v>
      </c>
      <c r="G995" s="24" t="s">
        <v>3269</v>
      </c>
      <c r="H995" s="16" t="s">
        <v>3342</v>
      </c>
      <c r="I995" s="24" t="s">
        <v>3264</v>
      </c>
      <c r="J995" s="24" t="s">
        <v>3259</v>
      </c>
      <c r="K995" s="16" t="s">
        <v>4880</v>
      </c>
    </row>
    <row r="996" s="11" customFormat="1" ht="54.75" customHeight="1" spans="1:11">
      <c r="A996" s="23" t="s">
        <v>4881</v>
      </c>
      <c r="B996" s="23" t="s">
        <v>4882</v>
      </c>
      <c r="C996" s="23" t="s">
        <v>4883</v>
      </c>
      <c r="D996" s="24" t="s">
        <v>3253</v>
      </c>
      <c r="E996" s="24" t="s">
        <v>3261</v>
      </c>
      <c r="F996" s="16" t="s">
        <v>4884</v>
      </c>
      <c r="G996" s="24" t="s">
        <v>3256</v>
      </c>
      <c r="H996" s="16" t="s">
        <v>4885</v>
      </c>
      <c r="I996" s="24" t="s">
        <v>3264</v>
      </c>
      <c r="J996" s="24" t="s">
        <v>3282</v>
      </c>
      <c r="K996" s="16" t="s">
        <v>4886</v>
      </c>
    </row>
    <row r="997" s="11" customFormat="1" ht="54.75" customHeight="1" spans="1:11">
      <c r="A997" s="25"/>
      <c r="B997" s="26"/>
      <c r="C997" s="25"/>
      <c r="D997" s="24" t="s">
        <v>3277</v>
      </c>
      <c r="E997" s="24" t="s">
        <v>3284</v>
      </c>
      <c r="F997" s="16" t="s">
        <v>4887</v>
      </c>
      <c r="G997" s="24" t="s">
        <v>3256</v>
      </c>
      <c r="H997" s="16" t="s">
        <v>4888</v>
      </c>
      <c r="I997" s="24" t="s">
        <v>3264</v>
      </c>
      <c r="J997" s="24" t="s">
        <v>3282</v>
      </c>
      <c r="K997" s="16" t="s">
        <v>4886</v>
      </c>
    </row>
    <row r="998" s="11" customFormat="1" ht="54.75" customHeight="1" spans="1:11">
      <c r="A998" s="27"/>
      <c r="B998" s="28"/>
      <c r="C998" s="27"/>
      <c r="D998" s="24" t="s">
        <v>3292</v>
      </c>
      <c r="E998" s="24" t="s">
        <v>3293</v>
      </c>
      <c r="F998" s="16" t="s">
        <v>3335</v>
      </c>
      <c r="G998" s="24" t="s">
        <v>3256</v>
      </c>
      <c r="H998" s="16" t="s">
        <v>3336</v>
      </c>
      <c r="I998" s="24" t="s">
        <v>3264</v>
      </c>
      <c r="J998" s="24" t="s">
        <v>3282</v>
      </c>
      <c r="K998" s="16" t="s">
        <v>4886</v>
      </c>
    </row>
    <row r="999" s="11" customFormat="1" ht="54.75" customHeight="1" spans="1:11">
      <c r="A999" s="23" t="s">
        <v>4889</v>
      </c>
      <c r="B999" s="23" t="s">
        <v>4890</v>
      </c>
      <c r="C999" s="23" t="s">
        <v>4891</v>
      </c>
      <c r="D999" s="24" t="s">
        <v>3253</v>
      </c>
      <c r="E999" s="24" t="s">
        <v>3254</v>
      </c>
      <c r="F999" s="16" t="s">
        <v>4892</v>
      </c>
      <c r="G999" s="24" t="s">
        <v>3256</v>
      </c>
      <c r="H999" s="16" t="s">
        <v>4893</v>
      </c>
      <c r="I999" s="24" t="s">
        <v>4705</v>
      </c>
      <c r="J999" s="24" t="s">
        <v>3259</v>
      </c>
      <c r="K999" s="16" t="s">
        <v>4894</v>
      </c>
    </row>
    <row r="1000" s="11" customFormat="1" ht="54.75" customHeight="1" spans="1:11">
      <c r="A1000" s="25"/>
      <c r="B1000" s="26"/>
      <c r="C1000" s="25"/>
      <c r="D1000" s="24" t="s">
        <v>3253</v>
      </c>
      <c r="E1000" s="24" t="s">
        <v>3261</v>
      </c>
      <c r="F1000" s="16" t="s">
        <v>4747</v>
      </c>
      <c r="G1000" s="24" t="s">
        <v>3256</v>
      </c>
      <c r="H1000" s="16" t="s">
        <v>3334</v>
      </c>
      <c r="I1000" s="24" t="s">
        <v>3264</v>
      </c>
      <c r="J1000" s="24" t="s">
        <v>3259</v>
      </c>
      <c r="K1000" s="16" t="s">
        <v>4894</v>
      </c>
    </row>
    <row r="1001" s="11" customFormat="1" ht="54.75" customHeight="1" spans="1:11">
      <c r="A1001" s="25"/>
      <c r="B1001" s="26"/>
      <c r="C1001" s="25"/>
      <c r="D1001" s="24" t="s">
        <v>3277</v>
      </c>
      <c r="E1001" s="24" t="s">
        <v>3278</v>
      </c>
      <c r="F1001" s="16" t="s">
        <v>4895</v>
      </c>
      <c r="G1001" s="24" t="s">
        <v>3269</v>
      </c>
      <c r="H1001" s="16" t="s">
        <v>4010</v>
      </c>
      <c r="I1001" s="24" t="s">
        <v>4580</v>
      </c>
      <c r="J1001" s="24" t="s">
        <v>3259</v>
      </c>
      <c r="K1001" s="16" t="s">
        <v>4894</v>
      </c>
    </row>
    <row r="1002" s="11" customFormat="1" ht="54.75" customHeight="1" spans="1:11">
      <c r="A1002" s="25"/>
      <c r="B1002" s="26"/>
      <c r="C1002" s="25"/>
      <c r="D1002" s="24" t="s">
        <v>3277</v>
      </c>
      <c r="E1002" s="24" t="s">
        <v>3278</v>
      </c>
      <c r="F1002" s="16" t="s">
        <v>4896</v>
      </c>
      <c r="G1002" s="24" t="s">
        <v>3269</v>
      </c>
      <c r="H1002" s="16" t="s">
        <v>4897</v>
      </c>
      <c r="I1002" s="24" t="s">
        <v>3648</v>
      </c>
      <c r="J1002" s="24" t="s">
        <v>3259</v>
      </c>
      <c r="K1002" s="16" t="s">
        <v>4894</v>
      </c>
    </row>
    <row r="1003" s="11" customFormat="1" ht="54.75" customHeight="1" spans="1:11">
      <c r="A1003" s="25"/>
      <c r="B1003" s="26"/>
      <c r="C1003" s="25"/>
      <c r="D1003" s="24" t="s">
        <v>3277</v>
      </c>
      <c r="E1003" s="24" t="s">
        <v>3288</v>
      </c>
      <c r="F1003" s="16" t="s">
        <v>4836</v>
      </c>
      <c r="G1003" s="24" t="s">
        <v>3269</v>
      </c>
      <c r="H1003" s="16" t="s">
        <v>3372</v>
      </c>
      <c r="I1003" s="24" t="s">
        <v>3320</v>
      </c>
      <c r="J1003" s="24" t="s">
        <v>3259</v>
      </c>
      <c r="K1003" s="16" t="s">
        <v>4894</v>
      </c>
    </row>
    <row r="1004" s="11" customFormat="1" ht="54.75" customHeight="1" spans="1:11">
      <c r="A1004" s="27"/>
      <c r="B1004" s="28"/>
      <c r="C1004" s="27"/>
      <c r="D1004" s="24" t="s">
        <v>3292</v>
      </c>
      <c r="E1004" s="24" t="s">
        <v>3293</v>
      </c>
      <c r="F1004" s="16" t="s">
        <v>4898</v>
      </c>
      <c r="G1004" s="24" t="s">
        <v>3269</v>
      </c>
      <c r="H1004" s="16" t="s">
        <v>3532</v>
      </c>
      <c r="I1004" s="24" t="s">
        <v>3264</v>
      </c>
      <c r="J1004" s="24" t="s">
        <v>3259</v>
      </c>
      <c r="K1004" s="16" t="s">
        <v>4894</v>
      </c>
    </row>
    <row r="1005" s="11" customFormat="1" ht="54.75" customHeight="1" spans="1:11">
      <c r="A1005" s="23" t="s">
        <v>4899</v>
      </c>
      <c r="B1005" s="23" t="s">
        <v>4900</v>
      </c>
      <c r="C1005" s="23" t="s">
        <v>4901</v>
      </c>
      <c r="D1005" s="24" t="s">
        <v>3253</v>
      </c>
      <c r="E1005" s="24" t="s">
        <v>3254</v>
      </c>
      <c r="F1005" s="16" t="s">
        <v>4901</v>
      </c>
      <c r="G1005" s="24" t="s">
        <v>3256</v>
      </c>
      <c r="H1005" s="16" t="s">
        <v>4902</v>
      </c>
      <c r="I1005" s="24" t="s">
        <v>3332</v>
      </c>
      <c r="J1005" s="24" t="s">
        <v>3259</v>
      </c>
      <c r="K1005" s="16" t="s">
        <v>4903</v>
      </c>
    </row>
    <row r="1006" s="11" customFormat="1" ht="54.75" customHeight="1" spans="1:11">
      <c r="A1006" s="25"/>
      <c r="B1006" s="26"/>
      <c r="C1006" s="25"/>
      <c r="D1006" s="24" t="s">
        <v>3277</v>
      </c>
      <c r="E1006" s="24" t="s">
        <v>3284</v>
      </c>
      <c r="F1006" s="16" t="s">
        <v>4901</v>
      </c>
      <c r="G1006" s="24" t="s">
        <v>3256</v>
      </c>
      <c r="H1006" s="16" t="s">
        <v>4904</v>
      </c>
      <c r="I1006" s="24" t="s">
        <v>3264</v>
      </c>
      <c r="J1006" s="24" t="s">
        <v>3282</v>
      </c>
      <c r="K1006" s="16" t="s">
        <v>4903</v>
      </c>
    </row>
    <row r="1007" s="11" customFormat="1" ht="54.75" customHeight="1" spans="1:11">
      <c r="A1007" s="27"/>
      <c r="B1007" s="28"/>
      <c r="C1007" s="27"/>
      <c r="D1007" s="24" t="s">
        <v>3292</v>
      </c>
      <c r="E1007" s="24" t="s">
        <v>3293</v>
      </c>
      <c r="F1007" s="16" t="s">
        <v>3509</v>
      </c>
      <c r="G1007" s="24" t="s">
        <v>3256</v>
      </c>
      <c r="H1007" s="16" t="s">
        <v>3342</v>
      </c>
      <c r="I1007" s="24" t="s">
        <v>3264</v>
      </c>
      <c r="J1007" s="24" t="s">
        <v>3282</v>
      </c>
      <c r="K1007" s="16" t="s">
        <v>4903</v>
      </c>
    </row>
    <row r="1008" s="11" customFormat="1" ht="42" customHeight="1" spans="1:11">
      <c r="A1008" s="16" t="s">
        <v>4905</v>
      </c>
      <c r="B1008" s="21"/>
      <c r="C1008" s="22"/>
      <c r="D1008" s="22"/>
      <c r="E1008" s="22"/>
      <c r="F1008" s="22"/>
      <c r="G1008" s="21"/>
      <c r="H1008" s="22"/>
      <c r="I1008" s="21"/>
      <c r="J1008" s="21"/>
      <c r="K1008" s="22"/>
    </row>
    <row r="1009" s="11" customFormat="1" ht="42" customHeight="1" spans="1:11">
      <c r="A1009" s="16" t="s">
        <v>4906</v>
      </c>
      <c r="B1009" s="21"/>
      <c r="C1009" s="22"/>
      <c r="D1009" s="22"/>
      <c r="E1009" s="22"/>
      <c r="F1009" s="22"/>
      <c r="G1009" s="21"/>
      <c r="H1009" s="22"/>
      <c r="I1009" s="21"/>
      <c r="J1009" s="21"/>
      <c r="K1009" s="22"/>
    </row>
    <row r="1010" s="11" customFormat="1" ht="54.75" customHeight="1" spans="1:11">
      <c r="A1010" s="23" t="s">
        <v>4907</v>
      </c>
      <c r="B1010" s="23" t="s">
        <v>4908</v>
      </c>
      <c r="C1010" s="23" t="s">
        <v>4909</v>
      </c>
      <c r="D1010" s="24" t="s">
        <v>3253</v>
      </c>
      <c r="E1010" s="24" t="s">
        <v>3254</v>
      </c>
      <c r="F1010" s="16" t="s">
        <v>3559</v>
      </c>
      <c r="G1010" s="24" t="s">
        <v>3256</v>
      </c>
      <c r="H1010" s="16" t="s">
        <v>3647</v>
      </c>
      <c r="I1010" s="24" t="s">
        <v>3561</v>
      </c>
      <c r="J1010" s="24" t="s">
        <v>3282</v>
      </c>
      <c r="K1010" s="16" t="s">
        <v>3562</v>
      </c>
    </row>
    <row r="1011" s="11" customFormat="1" ht="54.75" customHeight="1" spans="1:11">
      <c r="A1011" s="25"/>
      <c r="B1011" s="26"/>
      <c r="C1011" s="25"/>
      <c r="D1011" s="24" t="s">
        <v>3253</v>
      </c>
      <c r="E1011" s="24" t="s">
        <v>3261</v>
      </c>
      <c r="F1011" s="16" t="s">
        <v>3569</v>
      </c>
      <c r="G1011" s="24" t="s">
        <v>3256</v>
      </c>
      <c r="H1011" s="16" t="s">
        <v>3334</v>
      </c>
      <c r="I1011" s="24" t="s">
        <v>3264</v>
      </c>
      <c r="J1011" s="24" t="s">
        <v>3259</v>
      </c>
      <c r="K1011" s="16" t="s">
        <v>3570</v>
      </c>
    </row>
    <row r="1012" s="11" customFormat="1" ht="54.75" customHeight="1" spans="1:11">
      <c r="A1012" s="25"/>
      <c r="B1012" s="26"/>
      <c r="C1012" s="25"/>
      <c r="D1012" s="24" t="s">
        <v>3253</v>
      </c>
      <c r="E1012" s="24" t="s">
        <v>3261</v>
      </c>
      <c r="F1012" s="16" t="s">
        <v>3575</v>
      </c>
      <c r="G1012" s="24" t="s">
        <v>3269</v>
      </c>
      <c r="H1012" s="16" t="s">
        <v>3334</v>
      </c>
      <c r="I1012" s="24" t="s">
        <v>3264</v>
      </c>
      <c r="J1012" s="24" t="s">
        <v>3259</v>
      </c>
      <c r="K1012" s="16" t="s">
        <v>3576</v>
      </c>
    </row>
    <row r="1013" s="11" customFormat="1" ht="54.75" customHeight="1" spans="1:11">
      <c r="A1013" s="25"/>
      <c r="B1013" s="26"/>
      <c r="C1013" s="25"/>
      <c r="D1013" s="24" t="s">
        <v>3277</v>
      </c>
      <c r="E1013" s="24" t="s">
        <v>3278</v>
      </c>
      <c r="F1013" s="16" t="s">
        <v>3590</v>
      </c>
      <c r="G1013" s="24" t="s">
        <v>3256</v>
      </c>
      <c r="H1013" s="16" t="s">
        <v>3383</v>
      </c>
      <c r="I1013" s="24" t="s">
        <v>3332</v>
      </c>
      <c r="J1013" s="24" t="s">
        <v>3282</v>
      </c>
      <c r="K1013" s="16" t="s">
        <v>3591</v>
      </c>
    </row>
    <row r="1014" s="11" customFormat="1" ht="54.75" customHeight="1" spans="1:11">
      <c r="A1014" s="27"/>
      <c r="B1014" s="28"/>
      <c r="C1014" s="27"/>
      <c r="D1014" s="24" t="s">
        <v>3292</v>
      </c>
      <c r="E1014" s="24" t="s">
        <v>3293</v>
      </c>
      <c r="F1014" s="16" t="s">
        <v>3592</v>
      </c>
      <c r="G1014" s="24" t="s">
        <v>3256</v>
      </c>
      <c r="H1014" s="16" t="s">
        <v>4814</v>
      </c>
      <c r="I1014" s="24" t="s">
        <v>3264</v>
      </c>
      <c r="J1014" s="24" t="s">
        <v>3282</v>
      </c>
      <c r="K1014" s="16" t="s">
        <v>3593</v>
      </c>
    </row>
    <row r="1015" s="11" customFormat="1" ht="42" customHeight="1" spans="1:11">
      <c r="A1015" s="16" t="s">
        <v>4910</v>
      </c>
      <c r="B1015" s="21"/>
      <c r="C1015" s="22"/>
      <c r="D1015" s="22"/>
      <c r="E1015" s="22"/>
      <c r="F1015" s="22"/>
      <c r="G1015" s="21"/>
      <c r="H1015" s="22"/>
      <c r="I1015" s="21"/>
      <c r="J1015" s="21"/>
      <c r="K1015" s="22"/>
    </row>
    <row r="1016" s="11" customFormat="1" ht="42" customHeight="1" spans="1:11">
      <c r="A1016" s="16" t="s">
        <v>4911</v>
      </c>
      <c r="B1016" s="21"/>
      <c r="C1016" s="22"/>
      <c r="D1016" s="22"/>
      <c r="E1016" s="22"/>
      <c r="F1016" s="22"/>
      <c r="G1016" s="21"/>
      <c r="H1016" s="22"/>
      <c r="I1016" s="21"/>
      <c r="J1016" s="21"/>
      <c r="K1016" s="22"/>
    </row>
    <row r="1017" s="11" customFormat="1" ht="54.75" customHeight="1" spans="1:11">
      <c r="A1017" s="23" t="s">
        <v>4912</v>
      </c>
      <c r="B1017" s="23" t="s">
        <v>4913</v>
      </c>
      <c r="C1017" s="23" t="s">
        <v>4914</v>
      </c>
      <c r="D1017" s="24" t="s">
        <v>3253</v>
      </c>
      <c r="E1017" s="24" t="s">
        <v>3254</v>
      </c>
      <c r="F1017" s="16" t="s">
        <v>4915</v>
      </c>
      <c r="G1017" s="24" t="s">
        <v>3269</v>
      </c>
      <c r="H1017" s="16" t="s">
        <v>3355</v>
      </c>
      <c r="I1017" s="24" t="s">
        <v>4916</v>
      </c>
      <c r="J1017" s="24" t="s">
        <v>3259</v>
      </c>
      <c r="K1017" s="16" t="s">
        <v>4917</v>
      </c>
    </row>
    <row r="1018" s="11" customFormat="1" ht="54.75" customHeight="1" spans="1:11">
      <c r="A1018" s="25"/>
      <c r="B1018" s="26"/>
      <c r="C1018" s="25"/>
      <c r="D1018" s="24" t="s">
        <v>3277</v>
      </c>
      <c r="E1018" s="24" t="s">
        <v>3312</v>
      </c>
      <c r="F1018" s="16" t="s">
        <v>4918</v>
      </c>
      <c r="G1018" s="24" t="s">
        <v>3269</v>
      </c>
      <c r="H1018" s="16" t="s">
        <v>4919</v>
      </c>
      <c r="I1018" s="24" t="s">
        <v>3332</v>
      </c>
      <c r="J1018" s="24" t="s">
        <v>3259</v>
      </c>
      <c r="K1018" s="16" t="s">
        <v>4917</v>
      </c>
    </row>
    <row r="1019" s="11" customFormat="1" ht="54.75" customHeight="1" spans="1:11">
      <c r="A1019" s="27"/>
      <c r="B1019" s="28"/>
      <c r="C1019" s="27"/>
      <c r="D1019" s="24" t="s">
        <v>3292</v>
      </c>
      <c r="E1019" s="24" t="s">
        <v>3293</v>
      </c>
      <c r="F1019" s="16" t="s">
        <v>4920</v>
      </c>
      <c r="G1019" s="24" t="s">
        <v>3269</v>
      </c>
      <c r="H1019" s="16" t="s">
        <v>3365</v>
      </c>
      <c r="I1019" s="24" t="s">
        <v>3264</v>
      </c>
      <c r="J1019" s="24" t="s">
        <v>3259</v>
      </c>
      <c r="K1019" s="16" t="s">
        <v>4917</v>
      </c>
    </row>
    <row r="1020" s="11" customFormat="1" ht="54.75" customHeight="1" spans="1:11">
      <c r="A1020" s="23" t="s">
        <v>4921</v>
      </c>
      <c r="B1020" s="23" t="s">
        <v>4922</v>
      </c>
      <c r="C1020" s="23" t="s">
        <v>4923</v>
      </c>
      <c r="D1020" s="24" t="s">
        <v>3253</v>
      </c>
      <c r="E1020" s="24" t="s">
        <v>3254</v>
      </c>
      <c r="F1020" s="16" t="s">
        <v>4924</v>
      </c>
      <c r="G1020" s="24" t="s">
        <v>3269</v>
      </c>
      <c r="H1020" s="16" t="s">
        <v>4173</v>
      </c>
      <c r="I1020" s="24" t="s">
        <v>3565</v>
      </c>
      <c r="J1020" s="24" t="s">
        <v>3259</v>
      </c>
      <c r="K1020" s="16" t="s">
        <v>4925</v>
      </c>
    </row>
    <row r="1021" s="11" customFormat="1" ht="54.75" customHeight="1" spans="1:11">
      <c r="A1021" s="25"/>
      <c r="B1021" s="26"/>
      <c r="C1021" s="25"/>
      <c r="D1021" s="24" t="s">
        <v>3277</v>
      </c>
      <c r="E1021" s="24" t="s">
        <v>3312</v>
      </c>
      <c r="F1021" s="16" t="s">
        <v>4923</v>
      </c>
      <c r="G1021" s="24" t="s">
        <v>3269</v>
      </c>
      <c r="H1021" s="16" t="s">
        <v>4173</v>
      </c>
      <c r="I1021" s="24" t="s">
        <v>3258</v>
      </c>
      <c r="J1021" s="24" t="s">
        <v>3259</v>
      </c>
      <c r="K1021" s="16" t="s">
        <v>4926</v>
      </c>
    </row>
    <row r="1022" s="11" customFormat="1" ht="54.75" customHeight="1" spans="1:11">
      <c r="A1022" s="27"/>
      <c r="B1022" s="28"/>
      <c r="C1022" s="27"/>
      <c r="D1022" s="24" t="s">
        <v>3292</v>
      </c>
      <c r="E1022" s="24" t="s">
        <v>3293</v>
      </c>
      <c r="F1022" s="16" t="s">
        <v>4920</v>
      </c>
      <c r="G1022" s="24" t="s">
        <v>3269</v>
      </c>
      <c r="H1022" s="16" t="s">
        <v>3365</v>
      </c>
      <c r="I1022" s="24" t="s">
        <v>3264</v>
      </c>
      <c r="J1022" s="24" t="s">
        <v>3259</v>
      </c>
      <c r="K1022" s="16" t="s">
        <v>4926</v>
      </c>
    </row>
    <row r="1023" s="11" customFormat="1" ht="42" customHeight="1" spans="1:11">
      <c r="A1023" s="16" t="s">
        <v>4927</v>
      </c>
      <c r="B1023" s="21"/>
      <c r="C1023" s="22"/>
      <c r="D1023" s="22"/>
      <c r="E1023" s="22"/>
      <c r="F1023" s="22"/>
      <c r="G1023" s="21"/>
      <c r="H1023" s="22"/>
      <c r="I1023" s="21"/>
      <c r="J1023" s="21"/>
      <c r="K1023" s="22"/>
    </row>
    <row r="1024" s="11" customFormat="1" ht="42" customHeight="1" spans="1:11">
      <c r="A1024" s="16" t="s">
        <v>4928</v>
      </c>
      <c r="B1024" s="21"/>
      <c r="C1024" s="22"/>
      <c r="D1024" s="22"/>
      <c r="E1024" s="22"/>
      <c r="F1024" s="22"/>
      <c r="G1024" s="21"/>
      <c r="H1024" s="22"/>
      <c r="I1024" s="21"/>
      <c r="J1024" s="21"/>
      <c r="K1024" s="22"/>
    </row>
    <row r="1025" s="11" customFormat="1" ht="54.75" customHeight="1" spans="1:11">
      <c r="A1025" s="23" t="s">
        <v>4929</v>
      </c>
      <c r="B1025" s="23" t="s">
        <v>4930</v>
      </c>
      <c r="C1025" s="23" t="s">
        <v>4931</v>
      </c>
      <c r="D1025" s="24" t="s">
        <v>3253</v>
      </c>
      <c r="E1025" s="24" t="s">
        <v>3254</v>
      </c>
      <c r="F1025" s="16" t="s">
        <v>4932</v>
      </c>
      <c r="G1025" s="24" t="s">
        <v>3269</v>
      </c>
      <c r="H1025" s="16" t="s">
        <v>3334</v>
      </c>
      <c r="I1025" s="24" t="s">
        <v>3264</v>
      </c>
      <c r="J1025" s="24" t="s">
        <v>3259</v>
      </c>
      <c r="K1025" s="16" t="s">
        <v>4933</v>
      </c>
    </row>
    <row r="1026" s="11" customFormat="1" ht="54.75" customHeight="1" spans="1:11">
      <c r="A1026" s="25"/>
      <c r="B1026" s="26"/>
      <c r="C1026" s="25"/>
      <c r="D1026" s="24" t="s">
        <v>3253</v>
      </c>
      <c r="E1026" s="24" t="s">
        <v>3254</v>
      </c>
      <c r="F1026" s="16" t="s">
        <v>4932</v>
      </c>
      <c r="G1026" s="24" t="s">
        <v>3269</v>
      </c>
      <c r="H1026" s="16" t="s">
        <v>3334</v>
      </c>
      <c r="I1026" s="24" t="s">
        <v>3264</v>
      </c>
      <c r="J1026" s="24" t="s">
        <v>3259</v>
      </c>
      <c r="K1026" s="16" t="s">
        <v>4933</v>
      </c>
    </row>
    <row r="1027" s="11" customFormat="1" ht="54.75" customHeight="1" spans="1:11">
      <c r="A1027" s="25"/>
      <c r="B1027" s="26"/>
      <c r="C1027" s="25"/>
      <c r="D1027" s="24" t="s">
        <v>3253</v>
      </c>
      <c r="E1027" s="24" t="s">
        <v>3254</v>
      </c>
      <c r="F1027" s="16" t="s">
        <v>4934</v>
      </c>
      <c r="G1027" s="24" t="s">
        <v>3269</v>
      </c>
      <c r="H1027" s="16" t="s">
        <v>3419</v>
      </c>
      <c r="I1027" s="24" t="s">
        <v>3258</v>
      </c>
      <c r="J1027" s="24" t="s">
        <v>3259</v>
      </c>
      <c r="K1027" s="16" t="s">
        <v>4935</v>
      </c>
    </row>
    <row r="1028" s="11" customFormat="1" ht="54.75" customHeight="1" spans="1:11">
      <c r="A1028" s="25"/>
      <c r="B1028" s="26"/>
      <c r="C1028" s="25"/>
      <c r="D1028" s="24" t="s">
        <v>3253</v>
      </c>
      <c r="E1028" s="24" t="s">
        <v>3254</v>
      </c>
      <c r="F1028" s="16" t="s">
        <v>4934</v>
      </c>
      <c r="G1028" s="24" t="s">
        <v>3269</v>
      </c>
      <c r="H1028" s="16" t="s">
        <v>3419</v>
      </c>
      <c r="I1028" s="24" t="s">
        <v>3258</v>
      </c>
      <c r="J1028" s="24" t="s">
        <v>3259</v>
      </c>
      <c r="K1028" s="16" t="s">
        <v>4935</v>
      </c>
    </row>
    <row r="1029" s="11" customFormat="1" ht="54.75" customHeight="1" spans="1:11">
      <c r="A1029" s="25"/>
      <c r="B1029" s="26"/>
      <c r="C1029" s="25"/>
      <c r="D1029" s="24" t="s">
        <v>3277</v>
      </c>
      <c r="E1029" s="24" t="s">
        <v>3278</v>
      </c>
      <c r="F1029" s="16" t="s">
        <v>4936</v>
      </c>
      <c r="G1029" s="24" t="s">
        <v>3269</v>
      </c>
      <c r="H1029" s="16" t="s">
        <v>3680</v>
      </c>
      <c r="I1029" s="24" t="s">
        <v>3648</v>
      </c>
      <c r="J1029" s="24" t="s">
        <v>3259</v>
      </c>
      <c r="K1029" s="16" t="s">
        <v>4937</v>
      </c>
    </row>
    <row r="1030" s="11" customFormat="1" ht="54.75" customHeight="1" spans="1:11">
      <c r="A1030" s="25"/>
      <c r="B1030" s="26"/>
      <c r="C1030" s="25"/>
      <c r="D1030" s="24" t="s">
        <v>3277</v>
      </c>
      <c r="E1030" s="24" t="s">
        <v>3278</v>
      </c>
      <c r="F1030" s="16" t="s">
        <v>4936</v>
      </c>
      <c r="G1030" s="24" t="s">
        <v>3269</v>
      </c>
      <c r="H1030" s="16" t="s">
        <v>3680</v>
      </c>
      <c r="I1030" s="24" t="s">
        <v>3648</v>
      </c>
      <c r="J1030" s="24" t="s">
        <v>3259</v>
      </c>
      <c r="K1030" s="16" t="s">
        <v>4937</v>
      </c>
    </row>
    <row r="1031" s="11" customFormat="1" ht="54.75" customHeight="1" spans="1:11">
      <c r="A1031" s="25"/>
      <c r="B1031" s="26"/>
      <c r="C1031" s="25"/>
      <c r="D1031" s="24" t="s">
        <v>3292</v>
      </c>
      <c r="E1031" s="24" t="s">
        <v>3293</v>
      </c>
      <c r="F1031" s="16" t="s">
        <v>4938</v>
      </c>
      <c r="G1031" s="24" t="s">
        <v>3256</v>
      </c>
      <c r="H1031" s="16" t="s">
        <v>3336</v>
      </c>
      <c r="I1031" s="24" t="s">
        <v>3264</v>
      </c>
      <c r="J1031" s="24" t="s">
        <v>3259</v>
      </c>
      <c r="K1031" s="16" t="s">
        <v>4939</v>
      </c>
    </row>
    <row r="1032" s="11" customFormat="1" ht="54.75" customHeight="1" spans="1:11">
      <c r="A1032" s="27"/>
      <c r="B1032" s="28"/>
      <c r="C1032" s="27"/>
      <c r="D1032" s="24" t="s">
        <v>3292</v>
      </c>
      <c r="E1032" s="24" t="s">
        <v>3293</v>
      </c>
      <c r="F1032" s="16" t="s">
        <v>4938</v>
      </c>
      <c r="G1032" s="24" t="s">
        <v>3256</v>
      </c>
      <c r="H1032" s="16" t="s">
        <v>3336</v>
      </c>
      <c r="I1032" s="24" t="s">
        <v>3264</v>
      </c>
      <c r="J1032" s="24" t="s">
        <v>3259</v>
      </c>
      <c r="K1032" s="16" t="s">
        <v>4939</v>
      </c>
    </row>
    <row r="1033" s="11" customFormat="1" ht="42" customHeight="1" spans="1:11">
      <c r="A1033" s="16" t="s">
        <v>4940</v>
      </c>
      <c r="B1033" s="21"/>
      <c r="C1033" s="22"/>
      <c r="D1033" s="22"/>
      <c r="E1033" s="22"/>
      <c r="F1033" s="22"/>
      <c r="G1033" s="21"/>
      <c r="H1033" s="22"/>
      <c r="I1033" s="21"/>
      <c r="J1033" s="21"/>
      <c r="K1033" s="22"/>
    </row>
    <row r="1034" s="11" customFormat="1" ht="42" customHeight="1" spans="1:11">
      <c r="A1034" s="16" t="s">
        <v>4941</v>
      </c>
      <c r="B1034" s="21"/>
      <c r="C1034" s="22"/>
      <c r="D1034" s="22"/>
      <c r="E1034" s="22"/>
      <c r="F1034" s="22"/>
      <c r="G1034" s="21"/>
      <c r="H1034" s="22"/>
      <c r="I1034" s="21"/>
      <c r="J1034" s="21"/>
      <c r="K1034" s="22"/>
    </row>
    <row r="1035" s="11" customFormat="1" ht="54.75" customHeight="1" spans="1:11">
      <c r="A1035" s="23" t="s">
        <v>4942</v>
      </c>
      <c r="B1035" s="23" t="s">
        <v>4943</v>
      </c>
      <c r="C1035" s="23" t="s">
        <v>4944</v>
      </c>
      <c r="D1035" s="24" t="s">
        <v>3253</v>
      </c>
      <c r="E1035" s="24" t="s">
        <v>3254</v>
      </c>
      <c r="F1035" s="16" t="s">
        <v>4945</v>
      </c>
      <c r="G1035" s="24" t="s">
        <v>3269</v>
      </c>
      <c r="H1035" s="16" t="s">
        <v>3257</v>
      </c>
      <c r="I1035" s="24" t="s">
        <v>3565</v>
      </c>
      <c r="J1035" s="24" t="s">
        <v>3259</v>
      </c>
      <c r="K1035" s="16" t="s">
        <v>4945</v>
      </c>
    </row>
    <row r="1036" s="11" customFormat="1" ht="54.75" customHeight="1" spans="1:11">
      <c r="A1036" s="25"/>
      <c r="B1036" s="26"/>
      <c r="C1036" s="25"/>
      <c r="D1036" s="24" t="s">
        <v>3277</v>
      </c>
      <c r="E1036" s="24" t="s">
        <v>3278</v>
      </c>
      <c r="F1036" s="16" t="s">
        <v>4946</v>
      </c>
      <c r="G1036" s="24" t="s">
        <v>3256</v>
      </c>
      <c r="H1036" s="16" t="s">
        <v>3263</v>
      </c>
      <c r="I1036" s="24" t="s">
        <v>3258</v>
      </c>
      <c r="J1036" s="24" t="s">
        <v>3282</v>
      </c>
      <c r="K1036" s="16" t="s">
        <v>4947</v>
      </c>
    </row>
    <row r="1037" s="11" customFormat="1" ht="54.75" customHeight="1" spans="1:11">
      <c r="A1037" s="27"/>
      <c r="B1037" s="28"/>
      <c r="C1037" s="27"/>
      <c r="D1037" s="24" t="s">
        <v>3292</v>
      </c>
      <c r="E1037" s="24" t="s">
        <v>3293</v>
      </c>
      <c r="F1037" s="16" t="s">
        <v>4948</v>
      </c>
      <c r="G1037" s="24" t="s">
        <v>3256</v>
      </c>
      <c r="H1037" s="16" t="s">
        <v>3295</v>
      </c>
      <c r="I1037" s="24" t="s">
        <v>3648</v>
      </c>
      <c r="J1037" s="24" t="s">
        <v>3282</v>
      </c>
      <c r="K1037" s="16" t="s">
        <v>4948</v>
      </c>
    </row>
    <row r="1038" s="11" customFormat="1" ht="42" customHeight="1" spans="1:11">
      <c r="A1038" s="16" t="s">
        <v>4949</v>
      </c>
      <c r="B1038" s="21"/>
      <c r="C1038" s="22"/>
      <c r="D1038" s="22"/>
      <c r="E1038" s="22"/>
      <c r="F1038" s="22"/>
      <c r="G1038" s="21"/>
      <c r="H1038" s="22"/>
      <c r="I1038" s="21"/>
      <c r="J1038" s="21"/>
      <c r="K1038" s="22"/>
    </row>
    <row r="1039" s="11" customFormat="1" ht="42" customHeight="1" spans="1:11">
      <c r="A1039" s="16" t="s">
        <v>4950</v>
      </c>
      <c r="B1039" s="21"/>
      <c r="C1039" s="22"/>
      <c r="D1039" s="22"/>
      <c r="E1039" s="22"/>
      <c r="F1039" s="22"/>
      <c r="G1039" s="21"/>
      <c r="H1039" s="22"/>
      <c r="I1039" s="21"/>
      <c r="J1039" s="21"/>
      <c r="K1039" s="22"/>
    </row>
    <row r="1040" s="11" customFormat="1" ht="54.75" customHeight="1" spans="1:11">
      <c r="A1040" s="23" t="s">
        <v>4951</v>
      </c>
      <c r="B1040" s="23" t="s">
        <v>4952</v>
      </c>
      <c r="C1040" s="23" t="s">
        <v>4953</v>
      </c>
      <c r="D1040" s="24" t="s">
        <v>3253</v>
      </c>
      <c r="E1040" s="24" t="s">
        <v>3254</v>
      </c>
      <c r="F1040" s="16" t="s">
        <v>3559</v>
      </c>
      <c r="G1040" s="24" t="s">
        <v>3256</v>
      </c>
      <c r="H1040" s="16" t="s">
        <v>4954</v>
      </c>
      <c r="I1040" s="24" t="s">
        <v>3310</v>
      </c>
      <c r="J1040" s="24" t="s">
        <v>3282</v>
      </c>
      <c r="K1040" s="16" t="s">
        <v>3562</v>
      </c>
    </row>
    <row r="1041" s="11" customFormat="1" ht="54.75" customHeight="1" spans="1:11">
      <c r="A1041" s="25"/>
      <c r="B1041" s="26"/>
      <c r="C1041" s="25"/>
      <c r="D1041" s="24" t="s">
        <v>3253</v>
      </c>
      <c r="E1041" s="24" t="s">
        <v>3261</v>
      </c>
      <c r="F1041" s="16" t="s">
        <v>3571</v>
      </c>
      <c r="G1041" s="24" t="s">
        <v>3269</v>
      </c>
      <c r="H1041" s="16" t="s">
        <v>3334</v>
      </c>
      <c r="I1041" s="24" t="s">
        <v>3264</v>
      </c>
      <c r="J1041" s="24" t="s">
        <v>3259</v>
      </c>
      <c r="K1041" s="16" t="s">
        <v>3572</v>
      </c>
    </row>
    <row r="1042" s="11" customFormat="1" ht="54.75" customHeight="1" spans="1:11">
      <c r="A1042" s="25"/>
      <c r="B1042" s="26"/>
      <c r="C1042" s="25"/>
      <c r="D1042" s="24" t="s">
        <v>3253</v>
      </c>
      <c r="E1042" s="24" t="s">
        <v>3267</v>
      </c>
      <c r="F1042" s="16" t="s">
        <v>3577</v>
      </c>
      <c r="G1042" s="24" t="s">
        <v>3256</v>
      </c>
      <c r="H1042" s="16" t="s">
        <v>3334</v>
      </c>
      <c r="I1042" s="24" t="s">
        <v>3264</v>
      </c>
      <c r="J1042" s="24" t="s">
        <v>3259</v>
      </c>
      <c r="K1042" s="16" t="s">
        <v>3578</v>
      </c>
    </row>
    <row r="1043" s="11" customFormat="1" ht="54.75" customHeight="1" spans="1:11">
      <c r="A1043" s="25"/>
      <c r="B1043" s="26"/>
      <c r="C1043" s="25"/>
      <c r="D1043" s="24" t="s">
        <v>3277</v>
      </c>
      <c r="E1043" s="24" t="s">
        <v>3312</v>
      </c>
      <c r="F1043" s="16" t="s">
        <v>4955</v>
      </c>
      <c r="G1043" s="24" t="s">
        <v>3269</v>
      </c>
      <c r="H1043" s="16" t="s">
        <v>4956</v>
      </c>
      <c r="I1043" s="24" t="s">
        <v>3264</v>
      </c>
      <c r="J1043" s="24" t="s">
        <v>3259</v>
      </c>
      <c r="K1043" s="16" t="s">
        <v>4957</v>
      </c>
    </row>
    <row r="1044" s="11" customFormat="1" ht="54.75" customHeight="1" spans="1:11">
      <c r="A1044" s="25"/>
      <c r="B1044" s="26"/>
      <c r="C1044" s="25"/>
      <c r="D1044" s="24" t="s">
        <v>3277</v>
      </c>
      <c r="E1044" s="24" t="s">
        <v>3278</v>
      </c>
      <c r="F1044" s="16" t="s">
        <v>3584</v>
      </c>
      <c r="G1044" s="24" t="s">
        <v>3256</v>
      </c>
      <c r="H1044" s="16" t="s">
        <v>3334</v>
      </c>
      <c r="I1044" s="24" t="s">
        <v>3264</v>
      </c>
      <c r="J1044" s="24" t="s">
        <v>3282</v>
      </c>
      <c r="K1044" s="16" t="s">
        <v>3585</v>
      </c>
    </row>
    <row r="1045" s="11" customFormat="1" ht="54.75" customHeight="1" spans="1:11">
      <c r="A1045" s="25"/>
      <c r="B1045" s="26"/>
      <c r="C1045" s="25"/>
      <c r="D1045" s="24" t="s">
        <v>3277</v>
      </c>
      <c r="E1045" s="24" t="s">
        <v>3278</v>
      </c>
      <c r="F1045" s="16" t="s">
        <v>3586</v>
      </c>
      <c r="G1045" s="24" t="s">
        <v>3256</v>
      </c>
      <c r="H1045" s="16" t="s">
        <v>4958</v>
      </c>
      <c r="I1045" s="24" t="s">
        <v>3281</v>
      </c>
      <c r="J1045" s="24" t="s">
        <v>3282</v>
      </c>
      <c r="K1045" s="16" t="s">
        <v>3587</v>
      </c>
    </row>
    <row r="1046" s="11" customFormat="1" ht="54.75" customHeight="1" spans="1:11">
      <c r="A1046" s="25"/>
      <c r="B1046" s="26"/>
      <c r="C1046" s="25"/>
      <c r="D1046" s="24" t="s">
        <v>3277</v>
      </c>
      <c r="E1046" s="24" t="s">
        <v>3278</v>
      </c>
      <c r="F1046" s="16" t="s">
        <v>3590</v>
      </c>
      <c r="G1046" s="24" t="s">
        <v>3256</v>
      </c>
      <c r="H1046" s="16" t="s">
        <v>4959</v>
      </c>
      <c r="I1046" s="24" t="s">
        <v>3281</v>
      </c>
      <c r="J1046" s="24" t="s">
        <v>3282</v>
      </c>
      <c r="K1046" s="16" t="s">
        <v>3591</v>
      </c>
    </row>
    <row r="1047" s="11" customFormat="1" ht="54.75" customHeight="1" spans="1:11">
      <c r="A1047" s="27"/>
      <c r="B1047" s="28"/>
      <c r="C1047" s="27"/>
      <c r="D1047" s="24" t="s">
        <v>3292</v>
      </c>
      <c r="E1047" s="24" t="s">
        <v>3293</v>
      </c>
      <c r="F1047" s="16" t="s">
        <v>3592</v>
      </c>
      <c r="G1047" s="24" t="s">
        <v>3269</v>
      </c>
      <c r="H1047" s="16" t="s">
        <v>3334</v>
      </c>
      <c r="I1047" s="24" t="s">
        <v>3264</v>
      </c>
      <c r="J1047" s="24" t="s">
        <v>3259</v>
      </c>
      <c r="K1047" s="16" t="s">
        <v>3593</v>
      </c>
    </row>
  </sheetData>
  <mergeCells count="529">
    <mergeCell ref="A2:J2"/>
    <mergeCell ref="A9:A17"/>
    <mergeCell ref="A18:A26"/>
    <mergeCell ref="A29:A31"/>
    <mergeCell ref="A32:A34"/>
    <mergeCell ref="A35:A37"/>
    <mergeCell ref="A38:A40"/>
    <mergeCell ref="A44:A46"/>
    <mergeCell ref="A47:A49"/>
    <mergeCell ref="A50:A53"/>
    <mergeCell ref="A54:A56"/>
    <mergeCell ref="A57:A59"/>
    <mergeCell ref="A60:A62"/>
    <mergeCell ref="A63:A65"/>
    <mergeCell ref="A66:A68"/>
    <mergeCell ref="A71:A73"/>
    <mergeCell ref="A74:A90"/>
    <mergeCell ref="A93:A95"/>
    <mergeCell ref="A96:A98"/>
    <mergeCell ref="A99:A101"/>
    <mergeCell ref="A102:A104"/>
    <mergeCell ref="A105:A107"/>
    <mergeCell ref="A108:A110"/>
    <mergeCell ref="A111:A113"/>
    <mergeCell ref="A116:A124"/>
    <mergeCell ref="A125:A130"/>
    <mergeCell ref="A133:A138"/>
    <mergeCell ref="A139:A143"/>
    <mergeCell ref="A144:A150"/>
    <mergeCell ref="A151:A165"/>
    <mergeCell ref="A168:A170"/>
    <mergeCell ref="A173:A178"/>
    <mergeCell ref="A179:A181"/>
    <mergeCell ref="A182:A184"/>
    <mergeCell ref="A188:A193"/>
    <mergeCell ref="A194:A201"/>
    <mergeCell ref="A202:A207"/>
    <mergeCell ref="A208:A213"/>
    <mergeCell ref="A214:A219"/>
    <mergeCell ref="A220:A225"/>
    <mergeCell ref="A227:A233"/>
    <mergeCell ref="A234:A236"/>
    <mergeCell ref="A237:A240"/>
    <mergeCell ref="A241:A243"/>
    <mergeCell ref="A245:A247"/>
    <mergeCell ref="A248:A253"/>
    <mergeCell ref="A255:A262"/>
    <mergeCell ref="A263:A265"/>
    <mergeCell ref="A267:A269"/>
    <mergeCell ref="A272:A274"/>
    <mergeCell ref="A277:A282"/>
    <mergeCell ref="A284:A286"/>
    <mergeCell ref="A287:A289"/>
    <mergeCell ref="A291:A293"/>
    <mergeCell ref="A295:A298"/>
    <mergeCell ref="A300:A302"/>
    <mergeCell ref="A304:A309"/>
    <mergeCell ref="A310:A315"/>
    <mergeCell ref="A318:A321"/>
    <mergeCell ref="A323:A325"/>
    <mergeCell ref="A327:A329"/>
    <mergeCell ref="A330:A332"/>
    <mergeCell ref="A334:A337"/>
    <mergeCell ref="A339:A341"/>
    <mergeCell ref="A343:A345"/>
    <mergeCell ref="A347:A349"/>
    <mergeCell ref="A351:A353"/>
    <mergeCell ref="A355:A357"/>
    <mergeCell ref="A359:A361"/>
    <mergeCell ref="A362:A364"/>
    <mergeCell ref="A366:A368"/>
    <mergeCell ref="A370:A372"/>
    <mergeCell ref="A373:A375"/>
    <mergeCell ref="A377:A379"/>
    <mergeCell ref="A381:A384"/>
    <mergeCell ref="A386:A388"/>
    <mergeCell ref="A389:A391"/>
    <mergeCell ref="A392:A396"/>
    <mergeCell ref="A398:A401"/>
    <mergeCell ref="A402:A404"/>
    <mergeCell ref="A406:A416"/>
    <mergeCell ref="A419:A421"/>
    <mergeCell ref="A422:A424"/>
    <mergeCell ref="A427:A432"/>
    <mergeCell ref="A435:A442"/>
    <mergeCell ref="A445:A448"/>
    <mergeCell ref="A449:A451"/>
    <mergeCell ref="A452:A454"/>
    <mergeCell ref="A457:A463"/>
    <mergeCell ref="A464:A468"/>
    <mergeCell ref="A469:A479"/>
    <mergeCell ref="A482:A484"/>
    <mergeCell ref="A485:A487"/>
    <mergeCell ref="A490:A494"/>
    <mergeCell ref="A495:A501"/>
    <mergeCell ref="A504:A509"/>
    <mergeCell ref="A512:A517"/>
    <mergeCell ref="A520:A528"/>
    <mergeCell ref="A531:A533"/>
    <mergeCell ref="A534:A536"/>
    <mergeCell ref="A537:A539"/>
    <mergeCell ref="A542:A544"/>
    <mergeCell ref="A547:A551"/>
    <mergeCell ref="A552:A557"/>
    <mergeCell ref="A558:A562"/>
    <mergeCell ref="A565:A574"/>
    <mergeCell ref="A575:A579"/>
    <mergeCell ref="A580:A590"/>
    <mergeCell ref="A593:A596"/>
    <mergeCell ref="A597:A604"/>
    <mergeCell ref="A607:A611"/>
    <mergeCell ref="A612:A615"/>
    <mergeCell ref="A616:A624"/>
    <mergeCell ref="A625:A629"/>
    <mergeCell ref="A632:A637"/>
    <mergeCell ref="A640:A644"/>
    <mergeCell ref="A645:A661"/>
    <mergeCell ref="A664:A668"/>
    <mergeCell ref="A669:A671"/>
    <mergeCell ref="A672:A677"/>
    <mergeCell ref="A681:A689"/>
    <mergeCell ref="A690:A698"/>
    <mergeCell ref="A699:A704"/>
    <mergeCell ref="A707:A710"/>
    <mergeCell ref="A711:A713"/>
    <mergeCell ref="A714:A718"/>
    <mergeCell ref="A719:A723"/>
    <mergeCell ref="A724:A726"/>
    <mergeCell ref="A727:A734"/>
    <mergeCell ref="A735:A737"/>
    <mergeCell ref="A739:A743"/>
    <mergeCell ref="A745:A747"/>
    <mergeCell ref="A750:A753"/>
    <mergeCell ref="A754:A765"/>
    <mergeCell ref="A766:A771"/>
    <mergeCell ref="A774:A776"/>
    <mergeCell ref="A777:A779"/>
    <mergeCell ref="A780:A782"/>
    <mergeCell ref="A785:A789"/>
    <mergeCell ref="A793:A797"/>
    <mergeCell ref="A798:A803"/>
    <mergeCell ref="A804:A806"/>
    <mergeCell ref="A807:A809"/>
    <mergeCell ref="A812:A814"/>
    <mergeCell ref="A815:A819"/>
    <mergeCell ref="A820:A822"/>
    <mergeCell ref="A825:A827"/>
    <mergeCell ref="A828:A833"/>
    <mergeCell ref="A834:A839"/>
    <mergeCell ref="A840:A842"/>
    <mergeCell ref="A843:A848"/>
    <mergeCell ref="A849:A854"/>
    <mergeCell ref="A855:A857"/>
    <mergeCell ref="A861:A866"/>
    <mergeCell ref="A867:A874"/>
    <mergeCell ref="A875:A883"/>
    <mergeCell ref="A884:A891"/>
    <mergeCell ref="A892:A899"/>
    <mergeCell ref="A900:A912"/>
    <mergeCell ref="A913:A918"/>
    <mergeCell ref="A919:A925"/>
    <mergeCell ref="A926:A936"/>
    <mergeCell ref="A939:A946"/>
    <mergeCell ref="A947:A961"/>
    <mergeCell ref="A962:A971"/>
    <mergeCell ref="A972:A978"/>
    <mergeCell ref="A979:A988"/>
    <mergeCell ref="A989:A995"/>
    <mergeCell ref="A996:A998"/>
    <mergeCell ref="A999:A1004"/>
    <mergeCell ref="A1005:A1007"/>
    <mergeCell ref="A1010:A1014"/>
    <mergeCell ref="A1017:A1019"/>
    <mergeCell ref="A1020:A1022"/>
    <mergeCell ref="A1025:A1032"/>
    <mergeCell ref="A1035:A1037"/>
    <mergeCell ref="A1040:A1047"/>
    <mergeCell ref="B9:B17"/>
    <mergeCell ref="B18:B26"/>
    <mergeCell ref="B29:B31"/>
    <mergeCell ref="B32:B34"/>
    <mergeCell ref="B35:B37"/>
    <mergeCell ref="B38:B40"/>
    <mergeCell ref="B44:B46"/>
    <mergeCell ref="B47:B49"/>
    <mergeCell ref="B50:B53"/>
    <mergeCell ref="B54:B56"/>
    <mergeCell ref="B57:B59"/>
    <mergeCell ref="B60:B62"/>
    <mergeCell ref="B63:B65"/>
    <mergeCell ref="B66:B68"/>
    <mergeCell ref="B71:B73"/>
    <mergeCell ref="B74:B90"/>
    <mergeCell ref="B93:B95"/>
    <mergeCell ref="B96:B98"/>
    <mergeCell ref="B99:B101"/>
    <mergeCell ref="B102:B104"/>
    <mergeCell ref="B105:B107"/>
    <mergeCell ref="B108:B110"/>
    <mergeCell ref="B111:B113"/>
    <mergeCell ref="B116:B124"/>
    <mergeCell ref="B125:B130"/>
    <mergeCell ref="B133:B138"/>
    <mergeCell ref="B139:B143"/>
    <mergeCell ref="B144:B150"/>
    <mergeCell ref="B151:B165"/>
    <mergeCell ref="B168:B170"/>
    <mergeCell ref="B173:B178"/>
    <mergeCell ref="B179:B181"/>
    <mergeCell ref="B182:B184"/>
    <mergeCell ref="B188:B193"/>
    <mergeCell ref="B194:B201"/>
    <mergeCell ref="B202:B207"/>
    <mergeCell ref="B208:B213"/>
    <mergeCell ref="B214:B219"/>
    <mergeCell ref="B220:B225"/>
    <mergeCell ref="B227:B233"/>
    <mergeCell ref="B234:B236"/>
    <mergeCell ref="B237:B240"/>
    <mergeCell ref="B241:B243"/>
    <mergeCell ref="B245:B247"/>
    <mergeCell ref="B248:B253"/>
    <mergeCell ref="B255:B262"/>
    <mergeCell ref="B263:B265"/>
    <mergeCell ref="B267:B269"/>
    <mergeCell ref="B272:B274"/>
    <mergeCell ref="B277:B282"/>
    <mergeCell ref="B284:B286"/>
    <mergeCell ref="B287:B289"/>
    <mergeCell ref="B291:B293"/>
    <mergeCell ref="B295:B298"/>
    <mergeCell ref="B300:B302"/>
    <mergeCell ref="B304:B309"/>
    <mergeCell ref="B310:B315"/>
    <mergeCell ref="B318:B321"/>
    <mergeCell ref="B323:B325"/>
    <mergeCell ref="B327:B329"/>
    <mergeCell ref="B330:B332"/>
    <mergeCell ref="B334:B337"/>
    <mergeCell ref="B339:B341"/>
    <mergeCell ref="B343:B345"/>
    <mergeCell ref="B347:B349"/>
    <mergeCell ref="B351:B353"/>
    <mergeCell ref="B355:B357"/>
    <mergeCell ref="B359:B361"/>
    <mergeCell ref="B362:B364"/>
    <mergeCell ref="B366:B368"/>
    <mergeCell ref="B370:B372"/>
    <mergeCell ref="B373:B375"/>
    <mergeCell ref="B377:B379"/>
    <mergeCell ref="B381:B384"/>
    <mergeCell ref="B386:B388"/>
    <mergeCell ref="B389:B391"/>
    <mergeCell ref="B392:B396"/>
    <mergeCell ref="B398:B401"/>
    <mergeCell ref="B402:B404"/>
    <mergeCell ref="B406:B416"/>
    <mergeCell ref="B419:B421"/>
    <mergeCell ref="B422:B424"/>
    <mergeCell ref="B427:B432"/>
    <mergeCell ref="B435:B442"/>
    <mergeCell ref="B445:B448"/>
    <mergeCell ref="B449:B451"/>
    <mergeCell ref="B452:B454"/>
    <mergeCell ref="B457:B463"/>
    <mergeCell ref="B464:B468"/>
    <mergeCell ref="B469:B479"/>
    <mergeCell ref="B482:B484"/>
    <mergeCell ref="B485:B487"/>
    <mergeCell ref="B490:B494"/>
    <mergeCell ref="B495:B501"/>
    <mergeCell ref="B504:B509"/>
    <mergeCell ref="B512:B517"/>
    <mergeCell ref="B520:B528"/>
    <mergeCell ref="B531:B533"/>
    <mergeCell ref="B534:B536"/>
    <mergeCell ref="B537:B539"/>
    <mergeCell ref="B542:B544"/>
    <mergeCell ref="B547:B551"/>
    <mergeCell ref="B552:B557"/>
    <mergeCell ref="B558:B562"/>
    <mergeCell ref="B565:B574"/>
    <mergeCell ref="B575:B579"/>
    <mergeCell ref="B580:B590"/>
    <mergeCell ref="B593:B596"/>
    <mergeCell ref="B597:B604"/>
    <mergeCell ref="B607:B611"/>
    <mergeCell ref="B612:B615"/>
    <mergeCell ref="B616:B624"/>
    <mergeCell ref="B625:B629"/>
    <mergeCell ref="B632:B637"/>
    <mergeCell ref="B640:B644"/>
    <mergeCell ref="B645:B661"/>
    <mergeCell ref="B664:B668"/>
    <mergeCell ref="B669:B671"/>
    <mergeCell ref="B672:B677"/>
    <mergeCell ref="B681:B689"/>
    <mergeCell ref="B690:B698"/>
    <mergeCell ref="B699:B704"/>
    <mergeCell ref="B707:B710"/>
    <mergeCell ref="B711:B713"/>
    <mergeCell ref="B714:B718"/>
    <mergeCell ref="B719:B723"/>
    <mergeCell ref="B724:B726"/>
    <mergeCell ref="B727:B734"/>
    <mergeCell ref="B735:B737"/>
    <mergeCell ref="B739:B743"/>
    <mergeCell ref="B745:B747"/>
    <mergeCell ref="B750:B753"/>
    <mergeCell ref="B754:B765"/>
    <mergeCell ref="B766:B771"/>
    <mergeCell ref="B774:B776"/>
    <mergeCell ref="B777:B779"/>
    <mergeCell ref="B780:B782"/>
    <mergeCell ref="B785:B789"/>
    <mergeCell ref="B793:B797"/>
    <mergeCell ref="B798:B803"/>
    <mergeCell ref="B804:B806"/>
    <mergeCell ref="B807:B809"/>
    <mergeCell ref="B812:B814"/>
    <mergeCell ref="B815:B819"/>
    <mergeCell ref="B820:B822"/>
    <mergeCell ref="B825:B827"/>
    <mergeCell ref="B828:B833"/>
    <mergeCell ref="B834:B839"/>
    <mergeCell ref="B840:B842"/>
    <mergeCell ref="B843:B848"/>
    <mergeCell ref="B849:B854"/>
    <mergeCell ref="B855:B857"/>
    <mergeCell ref="B861:B866"/>
    <mergeCell ref="B867:B874"/>
    <mergeCell ref="B875:B883"/>
    <mergeCell ref="B884:B891"/>
    <mergeCell ref="B892:B899"/>
    <mergeCell ref="B900:B912"/>
    <mergeCell ref="B913:B918"/>
    <mergeCell ref="B919:B925"/>
    <mergeCell ref="B926:B936"/>
    <mergeCell ref="B939:B946"/>
    <mergeCell ref="B947:B961"/>
    <mergeCell ref="B962:B971"/>
    <mergeCell ref="B972:B978"/>
    <mergeCell ref="B979:B988"/>
    <mergeCell ref="B989:B995"/>
    <mergeCell ref="B996:B998"/>
    <mergeCell ref="B999:B1004"/>
    <mergeCell ref="B1005:B1007"/>
    <mergeCell ref="B1010:B1014"/>
    <mergeCell ref="B1017:B1019"/>
    <mergeCell ref="B1020:B1022"/>
    <mergeCell ref="B1025:B1032"/>
    <mergeCell ref="B1035:B1037"/>
    <mergeCell ref="B1040:B1047"/>
    <mergeCell ref="C9:C17"/>
    <mergeCell ref="C18:C26"/>
    <mergeCell ref="C29:C31"/>
    <mergeCell ref="C32:C34"/>
    <mergeCell ref="C35:C37"/>
    <mergeCell ref="C38:C40"/>
    <mergeCell ref="C44:C46"/>
    <mergeCell ref="C47:C49"/>
    <mergeCell ref="C50:C53"/>
    <mergeCell ref="C54:C56"/>
    <mergeCell ref="C57:C59"/>
    <mergeCell ref="C60:C62"/>
    <mergeCell ref="C63:C65"/>
    <mergeCell ref="C66:C68"/>
    <mergeCell ref="C71:C73"/>
    <mergeCell ref="C74:C90"/>
    <mergeCell ref="C93:C95"/>
    <mergeCell ref="C96:C98"/>
    <mergeCell ref="C99:C101"/>
    <mergeCell ref="C102:C104"/>
    <mergeCell ref="C105:C107"/>
    <mergeCell ref="C108:C110"/>
    <mergeCell ref="C111:C113"/>
    <mergeCell ref="C116:C124"/>
    <mergeCell ref="C125:C130"/>
    <mergeCell ref="C133:C138"/>
    <mergeCell ref="C139:C143"/>
    <mergeCell ref="C144:C150"/>
    <mergeCell ref="C151:C165"/>
    <mergeCell ref="C168:C170"/>
    <mergeCell ref="C173:C178"/>
    <mergeCell ref="C179:C181"/>
    <mergeCell ref="C182:C184"/>
    <mergeCell ref="C188:C193"/>
    <mergeCell ref="C194:C201"/>
    <mergeCell ref="C202:C207"/>
    <mergeCell ref="C208:C213"/>
    <mergeCell ref="C214:C219"/>
    <mergeCell ref="C220:C225"/>
    <mergeCell ref="C227:C233"/>
    <mergeCell ref="C234:C236"/>
    <mergeCell ref="C237:C240"/>
    <mergeCell ref="C241:C243"/>
    <mergeCell ref="C245:C247"/>
    <mergeCell ref="C248:C253"/>
    <mergeCell ref="C255:C262"/>
    <mergeCell ref="C263:C265"/>
    <mergeCell ref="C267:C269"/>
    <mergeCell ref="C272:C274"/>
    <mergeCell ref="C277:C282"/>
    <mergeCell ref="C284:C286"/>
    <mergeCell ref="C287:C289"/>
    <mergeCell ref="C291:C293"/>
    <mergeCell ref="C295:C298"/>
    <mergeCell ref="C300:C302"/>
    <mergeCell ref="C304:C309"/>
    <mergeCell ref="C310:C315"/>
    <mergeCell ref="C318:C321"/>
    <mergeCell ref="C323:C325"/>
    <mergeCell ref="C327:C329"/>
    <mergeCell ref="C330:C332"/>
    <mergeCell ref="C334:C337"/>
    <mergeCell ref="C339:C341"/>
    <mergeCell ref="C343:C345"/>
    <mergeCell ref="C347:C349"/>
    <mergeCell ref="C351:C353"/>
    <mergeCell ref="C355:C357"/>
    <mergeCell ref="C359:C361"/>
    <mergeCell ref="C362:C364"/>
    <mergeCell ref="C366:C368"/>
    <mergeCell ref="C370:C372"/>
    <mergeCell ref="C373:C375"/>
    <mergeCell ref="C377:C379"/>
    <mergeCell ref="C381:C384"/>
    <mergeCell ref="C386:C388"/>
    <mergeCell ref="C389:C391"/>
    <mergeCell ref="C392:C396"/>
    <mergeCell ref="C398:C401"/>
    <mergeCell ref="C402:C404"/>
    <mergeCell ref="C406:C416"/>
    <mergeCell ref="C419:C421"/>
    <mergeCell ref="C422:C424"/>
    <mergeCell ref="C427:C432"/>
    <mergeCell ref="C435:C442"/>
    <mergeCell ref="C445:C448"/>
    <mergeCell ref="C449:C451"/>
    <mergeCell ref="C452:C454"/>
    <mergeCell ref="C457:C463"/>
    <mergeCell ref="C464:C468"/>
    <mergeCell ref="C469:C479"/>
    <mergeCell ref="C482:C484"/>
    <mergeCell ref="C485:C487"/>
    <mergeCell ref="C490:C494"/>
    <mergeCell ref="C495:C501"/>
    <mergeCell ref="C504:C509"/>
    <mergeCell ref="C512:C517"/>
    <mergeCell ref="C520:C528"/>
    <mergeCell ref="C531:C533"/>
    <mergeCell ref="C534:C536"/>
    <mergeCell ref="C537:C539"/>
    <mergeCell ref="C542:C544"/>
    <mergeCell ref="C547:C551"/>
    <mergeCell ref="C552:C557"/>
    <mergeCell ref="C558:C562"/>
    <mergeCell ref="C565:C574"/>
    <mergeCell ref="C575:C579"/>
    <mergeCell ref="C580:C590"/>
    <mergeCell ref="C593:C596"/>
    <mergeCell ref="C597:C604"/>
    <mergeCell ref="C607:C611"/>
    <mergeCell ref="C612:C615"/>
    <mergeCell ref="C616:C624"/>
    <mergeCell ref="C625:C629"/>
    <mergeCell ref="C632:C637"/>
    <mergeCell ref="C640:C644"/>
    <mergeCell ref="C645:C661"/>
    <mergeCell ref="C664:C668"/>
    <mergeCell ref="C669:C671"/>
    <mergeCell ref="C672:C677"/>
    <mergeCell ref="C681:C689"/>
    <mergeCell ref="C690:C698"/>
    <mergeCell ref="C699:C704"/>
    <mergeCell ref="C707:C710"/>
    <mergeCell ref="C711:C713"/>
    <mergeCell ref="C714:C718"/>
    <mergeCell ref="C719:C723"/>
    <mergeCell ref="C724:C726"/>
    <mergeCell ref="C727:C734"/>
    <mergeCell ref="C735:C737"/>
    <mergeCell ref="C739:C743"/>
    <mergeCell ref="C745:C747"/>
    <mergeCell ref="C750:C753"/>
    <mergeCell ref="C754:C765"/>
    <mergeCell ref="C766:C771"/>
    <mergeCell ref="C774:C776"/>
    <mergeCell ref="C777:C779"/>
    <mergeCell ref="C780:C782"/>
    <mergeCell ref="C785:C789"/>
    <mergeCell ref="C793:C797"/>
    <mergeCell ref="C798:C803"/>
    <mergeCell ref="C804:C806"/>
    <mergeCell ref="C807:C809"/>
    <mergeCell ref="C812:C814"/>
    <mergeCell ref="C815:C819"/>
    <mergeCell ref="C820:C822"/>
    <mergeCell ref="C825:C827"/>
    <mergeCell ref="C828:C833"/>
    <mergeCell ref="C834:C839"/>
    <mergeCell ref="C840:C842"/>
    <mergeCell ref="C843:C848"/>
    <mergeCell ref="C849:C854"/>
    <mergeCell ref="C855:C857"/>
    <mergeCell ref="C861:C866"/>
    <mergeCell ref="C867:C874"/>
    <mergeCell ref="C875:C883"/>
    <mergeCell ref="C884:C891"/>
    <mergeCell ref="C892:C899"/>
    <mergeCell ref="C900:C912"/>
    <mergeCell ref="C913:C918"/>
    <mergeCell ref="C919:C925"/>
    <mergeCell ref="C926:C936"/>
    <mergeCell ref="C939:C946"/>
    <mergeCell ref="C947:C961"/>
    <mergeCell ref="C962:C971"/>
    <mergeCell ref="C972:C978"/>
    <mergeCell ref="C979:C988"/>
    <mergeCell ref="C989:C995"/>
    <mergeCell ref="C996:C998"/>
    <mergeCell ref="C999:C1004"/>
    <mergeCell ref="C1005:C1007"/>
    <mergeCell ref="C1010:C1014"/>
    <mergeCell ref="C1017:C1019"/>
    <mergeCell ref="C1020:C1022"/>
    <mergeCell ref="C1025:C1032"/>
    <mergeCell ref="C1035:C1037"/>
    <mergeCell ref="C1040:C1047"/>
  </mergeCells>
  <pageMargins left="0.75" right="0.75" top="1" bottom="1" header="0.5" footer="0.5"/>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pageSetUpPr fitToPage="1"/>
  </sheetPr>
  <dimension ref="A1:F993"/>
  <sheetViews>
    <sheetView topLeftCell="A3" workbookViewId="0">
      <selection activeCell="B7" sqref="B7"/>
    </sheetView>
  </sheetViews>
  <sheetFormatPr defaultColWidth="9" defaultRowHeight="14.4" outlineLevelCol="5"/>
  <cols>
    <col min="1" max="1" width="20.25" style="1" customWidth="1"/>
    <col min="2" max="2" width="97.75" style="1" customWidth="1"/>
    <col min="3" max="16384" width="9" style="1"/>
  </cols>
  <sheetData>
    <row r="1" ht="32" customHeight="1" spans="1:2">
      <c r="A1" s="2" t="s">
        <v>4960</v>
      </c>
      <c r="B1" s="2"/>
    </row>
    <row r="2" ht="36" customHeight="1" spans="1:2">
      <c r="A2" s="1" t="s">
        <v>4961</v>
      </c>
    </row>
    <row r="3" ht="40" customHeight="1" spans="1:2">
      <c r="A3" s="3" t="s">
        <v>4962</v>
      </c>
      <c r="B3" s="4" t="s">
        <v>4963</v>
      </c>
    </row>
    <row r="4" ht="51" customHeight="1" spans="1:2">
      <c r="A4" s="3" t="s">
        <v>2442</v>
      </c>
      <c r="B4" s="5" t="s">
        <v>4964</v>
      </c>
    </row>
    <row r="5" ht="61" customHeight="1" spans="1:2">
      <c r="A5" s="3" t="s">
        <v>4965</v>
      </c>
      <c r="B5" s="6" t="s">
        <v>4966</v>
      </c>
    </row>
    <row r="6" ht="111" customHeight="1" spans="1:2">
      <c r="A6" s="3" t="s">
        <v>4967</v>
      </c>
      <c r="B6" s="5" t="s">
        <v>4968</v>
      </c>
    </row>
    <row r="7" ht="175" customHeight="1" spans="1:2">
      <c r="A7" s="7" t="s">
        <v>4969</v>
      </c>
      <c r="B7" s="8" t="s">
        <v>4970</v>
      </c>
    </row>
    <row r="8" ht="151" customHeight="1" spans="1:2">
      <c r="A8" s="7" t="s">
        <v>4971</v>
      </c>
      <c r="B8" s="8" t="s">
        <v>4972</v>
      </c>
    </row>
    <row r="9" ht="151" customHeight="1" spans="1:2">
      <c r="A9" s="7" t="s">
        <v>4973</v>
      </c>
      <c r="B9" s="8" t="s">
        <v>4974</v>
      </c>
    </row>
    <row r="10" ht="151" customHeight="1" spans="1:2">
      <c r="A10" s="7" t="s">
        <v>4975</v>
      </c>
      <c r="B10" s="8" t="s">
        <v>4976</v>
      </c>
    </row>
    <row r="54" spans="3:3">
      <c r="C54" s="1" t="s">
        <v>69</v>
      </c>
    </row>
    <row r="198" spans="2:2">
      <c r="B198" s="1" t="s">
        <v>70</v>
      </c>
    </row>
    <row r="435" ht="409.5" spans="3:3">
      <c r="C435" s="9" t="s">
        <v>71</v>
      </c>
    </row>
    <row r="993" spans="6:6">
      <c r="F993" s="1" t="s">
        <v>72</v>
      </c>
    </row>
  </sheetData>
  <mergeCells count="1">
    <mergeCell ref="A1:B1"/>
  </mergeCells>
  <conditionalFormatting sqref="A4">
    <cfRule type="expression" dxfId="1" priority="3" stopIfTrue="1">
      <formula>"len($A:$A)=3"</formula>
    </cfRule>
  </conditionalFormatting>
  <conditionalFormatting sqref="A5">
    <cfRule type="expression" dxfId="1" priority="2" stopIfTrue="1">
      <formula>"len($A:$A)=3"</formula>
    </cfRule>
  </conditionalFormatting>
  <conditionalFormatting sqref="A6">
    <cfRule type="expression" dxfId="1" priority="1" stopIfTrue="1">
      <formula>"len($A:$A)=3"</formula>
    </cfRule>
  </conditionalFormatting>
  <conditionalFormatting sqref="A10">
    <cfRule type="expression" dxfId="1" priority="4" stopIfTrue="1">
      <formula>"len($A:$A)=3"</formula>
    </cfRule>
  </conditionalFormatting>
  <conditionalFormatting sqref="A7:A9">
    <cfRule type="expression" dxfId="1" priority="5" stopIfTrue="1">
      <formula>"len($A:$A)=3"</formula>
    </cfRule>
  </conditionalFormatting>
  <pageMargins left="0.75" right="0.75" top="1" bottom="1" header="0.509027777777778" footer="0.509027777777778"/>
  <pageSetup paperSize="9" scale="87"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F993"/>
  <sheetViews>
    <sheetView showZeros="0" view="pageBreakPreview" zoomScaleNormal="100" workbookViewId="0">
      <selection activeCell="B198" sqref="B198"/>
    </sheetView>
  </sheetViews>
  <sheetFormatPr defaultColWidth="9" defaultRowHeight="14.4" outlineLevelCol="5"/>
  <cols>
    <col min="1" max="1" width="79" customWidth="1"/>
    <col min="2" max="2" width="36.5" customWidth="1"/>
  </cols>
  <sheetData>
    <row r="1" ht="45" customHeight="1" spans="1:2">
      <c r="A1" s="369" t="s">
        <v>2383</v>
      </c>
      <c r="B1" s="369"/>
    </row>
    <row r="2" ht="20.1" customHeight="1" spans="1:2">
      <c r="A2" s="370"/>
      <c r="B2" s="371" t="s">
        <v>2</v>
      </c>
    </row>
    <row r="3" ht="45" customHeight="1" spans="1:2">
      <c r="A3" s="372" t="s">
        <v>2384</v>
      </c>
      <c r="B3" s="84" t="s">
        <v>6</v>
      </c>
    </row>
    <row r="4" ht="30" customHeight="1" spans="1:2">
      <c r="A4" s="373" t="s">
        <v>2385</v>
      </c>
      <c r="B4" s="374">
        <f>SUM(B5:B8)</f>
        <v>60800</v>
      </c>
    </row>
    <row r="5" ht="30" customHeight="1" spans="1:2">
      <c r="A5" s="375" t="s">
        <v>2386</v>
      </c>
      <c r="B5" s="376">
        <v>37000</v>
      </c>
    </row>
    <row r="6" ht="30" customHeight="1" spans="1:2">
      <c r="A6" s="375" t="s">
        <v>2387</v>
      </c>
      <c r="B6" s="376">
        <v>11000</v>
      </c>
    </row>
    <row r="7" ht="30" customHeight="1" spans="1:2">
      <c r="A7" s="375" t="s">
        <v>2388</v>
      </c>
      <c r="B7" s="376">
        <v>3000</v>
      </c>
    </row>
    <row r="8" ht="30" customHeight="1" spans="1:2">
      <c r="A8" s="375" t="s">
        <v>2389</v>
      </c>
      <c r="B8" s="376">
        <v>9800</v>
      </c>
    </row>
    <row r="9" ht="30" customHeight="1" spans="1:2">
      <c r="A9" s="373" t="s">
        <v>2390</v>
      </c>
      <c r="B9" s="374">
        <f>SUM(B10:B19)</f>
        <v>24458</v>
      </c>
    </row>
    <row r="10" ht="30" customHeight="1" spans="1:2">
      <c r="A10" s="375" t="s">
        <v>2391</v>
      </c>
      <c r="B10" s="376">
        <v>11000</v>
      </c>
    </row>
    <row r="11" ht="30" customHeight="1" spans="1:2">
      <c r="A11" s="375" t="s">
        <v>2392</v>
      </c>
      <c r="B11" s="376">
        <v>640</v>
      </c>
    </row>
    <row r="12" ht="30" customHeight="1" spans="1:2">
      <c r="A12" s="375" t="s">
        <v>2393</v>
      </c>
      <c r="B12" s="376">
        <v>380</v>
      </c>
    </row>
    <row r="13" ht="30" customHeight="1" spans="1:2">
      <c r="A13" s="375" t="s">
        <v>2394</v>
      </c>
      <c r="B13" s="376">
        <v>1400</v>
      </c>
    </row>
    <row r="14" ht="30" customHeight="1" spans="1:2">
      <c r="A14" s="375" t="s">
        <v>2395</v>
      </c>
      <c r="B14" s="376">
        <v>7900</v>
      </c>
    </row>
    <row r="15" ht="30" customHeight="1" spans="1:2">
      <c r="A15" s="375" t="s">
        <v>2396</v>
      </c>
      <c r="B15" s="376">
        <v>50</v>
      </c>
    </row>
    <row r="16" ht="30" customHeight="1" spans="1:2">
      <c r="A16" s="375" t="s">
        <v>2397</v>
      </c>
      <c r="B16" s="376"/>
    </row>
    <row r="17" ht="30" customHeight="1" spans="1:2">
      <c r="A17" s="375" t="s">
        <v>2398</v>
      </c>
      <c r="B17" s="376">
        <v>540</v>
      </c>
    </row>
    <row r="18" ht="30" customHeight="1" spans="1:2">
      <c r="A18" s="375" t="s">
        <v>2399</v>
      </c>
      <c r="B18" s="376">
        <v>600</v>
      </c>
    </row>
    <row r="19" ht="30" customHeight="1" spans="1:2">
      <c r="A19" s="375" t="s">
        <v>2400</v>
      </c>
      <c r="B19" s="376">
        <v>1948</v>
      </c>
    </row>
    <row r="20" ht="30" customHeight="1" spans="1:2">
      <c r="A20" s="373" t="s">
        <v>2401</v>
      </c>
      <c r="B20" s="374">
        <f>SUM(B21)</f>
        <v>3000</v>
      </c>
    </row>
    <row r="21" ht="30" customHeight="1" spans="1:2">
      <c r="A21" s="375" t="s">
        <v>2402</v>
      </c>
      <c r="B21" s="377">
        <v>3000</v>
      </c>
    </row>
    <row r="22" ht="30" customHeight="1" spans="1:2">
      <c r="A22" s="373" t="s">
        <v>2403</v>
      </c>
      <c r="B22" s="374">
        <f>SUM(B23:B24)</f>
        <v>91100</v>
      </c>
    </row>
    <row r="23" ht="30" customHeight="1" spans="1:2">
      <c r="A23" s="375" t="s">
        <v>2404</v>
      </c>
      <c r="B23" s="377">
        <v>80100</v>
      </c>
    </row>
    <row r="24" ht="30" customHeight="1" spans="1:2">
      <c r="A24" s="375" t="s">
        <v>2405</v>
      </c>
      <c r="B24" s="376">
        <v>11000</v>
      </c>
    </row>
    <row r="25" ht="30" customHeight="1" spans="1:2">
      <c r="A25" s="373" t="s">
        <v>2406</v>
      </c>
      <c r="B25" s="374">
        <f>SUM(B26)</f>
        <v>5200</v>
      </c>
    </row>
    <row r="26" ht="30" customHeight="1" spans="1:2">
      <c r="A26" s="375" t="s">
        <v>2407</v>
      </c>
      <c r="B26" s="377">
        <v>5200</v>
      </c>
    </row>
    <row r="27" ht="30" customHeight="1" spans="1:2">
      <c r="A27" s="373" t="s">
        <v>2408</v>
      </c>
      <c r="B27" s="374">
        <f>SUM(B28:B30)</f>
        <v>59822</v>
      </c>
    </row>
    <row r="28" ht="30" customHeight="1" spans="1:2">
      <c r="A28" s="375" t="s">
        <v>2409</v>
      </c>
      <c r="B28" s="376">
        <v>27020</v>
      </c>
    </row>
    <row r="29" ht="30" customHeight="1" spans="1:2">
      <c r="A29" s="375" t="s">
        <v>2410</v>
      </c>
      <c r="B29" s="376">
        <v>14000</v>
      </c>
    </row>
    <row r="30" ht="30" customHeight="1" spans="1:2">
      <c r="A30" s="375" t="s">
        <v>2411</v>
      </c>
      <c r="B30" s="376">
        <v>18802</v>
      </c>
    </row>
    <row r="31" ht="30" customHeight="1" spans="1:2">
      <c r="A31" s="378" t="s">
        <v>2412</v>
      </c>
      <c r="B31" s="374">
        <f>B27+B22+B25+B20+B9+B4</f>
        <v>244380</v>
      </c>
    </row>
    <row r="54" spans="3:3">
      <c r="C54" t="s">
        <v>69</v>
      </c>
    </row>
    <row r="198" spans="2:2">
      <c r="B198" t="s">
        <v>70</v>
      </c>
    </row>
    <row r="435" ht="409.5" spans="3:3">
      <c r="C435" s="226" t="s">
        <v>71</v>
      </c>
    </row>
    <row r="993" spans="6:6">
      <c r="F993" t="s">
        <v>72</v>
      </c>
    </row>
  </sheetData>
  <autoFilter xmlns:etc="http://www.wps.cn/officeDocument/2017/etCustomData" ref="A3:B31" etc:filterBottomFollowUsedRange="0">
    <extLst/>
  </autoFilter>
  <mergeCells count="1">
    <mergeCell ref="A1:B1"/>
  </mergeCells>
  <printOptions horizontalCentered="1"/>
  <pageMargins left="0.471527777777778" right="0.393055555555556" top="0.747916666666667" bottom="0.747916666666667" header="0.313888888888889" footer="0.313888888888889"/>
  <pageSetup paperSize="9" scale="75" orientation="portrait" horizontalDpi="600"/>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tabColor rgb="FF00B0F0"/>
  </sheetPr>
  <dimension ref="A1:F993"/>
  <sheetViews>
    <sheetView showGridLines="0" showZeros="0" view="pageBreakPreview" zoomScaleNormal="100" workbookViewId="0">
      <selection activeCell="B198" sqref="B198"/>
    </sheetView>
  </sheetViews>
  <sheetFormatPr defaultColWidth="9" defaultRowHeight="14.4" outlineLevelCol="5"/>
  <cols>
    <col min="1" max="1" width="69.6388888888889" style="211" customWidth="1"/>
    <col min="2" max="2" width="45.2314814814815" customWidth="1"/>
    <col min="3" max="3" width="16.6388888888889" hidden="1" customWidth="1"/>
    <col min="4" max="4" width="9" hidden="1" customWidth="1"/>
  </cols>
  <sheetData>
    <row r="1" s="210" customFormat="1" ht="45" customHeight="1" spans="1:4">
      <c r="A1" s="357" t="s">
        <v>2413</v>
      </c>
      <c r="B1" s="357"/>
      <c r="C1" s="357"/>
      <c r="D1" s="357"/>
    </row>
    <row r="2" ht="20.1" customHeight="1" spans="1:4">
      <c r="A2" s="214"/>
      <c r="B2" s="348" t="s">
        <v>2</v>
      </c>
      <c r="C2" s="358"/>
      <c r="D2" s="358" t="s">
        <v>2</v>
      </c>
    </row>
    <row r="3" ht="45" customHeight="1" spans="1:4">
      <c r="A3" s="155" t="s">
        <v>2414</v>
      </c>
      <c r="B3" s="84" t="s">
        <v>6</v>
      </c>
      <c r="C3" s="359" t="s">
        <v>2415</v>
      </c>
      <c r="D3" s="84" t="s">
        <v>2416</v>
      </c>
    </row>
    <row r="4" ht="36" customHeight="1" spans="1:4">
      <c r="A4" s="360" t="s">
        <v>2417</v>
      </c>
      <c r="B4" s="361">
        <v>1300</v>
      </c>
      <c r="C4" s="362" t="e">
        <f>SUM(#REF!)</f>
        <v>#REF!</v>
      </c>
      <c r="D4" s="363" t="e">
        <f>SUM(#REF!)</f>
        <v>#REF!</v>
      </c>
    </row>
    <row r="5" ht="36" customHeight="1" spans="1:4">
      <c r="A5" s="360" t="s">
        <v>2418</v>
      </c>
      <c r="B5" s="364">
        <v>130</v>
      </c>
      <c r="C5" s="365">
        <v>64164</v>
      </c>
      <c r="D5" s="366"/>
    </row>
    <row r="6" ht="36" customHeight="1" spans="1:4">
      <c r="A6" s="360" t="s">
        <v>2419</v>
      </c>
      <c r="B6" s="364">
        <v>1600</v>
      </c>
      <c r="C6" s="365">
        <v>2293</v>
      </c>
      <c r="D6" s="366"/>
    </row>
    <row r="7" ht="36" customHeight="1" spans="1:4">
      <c r="A7" s="360" t="s">
        <v>2420</v>
      </c>
      <c r="B7" s="364">
        <v>2900</v>
      </c>
      <c r="C7" s="365">
        <v>9600</v>
      </c>
      <c r="D7" s="366"/>
    </row>
    <row r="8" ht="36" customHeight="1" spans="1:4">
      <c r="A8" s="360" t="s">
        <v>2421</v>
      </c>
      <c r="B8" s="364">
        <v>420</v>
      </c>
      <c r="C8" s="365">
        <v>280</v>
      </c>
      <c r="D8" s="366"/>
    </row>
    <row r="9" ht="36" customHeight="1" spans="1:4">
      <c r="A9" s="360" t="s">
        <v>2422</v>
      </c>
      <c r="B9" s="364">
        <v>170</v>
      </c>
      <c r="C9" s="365">
        <v>83870</v>
      </c>
      <c r="D9" s="366"/>
    </row>
    <row r="10" ht="36" customHeight="1" spans="1:4">
      <c r="A10" s="360" t="s">
        <v>2423</v>
      </c>
      <c r="B10" s="364">
        <v>3800</v>
      </c>
      <c r="C10" s="365">
        <v>413</v>
      </c>
      <c r="D10" s="366"/>
    </row>
    <row r="11" ht="36" customHeight="1" spans="1:4">
      <c r="A11" s="360" t="s">
        <v>2424</v>
      </c>
      <c r="B11" s="364">
        <v>2200</v>
      </c>
      <c r="C11" s="365">
        <v>60</v>
      </c>
      <c r="D11" s="366"/>
    </row>
    <row r="12" ht="36" customHeight="1" spans="1:4">
      <c r="A12" s="360" t="s">
        <v>2425</v>
      </c>
      <c r="B12" s="364">
        <v>4600</v>
      </c>
      <c r="C12" s="365">
        <v>4418</v>
      </c>
      <c r="D12" s="366"/>
    </row>
    <row r="13" ht="36" customHeight="1" spans="1:4">
      <c r="A13" s="367" t="s">
        <v>2426</v>
      </c>
      <c r="B13" s="364">
        <v>10</v>
      </c>
      <c r="C13" s="362"/>
      <c r="D13" s="363"/>
    </row>
    <row r="14" ht="36" customHeight="1" spans="1:4">
      <c r="A14" s="360" t="s">
        <v>2427</v>
      </c>
      <c r="B14" s="364">
        <v>11600</v>
      </c>
      <c r="C14" s="365"/>
      <c r="D14" s="366"/>
    </row>
    <row r="15" ht="36" customHeight="1" spans="1:4">
      <c r="A15" s="360" t="s">
        <v>2428</v>
      </c>
      <c r="B15" s="364">
        <v>1400</v>
      </c>
      <c r="C15" s="365"/>
      <c r="D15" s="366"/>
    </row>
    <row r="16" ht="36" customHeight="1" spans="1:4">
      <c r="A16" s="360" t="s">
        <v>2429</v>
      </c>
      <c r="B16" s="364">
        <v>65</v>
      </c>
      <c r="C16" s="365"/>
      <c r="D16" s="366">
        <v>5000</v>
      </c>
    </row>
    <row r="17" ht="36" customHeight="1" spans="1:4">
      <c r="A17" s="360" t="s">
        <v>2430</v>
      </c>
      <c r="B17" s="364">
        <v>1160</v>
      </c>
      <c r="C17" s="365">
        <v>3800</v>
      </c>
      <c r="D17" s="366"/>
    </row>
    <row r="18" ht="36" customHeight="1" spans="1:4">
      <c r="A18" s="360" t="s">
        <v>2431</v>
      </c>
      <c r="B18" s="364"/>
      <c r="C18" s="365">
        <v>1257</v>
      </c>
      <c r="D18" s="366"/>
    </row>
    <row r="19" ht="36" customHeight="1" spans="1:4">
      <c r="A19" s="360" t="s">
        <v>2432</v>
      </c>
      <c r="B19" s="364">
        <v>30</v>
      </c>
      <c r="C19" s="365">
        <v>2163</v>
      </c>
      <c r="D19" s="366"/>
    </row>
    <row r="20" ht="36" customHeight="1" spans="1:4">
      <c r="A20" s="360" t="s">
        <v>2433</v>
      </c>
      <c r="B20" s="364">
        <v>2200</v>
      </c>
    </row>
    <row r="21" ht="36" customHeight="1" spans="1:4">
      <c r="A21" s="360" t="s">
        <v>2434</v>
      </c>
      <c r="B21" s="364">
        <v>60</v>
      </c>
    </row>
    <row r="22" ht="36" customHeight="1" spans="1:4">
      <c r="A22" s="360" t="s">
        <v>2435</v>
      </c>
      <c r="B22" s="364">
        <v>410</v>
      </c>
    </row>
    <row r="23" ht="36" customHeight="1" spans="1:4">
      <c r="A23" s="360" t="s">
        <v>2436</v>
      </c>
      <c r="B23" s="364"/>
    </row>
    <row r="24" ht="36" customHeight="1" spans="1:4">
      <c r="A24" s="367" t="s">
        <v>2437</v>
      </c>
      <c r="B24" s="364">
        <v>1945</v>
      </c>
    </row>
    <row r="25" ht="36" customHeight="1" spans="1:4">
      <c r="A25" s="368" t="s">
        <v>2438</v>
      </c>
      <c r="B25" s="364">
        <f>SUM(B23,B22,B21,B20,B19,B18,B17,B16,B15,B14,B12,B11,B10,B9,B8,B7,B6,B5,B4,B24,B13)</f>
        <v>36000</v>
      </c>
    </row>
    <row r="54" spans="3:3">
      <c r="C54" t="s">
        <v>69</v>
      </c>
    </row>
    <row r="198" spans="2:2">
      <c r="B198" t="s">
        <v>70</v>
      </c>
    </row>
    <row r="435" ht="273.6" spans="3:3">
      <c r="C435" s="226" t="s">
        <v>71</v>
      </c>
    </row>
    <row r="993" spans="6:6">
      <c r="F993" t="s">
        <v>72</v>
      </c>
    </row>
  </sheetData>
  <autoFilter xmlns:etc="http://www.wps.cn/officeDocument/2017/etCustomData" ref="A3:D25" etc:filterBottomFollowUsedRange="0">
    <extLst/>
  </autoFilter>
  <mergeCells count="1">
    <mergeCell ref="A1:D1"/>
  </mergeCells>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tabColor rgb="FF00B0F0"/>
  </sheetPr>
  <dimension ref="A1:F993"/>
  <sheetViews>
    <sheetView showGridLines="0" showZeros="0" view="pageBreakPreview" zoomScaleNormal="85" workbookViewId="0">
      <selection activeCell="B198" sqref="B198"/>
    </sheetView>
  </sheetViews>
  <sheetFormatPr defaultColWidth="9" defaultRowHeight="15.6" outlineLevelCol="5"/>
  <cols>
    <col min="1" max="1" width="43.6388888888889" style="144" customWidth="1"/>
    <col min="2" max="2" width="20.6388888888889" style="146" customWidth="1"/>
    <col min="3" max="3" width="20.6388888888889" style="144" customWidth="1"/>
    <col min="4" max="4" width="20" style="293" customWidth="1"/>
    <col min="5" max="5" width="12.6388888888889" style="144"/>
    <col min="6" max="16377" width="9" style="144"/>
    <col min="16378" max="16379" width="35.6388888888889" style="144"/>
    <col min="16380" max="16384" width="9" style="144"/>
  </cols>
  <sheetData>
    <row r="1" ht="45" customHeight="1" spans="1:6">
      <c r="A1" s="149" t="s">
        <v>2439</v>
      </c>
      <c r="B1" s="149"/>
      <c r="C1" s="149"/>
      <c r="D1" s="149"/>
    </row>
    <row r="2" ht="20.1" customHeight="1" spans="1:6">
      <c r="A2" s="150"/>
      <c r="B2" s="150"/>
      <c r="C2" s="347"/>
      <c r="D2" s="348" t="s">
        <v>2</v>
      </c>
    </row>
    <row r="3" s="145" customFormat="1" ht="45" customHeight="1" spans="1:6">
      <c r="A3" s="152" t="s">
        <v>2440</v>
      </c>
      <c r="B3" s="152" t="s">
        <v>2438</v>
      </c>
      <c r="C3" s="349" t="s">
        <v>2441</v>
      </c>
      <c r="D3" s="349" t="s">
        <v>2442</v>
      </c>
    </row>
    <row r="4" ht="36" customHeight="1" spans="1:6">
      <c r="A4" s="350" t="s">
        <v>2443</v>
      </c>
      <c r="B4" s="351">
        <f>SUM(B5:B16)</f>
        <v>22000</v>
      </c>
      <c r="C4" s="351"/>
      <c r="D4" s="351">
        <f>SUM(D5:D16)</f>
        <v>22000</v>
      </c>
    </row>
    <row r="5" ht="36" customHeight="1" spans="1:6">
      <c r="A5" s="158" t="s">
        <v>2444</v>
      </c>
      <c r="B5" s="352">
        <v>1500</v>
      </c>
      <c r="C5" s="154"/>
      <c r="D5" s="352">
        <v>1500</v>
      </c>
      <c r="F5" s="144" t="s">
        <v>2445</v>
      </c>
    </row>
    <row r="6" ht="36" customHeight="1" spans="1:6">
      <c r="A6" s="158" t="s">
        <v>2446</v>
      </c>
      <c r="B6" s="352">
        <v>2000</v>
      </c>
      <c r="C6" s="154"/>
      <c r="D6" s="352">
        <v>2000</v>
      </c>
    </row>
    <row r="7" ht="36" customHeight="1" spans="1:6">
      <c r="A7" s="158" t="s">
        <v>2447</v>
      </c>
      <c r="B7" s="352">
        <v>1500</v>
      </c>
      <c r="C7" s="154"/>
      <c r="D7" s="352">
        <v>1500</v>
      </c>
    </row>
    <row r="8" ht="36" customHeight="1" spans="1:6">
      <c r="A8" s="158" t="s">
        <v>2448</v>
      </c>
      <c r="B8" s="352">
        <v>2000</v>
      </c>
      <c r="C8" s="154"/>
      <c r="D8" s="352">
        <v>2000</v>
      </c>
    </row>
    <row r="9" ht="36" customHeight="1" spans="1:6">
      <c r="A9" s="158" t="s">
        <v>2449</v>
      </c>
      <c r="B9" s="352">
        <v>2000</v>
      </c>
      <c r="C9" s="154"/>
      <c r="D9" s="352">
        <v>2000</v>
      </c>
    </row>
    <row r="10" ht="36" customHeight="1" spans="1:6">
      <c r="A10" s="158" t="s">
        <v>2450</v>
      </c>
      <c r="B10" s="352">
        <v>2000</v>
      </c>
      <c r="C10" s="154"/>
      <c r="D10" s="352">
        <v>2000</v>
      </c>
    </row>
    <row r="11" ht="36" customHeight="1" spans="1:6">
      <c r="A11" s="158" t="s">
        <v>2451</v>
      </c>
      <c r="B11" s="352">
        <v>3000</v>
      </c>
      <c r="C11" s="154"/>
      <c r="D11" s="352">
        <v>3000</v>
      </c>
    </row>
    <row r="12" ht="36" customHeight="1" spans="1:6">
      <c r="A12" s="158" t="s">
        <v>2452</v>
      </c>
      <c r="B12" s="352">
        <v>1700</v>
      </c>
      <c r="C12" s="154"/>
      <c r="D12" s="352">
        <v>1700</v>
      </c>
    </row>
    <row r="13" ht="36" customHeight="1" spans="1:6">
      <c r="A13" s="158" t="s">
        <v>2453</v>
      </c>
      <c r="B13" s="352">
        <v>1500</v>
      </c>
      <c r="C13" s="154"/>
      <c r="D13" s="352">
        <v>1500</v>
      </c>
    </row>
    <row r="14" ht="36" customHeight="1" spans="1:6">
      <c r="A14" s="158" t="s">
        <v>2454</v>
      </c>
      <c r="B14" s="352">
        <v>2000</v>
      </c>
      <c r="C14" s="154"/>
      <c r="D14" s="352">
        <v>2000</v>
      </c>
    </row>
    <row r="15" ht="36" customHeight="1" spans="1:6">
      <c r="A15" s="158" t="s">
        <v>2455</v>
      </c>
      <c r="B15" s="352">
        <v>1600</v>
      </c>
      <c r="C15" s="154"/>
      <c r="D15" s="352">
        <v>1600</v>
      </c>
    </row>
    <row r="16" ht="36" customHeight="1" spans="1:6">
      <c r="A16" s="158" t="s">
        <v>2456</v>
      </c>
      <c r="B16" s="352">
        <v>1200</v>
      </c>
      <c r="C16" s="154"/>
      <c r="D16" s="352">
        <v>1200</v>
      </c>
    </row>
    <row r="17" ht="36" customHeight="1" spans="1:4">
      <c r="A17" s="350" t="s">
        <v>2457</v>
      </c>
      <c r="B17" s="351">
        <v>22000</v>
      </c>
      <c r="C17" s="351"/>
      <c r="D17" s="351">
        <v>22000</v>
      </c>
    </row>
    <row r="18" spans="1:4">
      <c r="B18" s="353"/>
      <c r="C18" s="354"/>
      <c r="D18" s="355"/>
    </row>
    <row r="19" spans="1:4">
      <c r="C19" s="356"/>
    </row>
    <row r="20" spans="1:4">
      <c r="C20" s="356"/>
    </row>
    <row r="21" spans="1:4">
      <c r="C21" s="356"/>
    </row>
    <row r="54" spans="3:3">
      <c r="C54" s="144" t="s">
        <v>69</v>
      </c>
    </row>
    <row r="198" spans="2:2">
      <c r="B198" s="146" t="s">
        <v>70</v>
      </c>
    </row>
    <row r="435" ht="280.8" spans="3:3">
      <c r="C435" s="157" t="s">
        <v>71</v>
      </c>
    </row>
    <row r="993" spans="6:6">
      <c r="F993" s="144" t="s">
        <v>72</v>
      </c>
    </row>
  </sheetData>
  <mergeCells count="1">
    <mergeCell ref="A1:D1"/>
  </mergeCells>
  <conditionalFormatting sqref="D1">
    <cfRule type="cellIs" dxfId="0" priority="3" stopIfTrue="1" operator="greaterThanOrEqual">
      <formula>10</formula>
    </cfRule>
    <cfRule type="cellIs" dxfId="0" priority="4" stopIfTrue="1" operator="lessThanOrEqual">
      <formula>-1</formula>
    </cfRule>
  </conditionalFormatting>
  <conditionalFormatting sqref="B3:C3">
    <cfRule type="cellIs" dxfId="0" priority="2" stopIfTrue="1" operator="lessThanOrEqual">
      <formula>-1</formula>
    </cfRule>
  </conditionalFormatting>
  <conditionalFormatting sqref="C4:C7 C9:C16">
    <cfRule type="cellIs" dxfId="0"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A1:F993"/>
  <sheetViews>
    <sheetView topLeftCell="A9" workbookViewId="0">
      <selection activeCell="A11" sqref="A11:E11"/>
    </sheetView>
  </sheetViews>
  <sheetFormatPr defaultColWidth="9" defaultRowHeight="14.4" outlineLevelCol="5"/>
  <cols>
    <col min="1" max="1" width="37.75" style="330" customWidth="1"/>
    <col min="2" max="2" width="22" style="330" customWidth="1"/>
    <col min="3" max="4" width="23.8796296296296" style="330" customWidth="1"/>
    <col min="5" max="5" width="36.25" style="330" customWidth="1"/>
    <col min="6" max="248" width="9" style="330"/>
    <col min="249" max="16384" width="9" style="331"/>
  </cols>
  <sheetData>
    <row r="1" s="330" customFormat="1" ht="40.5" customHeight="1" spans="1:5">
      <c r="A1" s="332" t="s">
        <v>2458</v>
      </c>
      <c r="B1" s="332"/>
      <c r="C1" s="332"/>
      <c r="D1" s="332"/>
      <c r="E1" s="332"/>
    </row>
    <row r="2" s="330" customFormat="1" ht="17" customHeight="1" spans="1:5">
      <c r="A2" s="333"/>
      <c r="B2" s="333"/>
      <c r="C2" s="333"/>
      <c r="D2" s="334"/>
      <c r="E2" s="335" t="s">
        <v>2</v>
      </c>
    </row>
    <row r="3" s="331" customFormat="1" ht="24.95" customHeight="1" spans="1:5">
      <c r="A3" s="336" t="s">
        <v>4</v>
      </c>
      <c r="B3" s="336" t="s">
        <v>74</v>
      </c>
      <c r="C3" s="336" t="s">
        <v>6</v>
      </c>
      <c r="D3" s="337" t="s">
        <v>2459</v>
      </c>
      <c r="E3" s="338"/>
    </row>
    <row r="4" s="331" customFormat="1" ht="24.95" customHeight="1" spans="1:5">
      <c r="A4" s="339"/>
      <c r="B4" s="339"/>
      <c r="C4" s="339"/>
      <c r="D4" s="152" t="s">
        <v>2460</v>
      </c>
      <c r="E4" s="152" t="s">
        <v>2461</v>
      </c>
    </row>
    <row r="5" s="330" customFormat="1" ht="35" customHeight="1" spans="1:5">
      <c r="A5" s="340" t="s">
        <v>2438</v>
      </c>
      <c r="B5" s="341">
        <f>B6+B7+B8</f>
        <v>1605</v>
      </c>
      <c r="C5" s="341">
        <f>C6+C7+C8</f>
        <v>2463.08</v>
      </c>
      <c r="D5" s="342">
        <f t="shared" ref="D5:D10" si="0">C5-B5</f>
        <v>858.08</v>
      </c>
      <c r="E5" s="343">
        <f t="shared" ref="E5:E10" si="1">D5/B5</f>
        <v>0.535</v>
      </c>
    </row>
    <row r="6" s="330" customFormat="1" ht="35" customHeight="1" spans="1:5">
      <c r="A6" s="123" t="s">
        <v>2462</v>
      </c>
      <c r="B6" s="344">
        <v>18</v>
      </c>
      <c r="C6" s="344">
        <v>19</v>
      </c>
      <c r="D6" s="342">
        <f t="shared" si="0"/>
        <v>1</v>
      </c>
      <c r="E6" s="343">
        <f t="shared" si="1"/>
        <v>0.056</v>
      </c>
    </row>
    <row r="7" s="330" customFormat="1" ht="35" customHeight="1" spans="1:5">
      <c r="A7" s="123" t="s">
        <v>2463</v>
      </c>
      <c r="B7" s="344">
        <v>287</v>
      </c>
      <c r="C7" s="344">
        <v>403.29</v>
      </c>
      <c r="D7" s="342">
        <f t="shared" si="0"/>
        <v>116.29</v>
      </c>
      <c r="E7" s="343">
        <f t="shared" si="1"/>
        <v>0.405</v>
      </c>
    </row>
    <row r="8" s="330" customFormat="1" ht="35" customHeight="1" spans="1:5">
      <c r="A8" s="123" t="s">
        <v>2464</v>
      </c>
      <c r="B8" s="344">
        <f>B9+B10</f>
        <v>1300</v>
      </c>
      <c r="C8" s="344">
        <f>C9+C10</f>
        <v>2040.79</v>
      </c>
      <c r="D8" s="342">
        <f t="shared" si="0"/>
        <v>740.79</v>
      </c>
      <c r="E8" s="343">
        <f t="shared" si="1"/>
        <v>0.57</v>
      </c>
    </row>
    <row r="9" s="330" customFormat="1" ht="35" customHeight="1" spans="1:5">
      <c r="A9" s="126" t="s">
        <v>2465</v>
      </c>
      <c r="B9" s="342">
        <v>400</v>
      </c>
      <c r="C9" s="342">
        <v>982.5</v>
      </c>
      <c r="D9" s="342">
        <f t="shared" si="0"/>
        <v>582.5</v>
      </c>
      <c r="E9" s="343">
        <f t="shared" si="1"/>
        <v>1.456</v>
      </c>
    </row>
    <row r="10" s="330" customFormat="1" ht="35" customHeight="1" spans="1:5">
      <c r="A10" s="126" t="s">
        <v>2466</v>
      </c>
      <c r="B10" s="342">
        <v>900</v>
      </c>
      <c r="C10" s="342">
        <v>1058.29</v>
      </c>
      <c r="D10" s="342">
        <f t="shared" si="0"/>
        <v>158.29</v>
      </c>
      <c r="E10" s="343">
        <f t="shared" si="1"/>
        <v>0.176</v>
      </c>
    </row>
    <row r="11" s="330" customFormat="1" ht="210" customHeight="1" spans="1:5">
      <c r="A11" s="345" t="s">
        <v>2467</v>
      </c>
      <c r="B11" s="345"/>
      <c r="C11" s="345"/>
      <c r="D11" s="345"/>
      <c r="E11" s="345"/>
    </row>
    <row r="54" spans="3:3">
      <c r="C54" s="330" t="s">
        <v>69</v>
      </c>
    </row>
    <row r="198" spans="2:2">
      <c r="B198" s="330" t="s">
        <v>70</v>
      </c>
    </row>
    <row r="435" ht="201.6" spans="3:3">
      <c r="C435" s="346" t="s">
        <v>71</v>
      </c>
    </row>
    <row r="993" spans="6:6">
      <c r="F993" s="330" t="s">
        <v>72</v>
      </c>
    </row>
  </sheetData>
  <mergeCells count="6">
    <mergeCell ref="A1:E1"/>
    <mergeCell ref="D3:E3"/>
    <mergeCell ref="A11:E11"/>
    <mergeCell ref="A3:A4"/>
    <mergeCell ref="B3:B4"/>
    <mergeCell ref="C3:C4"/>
  </mergeCells>
  <printOptions horizontalCentered="1"/>
  <pageMargins left="0.709027777777778" right="0.709027777777778" top="0.75" bottom="0.75" header="0.309027777777778" footer="0.309027777777778"/>
  <pageSetup paperSize="9" fitToHeight="200" orientation="landscape" horizontalDpi="600" vertic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9">
    <tabColor rgb="FF00B0F0"/>
  </sheetPr>
  <dimension ref="A1:F993"/>
  <sheetViews>
    <sheetView showGridLines="0" showZeros="0" view="pageBreakPreview" zoomScaleNormal="115" workbookViewId="0">
      <selection activeCell="B198" sqref="B198"/>
    </sheetView>
  </sheetViews>
  <sheetFormatPr defaultColWidth="9" defaultRowHeight="15.6" outlineLevelCol="5"/>
  <cols>
    <col min="1" max="1" width="20.6388888888889" style="144" customWidth="1"/>
    <col min="2" max="2" width="50.75" style="144" customWidth="1"/>
    <col min="3" max="4" width="20.6388888888889" style="144" customWidth="1"/>
    <col min="5" max="5" width="20.6388888888889" style="293" customWidth="1"/>
    <col min="6" max="6" width="3.75" style="144" customWidth="1"/>
    <col min="7" max="16357" width="9" style="144"/>
    <col min="16358" max="16358" width="45.6388888888889" style="144"/>
    <col min="16359" max="16384" width="9" style="144"/>
  </cols>
  <sheetData>
    <row r="1" ht="45" customHeight="1" spans="1:6">
      <c r="A1" s="146"/>
      <c r="B1" s="294" t="s">
        <v>2468</v>
      </c>
      <c r="C1" s="294"/>
      <c r="D1" s="294"/>
      <c r="E1" s="294"/>
      <c r="F1" s="146"/>
    </row>
    <row r="2" s="291" customFormat="1" ht="20.1" customHeight="1" spans="1:6">
      <c r="A2" s="295"/>
      <c r="B2" s="296"/>
      <c r="C2" s="297"/>
      <c r="D2" s="296"/>
      <c r="E2" s="298" t="s">
        <v>2</v>
      </c>
      <c r="F2" s="295"/>
    </row>
    <row r="3" s="292" customFormat="1" ht="45" customHeight="1" spans="1:6">
      <c r="A3" s="299" t="s">
        <v>3</v>
      </c>
      <c r="B3" s="300" t="s">
        <v>4</v>
      </c>
      <c r="C3" s="217" t="s">
        <v>5</v>
      </c>
      <c r="D3" s="217" t="s">
        <v>6</v>
      </c>
      <c r="E3" s="217" t="s">
        <v>7</v>
      </c>
      <c r="F3" s="301" t="s">
        <v>8</v>
      </c>
    </row>
    <row r="4" s="292" customFormat="1" ht="36" customHeight="1" spans="1:6">
      <c r="A4" s="302" t="s">
        <v>2469</v>
      </c>
      <c r="B4" s="303" t="s">
        <v>2470</v>
      </c>
      <c r="C4" s="304"/>
      <c r="D4" s="304"/>
      <c r="E4" s="91" t="str">
        <f>IF(C4&lt;&gt;0,IF((D4/C4-1)&lt;-30%,"",IF((D4/C4-1)&gt;150%,"",D4/C4-1)),"")</f>
        <v/>
      </c>
      <c r="F4" s="132" t="str">
        <f t="shared" ref="F4:F37" si="0">IF(LEN(A4)=7,"是",IF(B4&lt;&gt;"",IF(SUM(C4:D4)&lt;&gt;0,"是","否"),"是"))</f>
        <v>是</v>
      </c>
    </row>
    <row r="5" ht="36" customHeight="1" spans="1:6">
      <c r="A5" s="302" t="s">
        <v>2471</v>
      </c>
      <c r="B5" s="303" t="s">
        <v>2472</v>
      </c>
      <c r="C5" s="304"/>
      <c r="D5" s="304"/>
      <c r="E5" s="91" t="str">
        <f t="shared" ref="E5:E35" si="1">IF(C5&lt;&gt;0,IF((D5/C5-1)&lt;-30%,"",IF((D5/C5-1)&gt;150%,"",D5/C5-1)),"")</f>
        <v/>
      </c>
      <c r="F5" s="132" t="str">
        <f t="shared" si="0"/>
        <v>是</v>
      </c>
    </row>
    <row r="6" ht="36" customHeight="1" spans="1:6">
      <c r="A6" s="302" t="s">
        <v>2473</v>
      </c>
      <c r="B6" s="303" t="s">
        <v>2474</v>
      </c>
      <c r="C6" s="304"/>
      <c r="D6" s="304"/>
      <c r="E6" s="91" t="str">
        <f t="shared" si="1"/>
        <v/>
      </c>
      <c r="F6" s="132" t="str">
        <f t="shared" si="0"/>
        <v>是</v>
      </c>
    </row>
    <row r="7" ht="36" customHeight="1" spans="1:6">
      <c r="A7" s="302" t="s">
        <v>2475</v>
      </c>
      <c r="B7" s="303" t="s">
        <v>2476</v>
      </c>
      <c r="C7" s="304"/>
      <c r="D7" s="304"/>
      <c r="E7" s="91" t="str">
        <f t="shared" si="1"/>
        <v/>
      </c>
      <c r="F7" s="132" t="str">
        <f t="shared" si="0"/>
        <v>是</v>
      </c>
    </row>
    <row r="8" ht="36" customHeight="1" spans="1:6">
      <c r="A8" s="302" t="s">
        <v>2477</v>
      </c>
      <c r="B8" s="303" t="s">
        <v>2478</v>
      </c>
      <c r="C8" s="304"/>
      <c r="D8" s="304"/>
      <c r="E8" s="91" t="str">
        <f t="shared" si="1"/>
        <v/>
      </c>
      <c r="F8" s="132" t="str">
        <f t="shared" si="0"/>
        <v>是</v>
      </c>
    </row>
    <row r="9" ht="36" customHeight="1" spans="1:6">
      <c r="A9" s="302" t="s">
        <v>2479</v>
      </c>
      <c r="B9" s="303" t="s">
        <v>2480</v>
      </c>
      <c r="C9" s="304"/>
      <c r="D9" s="304"/>
      <c r="E9" s="91" t="str">
        <f t="shared" si="1"/>
        <v/>
      </c>
      <c r="F9" s="132" t="str">
        <f t="shared" si="0"/>
        <v>是</v>
      </c>
    </row>
    <row r="10" ht="36" customHeight="1" spans="1:6">
      <c r="A10" s="302" t="s">
        <v>2481</v>
      </c>
      <c r="B10" s="303" t="s">
        <v>2482</v>
      </c>
      <c r="C10" s="305">
        <f>SUM(C11:C15)</f>
        <v>76856</v>
      </c>
      <c r="D10" s="306">
        <f>SUM(D11:D15)</f>
        <v>250000</v>
      </c>
      <c r="E10" s="91" t="str">
        <f t="shared" si="1"/>
        <v/>
      </c>
      <c r="F10" s="132" t="str">
        <f t="shared" si="0"/>
        <v>是</v>
      </c>
    </row>
    <row r="11" ht="36" customHeight="1" spans="1:6">
      <c r="A11" s="302" t="s">
        <v>2483</v>
      </c>
      <c r="B11" s="307" t="s">
        <v>2484</v>
      </c>
      <c r="C11" s="305">
        <v>75617</v>
      </c>
      <c r="D11" s="306">
        <v>250000</v>
      </c>
      <c r="E11" s="91" t="str">
        <f t="shared" si="1"/>
        <v/>
      </c>
      <c r="F11" s="132" t="str">
        <f t="shared" si="0"/>
        <v>是</v>
      </c>
    </row>
    <row r="12" ht="36" customHeight="1" spans="1:6">
      <c r="A12" s="302" t="s">
        <v>2485</v>
      </c>
      <c r="B12" s="307" t="s">
        <v>2486</v>
      </c>
      <c r="C12" s="305">
        <v>263</v>
      </c>
      <c r="D12" s="308"/>
      <c r="E12" s="91" t="str">
        <f t="shared" si="1"/>
        <v/>
      </c>
      <c r="F12" s="132" t="str">
        <f t="shared" si="0"/>
        <v>是</v>
      </c>
    </row>
    <row r="13" ht="36" customHeight="1" spans="1:6">
      <c r="A13" s="302" t="s">
        <v>2487</v>
      </c>
      <c r="B13" s="307" t="s">
        <v>2488</v>
      </c>
      <c r="C13" s="305">
        <v>976</v>
      </c>
      <c r="D13" s="308"/>
      <c r="E13" s="91" t="str">
        <f t="shared" si="1"/>
        <v/>
      </c>
      <c r="F13" s="132" t="str">
        <f t="shared" si="0"/>
        <v>是</v>
      </c>
    </row>
    <row r="14" ht="36" customHeight="1" spans="1:6">
      <c r="A14" s="302" t="s">
        <v>2489</v>
      </c>
      <c r="B14" s="307" t="s">
        <v>2490</v>
      </c>
      <c r="C14" s="308"/>
      <c r="D14" s="308"/>
      <c r="E14" s="91" t="str">
        <f t="shared" si="1"/>
        <v/>
      </c>
      <c r="F14" s="132" t="str">
        <f t="shared" si="0"/>
        <v>否</v>
      </c>
    </row>
    <row r="15" ht="36" customHeight="1" spans="1:6">
      <c r="A15" s="302" t="s">
        <v>2491</v>
      </c>
      <c r="B15" s="307" t="s">
        <v>2492</v>
      </c>
      <c r="C15" s="308"/>
      <c r="D15" s="308"/>
      <c r="E15" s="91" t="str">
        <f t="shared" si="1"/>
        <v/>
      </c>
      <c r="F15" s="132" t="str">
        <f t="shared" si="0"/>
        <v>否</v>
      </c>
    </row>
    <row r="16" ht="36" customHeight="1" spans="1:6">
      <c r="A16" s="309" t="s">
        <v>2493</v>
      </c>
      <c r="B16" s="310" t="s">
        <v>2494</v>
      </c>
      <c r="C16" s="304"/>
      <c r="D16" s="304"/>
      <c r="E16" s="91" t="str">
        <f t="shared" si="1"/>
        <v/>
      </c>
      <c r="F16" s="132" t="str">
        <f t="shared" si="0"/>
        <v>是</v>
      </c>
    </row>
    <row r="17" ht="36" customHeight="1" spans="1:6">
      <c r="A17" s="309" t="s">
        <v>2495</v>
      </c>
      <c r="B17" s="310" t="s">
        <v>2496</v>
      </c>
      <c r="C17" s="304"/>
      <c r="D17" s="304"/>
      <c r="E17" s="91" t="str">
        <f t="shared" si="1"/>
        <v/>
      </c>
      <c r="F17" s="132" t="str">
        <f t="shared" si="0"/>
        <v>是</v>
      </c>
    </row>
    <row r="18" ht="36" customHeight="1" spans="1:6">
      <c r="A18" s="309" t="s">
        <v>2497</v>
      </c>
      <c r="B18" s="311" t="s">
        <v>2498</v>
      </c>
      <c r="C18" s="308"/>
      <c r="D18" s="308"/>
      <c r="E18" s="91" t="str">
        <f t="shared" si="1"/>
        <v/>
      </c>
      <c r="F18" s="132" t="str">
        <f t="shared" si="0"/>
        <v>否</v>
      </c>
    </row>
    <row r="19" ht="36" customHeight="1" spans="1:6">
      <c r="A19" s="309" t="s">
        <v>2499</v>
      </c>
      <c r="B19" s="311" t="s">
        <v>2500</v>
      </c>
      <c r="C19" s="308"/>
      <c r="D19" s="308"/>
      <c r="E19" s="91" t="str">
        <f t="shared" si="1"/>
        <v/>
      </c>
      <c r="F19" s="132" t="str">
        <f t="shared" si="0"/>
        <v>否</v>
      </c>
    </row>
    <row r="20" ht="36" customHeight="1" spans="1:6">
      <c r="A20" s="309" t="s">
        <v>2501</v>
      </c>
      <c r="B20" s="310" t="s">
        <v>2502</v>
      </c>
      <c r="C20" s="305">
        <v>1157</v>
      </c>
      <c r="D20" s="306">
        <v>1400</v>
      </c>
      <c r="E20" s="91">
        <f t="shared" si="1"/>
        <v>0.21</v>
      </c>
      <c r="F20" s="132" t="str">
        <f t="shared" si="0"/>
        <v>是</v>
      </c>
    </row>
    <row r="21" ht="36" customHeight="1" spans="1:6">
      <c r="A21" s="309" t="s">
        <v>2503</v>
      </c>
      <c r="B21" s="310" t="s">
        <v>2504</v>
      </c>
      <c r="C21" s="304"/>
      <c r="D21" s="304"/>
      <c r="E21" s="91" t="str">
        <f t="shared" si="1"/>
        <v/>
      </c>
      <c r="F21" s="132" t="str">
        <f t="shared" si="0"/>
        <v>是</v>
      </c>
    </row>
    <row r="22" ht="36" customHeight="1" spans="1:6">
      <c r="A22" s="309" t="s">
        <v>2505</v>
      </c>
      <c r="B22" s="310" t="s">
        <v>2506</v>
      </c>
      <c r="C22" s="304"/>
      <c r="D22" s="304"/>
      <c r="E22" s="91" t="str">
        <f t="shared" si="1"/>
        <v/>
      </c>
      <c r="F22" s="132" t="str">
        <f t="shared" si="0"/>
        <v>是</v>
      </c>
    </row>
    <row r="23" ht="36" customHeight="1" spans="1:6">
      <c r="A23" s="302" t="s">
        <v>2507</v>
      </c>
      <c r="B23" s="303" t="s">
        <v>2508</v>
      </c>
      <c r="C23" s="304"/>
      <c r="D23" s="304"/>
      <c r="E23" s="91" t="str">
        <f t="shared" si="1"/>
        <v/>
      </c>
      <c r="F23" s="132" t="str">
        <f t="shared" si="0"/>
        <v>是</v>
      </c>
    </row>
    <row r="24" ht="36" customHeight="1" spans="1:6">
      <c r="A24" s="302" t="s">
        <v>2509</v>
      </c>
      <c r="B24" s="303" t="s">
        <v>2510</v>
      </c>
      <c r="C24" s="305">
        <v>4096</v>
      </c>
      <c r="D24" s="306">
        <v>1400</v>
      </c>
      <c r="E24" s="91" t="str">
        <f t="shared" si="1"/>
        <v/>
      </c>
      <c r="F24" s="132" t="str">
        <f t="shared" si="0"/>
        <v>是</v>
      </c>
    </row>
    <row r="25" ht="36" customHeight="1" spans="1:6">
      <c r="A25" s="302" t="s">
        <v>2511</v>
      </c>
      <c r="B25" s="303" t="s">
        <v>2512</v>
      </c>
      <c r="C25" s="304"/>
      <c r="D25" s="304"/>
      <c r="E25" s="91" t="str">
        <f t="shared" si="1"/>
        <v/>
      </c>
      <c r="F25" s="132" t="str">
        <f t="shared" si="0"/>
        <v>是</v>
      </c>
    </row>
    <row r="26" ht="36" customHeight="1" spans="1:6">
      <c r="A26" s="302" t="s">
        <v>2513</v>
      </c>
      <c r="B26" s="303" t="s">
        <v>2514</v>
      </c>
      <c r="C26" s="304"/>
      <c r="D26" s="304"/>
      <c r="E26" s="91" t="str">
        <f t="shared" si="1"/>
        <v/>
      </c>
      <c r="F26" s="132" t="str">
        <f t="shared" si="0"/>
        <v>是</v>
      </c>
    </row>
    <row r="27" ht="36" customHeight="1" spans="1:6">
      <c r="A27" s="302" t="s">
        <v>2515</v>
      </c>
      <c r="B27" s="303" t="s">
        <v>2516</v>
      </c>
      <c r="C27" s="305">
        <v>3573</v>
      </c>
      <c r="D27" s="306">
        <v>4732</v>
      </c>
      <c r="E27" s="91">
        <f t="shared" si="1"/>
        <v>0.324</v>
      </c>
      <c r="F27" s="132" t="str">
        <f t="shared" si="0"/>
        <v>是</v>
      </c>
    </row>
    <row r="28" ht="36" customHeight="1" spans="1:6">
      <c r="A28" s="302"/>
      <c r="B28" s="307"/>
      <c r="C28" s="308"/>
      <c r="D28" s="308"/>
      <c r="E28" s="91" t="str">
        <f t="shared" si="1"/>
        <v/>
      </c>
      <c r="F28" s="132" t="str">
        <f t="shared" si="0"/>
        <v>是</v>
      </c>
    </row>
    <row r="29" ht="36" customHeight="1" spans="1:6">
      <c r="A29" s="312"/>
      <c r="B29" s="313" t="s">
        <v>2517</v>
      </c>
      <c r="C29" s="304">
        <f>C4+C5+C6+C7+C8+C9+C10+C16+C17+C20+C21+C22+C23+C24+C25+C26+C27</f>
        <v>85682</v>
      </c>
      <c r="D29" s="304">
        <f>D4+D5+D6+D7+D8+D9+D10+D16+D17+D20+D21+D22+D23+D24+D25+D26+D27</f>
        <v>257532</v>
      </c>
      <c r="E29" s="91" t="str">
        <f t="shared" si="1"/>
        <v/>
      </c>
      <c r="F29" s="132" t="str">
        <f t="shared" si="0"/>
        <v>是</v>
      </c>
    </row>
    <row r="30" ht="36" customHeight="1" spans="1:6">
      <c r="A30" s="314">
        <v>105</v>
      </c>
      <c r="B30" s="315" t="s">
        <v>2518</v>
      </c>
      <c r="C30" s="316">
        <v>197400</v>
      </c>
      <c r="D30" s="317">
        <v>221900</v>
      </c>
      <c r="E30" s="91">
        <f t="shared" si="1"/>
        <v>0.124</v>
      </c>
      <c r="F30" s="132" t="str">
        <f t="shared" si="0"/>
        <v>是</v>
      </c>
    </row>
    <row r="31" ht="36" customHeight="1" spans="1:6">
      <c r="A31" s="318">
        <v>110</v>
      </c>
      <c r="B31" s="319" t="s">
        <v>61</v>
      </c>
      <c r="C31" s="316">
        <f>C32+C35</f>
        <v>33898</v>
      </c>
      <c r="D31" s="316">
        <v>20890</v>
      </c>
      <c r="E31" s="91" t="str">
        <f t="shared" si="1"/>
        <v/>
      </c>
      <c r="F31" s="132" t="str">
        <f t="shared" si="0"/>
        <v>是</v>
      </c>
    </row>
    <row r="32" ht="36" customHeight="1" spans="1:6">
      <c r="A32" s="318">
        <v>11004</v>
      </c>
      <c r="B32" s="320" t="s">
        <v>2519</v>
      </c>
      <c r="C32" s="316">
        <v>3177</v>
      </c>
      <c r="D32" s="316">
        <v>3000</v>
      </c>
      <c r="E32" s="91">
        <f t="shared" si="1"/>
        <v>-0.056</v>
      </c>
      <c r="F32" s="132" t="str">
        <f t="shared" si="0"/>
        <v>是</v>
      </c>
    </row>
    <row r="33" ht="36" customHeight="1" spans="1:6">
      <c r="A33" s="321">
        <v>1100402</v>
      </c>
      <c r="B33" s="322" t="s">
        <v>2520</v>
      </c>
      <c r="C33" s="323"/>
      <c r="D33" s="324"/>
      <c r="E33" s="91" t="str">
        <f t="shared" si="1"/>
        <v/>
      </c>
      <c r="F33" s="132" t="str">
        <f t="shared" si="0"/>
        <v>是</v>
      </c>
    </row>
    <row r="34" ht="36" customHeight="1" spans="1:6">
      <c r="A34" s="321">
        <v>1100403</v>
      </c>
      <c r="B34" s="325" t="s">
        <v>2521</v>
      </c>
      <c r="C34" s="323"/>
      <c r="D34" s="324"/>
      <c r="E34" s="91" t="str">
        <f t="shared" si="1"/>
        <v/>
      </c>
      <c r="F34" s="132" t="str">
        <f t="shared" si="0"/>
        <v>是</v>
      </c>
    </row>
    <row r="35" ht="36" customHeight="1" spans="1:6">
      <c r="A35" s="321">
        <v>11008</v>
      </c>
      <c r="B35" s="322" t="s">
        <v>64</v>
      </c>
      <c r="C35" s="323">
        <v>30721</v>
      </c>
      <c r="D35" s="324">
        <v>17890</v>
      </c>
      <c r="E35" s="91" t="str">
        <f t="shared" si="1"/>
        <v/>
      </c>
      <c r="F35" s="132" t="str">
        <f t="shared" si="0"/>
        <v>是</v>
      </c>
    </row>
    <row r="36" ht="36" hidden="1" customHeight="1" spans="1:6">
      <c r="A36" s="321">
        <v>11009</v>
      </c>
      <c r="B36" s="322" t="s">
        <v>65</v>
      </c>
      <c r="C36" s="323">
        <v>0</v>
      </c>
      <c r="D36" s="324"/>
      <c r="E36" s="326"/>
      <c r="F36" s="132" t="str">
        <f t="shared" si="0"/>
        <v>否</v>
      </c>
    </row>
    <row r="37" ht="36" customHeight="1" spans="1:6">
      <c r="A37" s="327"/>
      <c r="B37" s="328" t="s">
        <v>68</v>
      </c>
      <c r="C37" s="316">
        <f>C29+C30+C31</f>
        <v>316980</v>
      </c>
      <c r="D37" s="317">
        <f>D29+D30+D31</f>
        <v>500322</v>
      </c>
      <c r="E37" s="91">
        <f>IF(C37&lt;&gt;0,IF((D37/C37-1)&lt;-30%,"",IF((D37/C37-1)&gt;150%,"",D37/C37-1)),"")</f>
        <v>0.578</v>
      </c>
      <c r="F37" s="132" t="str">
        <f t="shared" si="0"/>
        <v>是</v>
      </c>
    </row>
    <row r="38" spans="1:6">
      <c r="C38" s="329"/>
      <c r="D38" s="329"/>
    </row>
    <row r="40" spans="1:6">
      <c r="C40" s="329"/>
      <c r="D40" s="329"/>
    </row>
    <row r="42" spans="1:6">
      <c r="C42" s="329"/>
      <c r="D42" s="329"/>
    </row>
    <row r="43" spans="1:6">
      <c r="C43" s="329"/>
      <c r="D43" s="329"/>
    </row>
    <row r="45" spans="1:6">
      <c r="C45" s="329"/>
      <c r="D45" s="329"/>
    </row>
    <row r="46" spans="1:6">
      <c r="C46" s="329"/>
      <c r="D46" s="329"/>
    </row>
    <row r="47" spans="1:6">
      <c r="C47" s="329"/>
      <c r="D47" s="329"/>
    </row>
    <row r="48" spans="1:6">
      <c r="C48" s="329"/>
      <c r="D48" s="329"/>
    </row>
    <row r="50" spans="3:4">
      <c r="C50" s="329"/>
      <c r="D50" s="329"/>
    </row>
    <row r="54" spans="3:4">
      <c r="C54" s="144" t="s">
        <v>69</v>
      </c>
    </row>
    <row r="198" spans="2:2">
      <c r="B198" s="144" t="s">
        <v>70</v>
      </c>
    </row>
    <row r="435" ht="280.8" spans="3:3">
      <c r="C435" s="157" t="s">
        <v>71</v>
      </c>
    </row>
    <row r="993" spans="6:6">
      <c r="F993" s="144" t="s">
        <v>72</v>
      </c>
    </row>
  </sheetData>
  <autoFilter xmlns:etc="http://www.wps.cn/officeDocument/2017/etCustomData" ref="A3:F37" etc:filterBottomFollowUsedRange="0">
    <filterColumn colId="5">
      <customFilters>
        <customFilter operator="equal" val="是"/>
      </customFilters>
    </filterColumn>
    <extLst/>
  </autoFilter>
  <mergeCells count="1">
    <mergeCell ref="B1:E1"/>
  </mergeCells>
  <conditionalFormatting sqref="D10">
    <cfRule type="expression" dxfId="1" priority="1" stopIfTrue="1">
      <formula>"len($A:$A)=3"</formula>
    </cfRule>
  </conditionalFormatting>
  <conditionalFormatting sqref="B30">
    <cfRule type="expression" dxfId="1" priority="12" stopIfTrue="1">
      <formula>"len($A:$A)=3"</formula>
    </cfRule>
  </conditionalFormatting>
  <conditionalFormatting sqref="B32">
    <cfRule type="expression" dxfId="1" priority="3" stopIfTrue="1">
      <formula>"len($A:$A)=3"</formula>
    </cfRule>
  </conditionalFormatting>
  <conditionalFormatting sqref="B34">
    <cfRule type="expression" dxfId="1" priority="2" stopIfTrue="1">
      <formula>"len($A:$A)=3"</formula>
    </cfRule>
  </conditionalFormatting>
  <conditionalFormatting sqref="C30:C35 D31:D34">
    <cfRule type="expression" dxfId="1" priority="11" stopIfTrue="1">
      <formula>"len($A:$A)=3"</formula>
    </cfRule>
  </conditionalFormatting>
  <conditionalFormatting sqref="D30 D33:D35">
    <cfRule type="expression" dxfId="1" priority="8" stopIfTrue="1">
      <formula>"len($A:$A)=3"</formula>
    </cfRule>
  </conditionalFormatting>
  <conditionalFormatting sqref="B31 B33">
    <cfRule type="expression" dxfId="1" priority="5"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tabColor rgb="FF00B0F0"/>
  </sheetPr>
  <dimension ref="A1:G993"/>
  <sheetViews>
    <sheetView showGridLines="0" showZeros="0" view="pageBreakPreview" zoomScaleNormal="115" workbookViewId="0">
      <pane ySplit="3" topLeftCell="A190" activePane="bottomLeft" state="frozen"/>
      <selection/>
      <selection pane="bottomLeft" activeCell="B198" sqref="B198"/>
    </sheetView>
  </sheetViews>
  <sheetFormatPr defaultColWidth="9" defaultRowHeight="15.6" outlineLevelCol="6"/>
  <cols>
    <col min="1" max="1" width="14.3611111111111" style="227" customWidth="1"/>
    <col min="2" max="2" width="53.2777777777778" style="227" customWidth="1"/>
    <col min="3" max="3" width="20.3055555555556" style="231" customWidth="1"/>
    <col min="4" max="4" width="20.7685185185185" style="232" customWidth="1"/>
    <col min="5" max="5" width="18.5925925925926" style="233" customWidth="1"/>
    <col min="6" max="6" width="3.75" style="234" customWidth="1"/>
    <col min="7" max="16384" width="9" style="227"/>
  </cols>
  <sheetData>
    <row r="1" s="227" customFormat="1" ht="45" customHeight="1" spans="1:7">
      <c r="B1" s="235" t="s">
        <v>2522</v>
      </c>
      <c r="C1" s="235"/>
      <c r="D1" s="236"/>
      <c r="E1" s="235"/>
      <c r="F1" s="234"/>
    </row>
    <row r="2" s="228" customFormat="1" ht="20.1" customHeight="1" spans="1:7">
      <c r="B2" s="237" t="s">
        <v>2523</v>
      </c>
      <c r="C2" s="237"/>
      <c r="D2" s="238"/>
      <c r="E2" s="239" t="s">
        <v>2</v>
      </c>
      <c r="F2" s="240"/>
    </row>
    <row r="3" s="229" customFormat="1" ht="45" customHeight="1" spans="1:7">
      <c r="A3" s="241" t="s">
        <v>3</v>
      </c>
      <c r="B3" s="242" t="s">
        <v>4</v>
      </c>
      <c r="C3" s="241" t="str">
        <f>YEAR([3]封面!$B$7)-1&amp;"年预算数"</f>
        <v>2021年预算数</v>
      </c>
      <c r="D3" s="243" t="str">
        <f>YEAR([3]封面!$B$7)&amp;"年预算数"</f>
        <v>2022年预算数</v>
      </c>
      <c r="E3" s="244" t="s">
        <v>2524</v>
      </c>
      <c r="F3" s="245" t="s">
        <v>8</v>
      </c>
      <c r="G3" s="229" t="s">
        <v>2525</v>
      </c>
    </row>
    <row r="4" s="227" customFormat="1" ht="36" customHeight="1" spans="1:7">
      <c r="A4" s="246" t="s">
        <v>856</v>
      </c>
      <c r="B4" s="247" t="s">
        <v>2526</v>
      </c>
      <c r="C4" s="248">
        <f>SUM(C5,C11,C17)</f>
        <v>245</v>
      </c>
      <c r="D4" s="249">
        <f>SUM(D5,D11,D17)</f>
        <v>175</v>
      </c>
      <c r="E4" s="250">
        <f t="shared" ref="E4:E67" si="0">IF(C4&lt;&gt;0,IF((D4/C4-1)&lt;-30%,"",IF((D4/C4-1)&gt;150%,"",D4/C4-1)),"")</f>
        <v>-0.286</v>
      </c>
      <c r="F4" s="251" t="str">
        <f t="shared" ref="F4:F67" si="1">IF(LEN(A4)=3,"是",IF(B4&lt;&gt;"",IF(SUM(C4:D4)&lt;&gt;0,"是","否"),"是"))</f>
        <v>是</v>
      </c>
      <c r="G4" s="227" t="str">
        <f t="shared" ref="G4:G67" si="2">IF(LEN(A4)=3,"类",IF(LEN(A4)=5,"款","项"))</f>
        <v>类</v>
      </c>
    </row>
    <row r="5" s="227" customFormat="1" ht="36" customHeight="1" spans="1:7">
      <c r="A5" s="246" t="s">
        <v>2527</v>
      </c>
      <c r="B5" s="252" t="s">
        <v>2528</v>
      </c>
      <c r="C5" s="253">
        <f>SUM(C7,C10)</f>
        <v>35</v>
      </c>
      <c r="D5" s="253">
        <f>SUM(D7,D10)</f>
        <v>85</v>
      </c>
      <c r="E5" s="91">
        <f t="shared" si="0"/>
        <v>1.429</v>
      </c>
      <c r="F5" s="251" t="str">
        <f t="shared" si="1"/>
        <v>是</v>
      </c>
      <c r="G5" s="227" t="str">
        <f t="shared" si="2"/>
        <v>款</v>
      </c>
    </row>
    <row r="6" s="227" customFormat="1" ht="36" customHeight="1" spans="1:7">
      <c r="A6" s="254" t="s">
        <v>2529</v>
      </c>
      <c r="B6" s="255" t="s">
        <v>2530</v>
      </c>
      <c r="C6" s="253">
        <v>0</v>
      </c>
      <c r="D6" s="256"/>
      <c r="E6" s="257" t="str">
        <f t="shared" si="0"/>
        <v/>
      </c>
      <c r="F6" s="251" t="str">
        <f t="shared" si="1"/>
        <v>否</v>
      </c>
      <c r="G6" s="227" t="str">
        <f t="shared" si="2"/>
        <v>项</v>
      </c>
    </row>
    <row r="7" s="227" customFormat="1" ht="36" customHeight="1" spans="1:7">
      <c r="A7" s="254" t="s">
        <v>2531</v>
      </c>
      <c r="B7" s="255" t="s">
        <v>2532</v>
      </c>
      <c r="C7" s="253">
        <v>34</v>
      </c>
      <c r="D7" s="256">
        <v>85</v>
      </c>
      <c r="E7" s="257">
        <f t="shared" si="0"/>
        <v>1.5</v>
      </c>
      <c r="F7" s="251" t="str">
        <f t="shared" si="1"/>
        <v>是</v>
      </c>
      <c r="G7" s="227" t="str">
        <f t="shared" si="2"/>
        <v>项</v>
      </c>
    </row>
    <row r="8" s="227" customFormat="1" ht="30" customHeight="1" spans="1:7">
      <c r="A8" s="254" t="s">
        <v>2533</v>
      </c>
      <c r="B8" s="255" t="s">
        <v>2534</v>
      </c>
      <c r="C8" s="253">
        <v>0</v>
      </c>
      <c r="D8" s="256"/>
      <c r="E8" s="257" t="str">
        <f t="shared" si="0"/>
        <v/>
      </c>
      <c r="F8" s="251" t="str">
        <f t="shared" si="1"/>
        <v>否</v>
      </c>
      <c r="G8" s="227" t="str">
        <f t="shared" si="2"/>
        <v>项</v>
      </c>
    </row>
    <row r="9" s="227" customFormat="1" ht="28" customHeight="1" spans="1:7">
      <c r="A9" s="258" t="s">
        <v>2535</v>
      </c>
      <c r="B9" s="259" t="s">
        <v>2536</v>
      </c>
      <c r="C9" s="253">
        <v>0</v>
      </c>
      <c r="D9" s="256"/>
      <c r="E9" s="257" t="str">
        <f t="shared" si="0"/>
        <v/>
      </c>
      <c r="F9" s="251" t="str">
        <f t="shared" si="1"/>
        <v>否</v>
      </c>
      <c r="G9" s="227" t="str">
        <f t="shared" si="2"/>
        <v>项</v>
      </c>
    </row>
    <row r="10" s="227" customFormat="1" ht="36" customHeight="1" spans="1:7">
      <c r="A10" s="254" t="s">
        <v>2537</v>
      </c>
      <c r="B10" s="255" t="s">
        <v>2538</v>
      </c>
      <c r="C10" s="253">
        <v>1</v>
      </c>
      <c r="D10" s="256"/>
      <c r="E10" s="91" t="str">
        <f t="shared" si="0"/>
        <v/>
      </c>
      <c r="F10" s="251" t="str">
        <f t="shared" si="1"/>
        <v>是</v>
      </c>
      <c r="G10" s="227" t="str">
        <f t="shared" si="2"/>
        <v>项</v>
      </c>
    </row>
    <row r="11" s="227" customFormat="1" ht="24" customHeight="1" spans="1:7">
      <c r="A11" s="246" t="s">
        <v>2539</v>
      </c>
      <c r="B11" s="252" t="s">
        <v>2540</v>
      </c>
      <c r="C11" s="253">
        <f>SUM(C12:C16)</f>
        <v>210</v>
      </c>
      <c r="D11" s="256">
        <f>SUM(D12:D16)</f>
        <v>90</v>
      </c>
      <c r="E11" s="257" t="str">
        <f t="shared" si="0"/>
        <v/>
      </c>
      <c r="F11" s="251" t="str">
        <f t="shared" si="1"/>
        <v>是</v>
      </c>
      <c r="G11" s="227" t="str">
        <f t="shared" si="2"/>
        <v>款</v>
      </c>
    </row>
    <row r="12" s="227" customFormat="1" ht="27" customHeight="1" spans="1:7">
      <c r="A12" s="254" t="s">
        <v>2541</v>
      </c>
      <c r="B12" s="252" t="s">
        <v>2542</v>
      </c>
      <c r="C12" s="253">
        <v>0</v>
      </c>
      <c r="D12" s="256"/>
      <c r="E12" s="257" t="str">
        <f t="shared" si="0"/>
        <v/>
      </c>
      <c r="F12" s="251" t="str">
        <f t="shared" si="1"/>
        <v>否</v>
      </c>
      <c r="G12" s="227" t="str">
        <f t="shared" si="2"/>
        <v>项</v>
      </c>
    </row>
    <row r="13" s="227" customFormat="1" ht="27" customHeight="1" spans="1:7">
      <c r="A13" s="254" t="s">
        <v>2543</v>
      </c>
      <c r="B13" s="255" t="s">
        <v>2544</v>
      </c>
      <c r="C13" s="253">
        <v>0</v>
      </c>
      <c r="D13" s="256"/>
      <c r="E13" s="257" t="str">
        <f t="shared" si="0"/>
        <v/>
      </c>
      <c r="F13" s="251" t="str">
        <f t="shared" si="1"/>
        <v>否</v>
      </c>
      <c r="G13" s="227" t="str">
        <f t="shared" si="2"/>
        <v>项</v>
      </c>
    </row>
    <row r="14" s="227" customFormat="1" ht="28" customHeight="1" spans="1:7">
      <c r="A14" s="254" t="s">
        <v>2545</v>
      </c>
      <c r="B14" s="255" t="s">
        <v>2546</v>
      </c>
      <c r="C14" s="253">
        <v>0</v>
      </c>
      <c r="D14" s="256"/>
      <c r="E14" s="91" t="str">
        <f t="shared" si="0"/>
        <v/>
      </c>
      <c r="F14" s="251" t="str">
        <f t="shared" si="1"/>
        <v>否</v>
      </c>
      <c r="G14" s="227" t="str">
        <f t="shared" si="2"/>
        <v>项</v>
      </c>
    </row>
    <row r="15" s="227" customFormat="1" ht="51" customHeight="1" spans="1:7">
      <c r="A15" s="258" t="s">
        <v>2547</v>
      </c>
      <c r="B15" s="259" t="s">
        <v>2548</v>
      </c>
      <c r="C15" s="253">
        <v>210</v>
      </c>
      <c r="D15" s="256">
        <v>90</v>
      </c>
      <c r="E15" s="257" t="str">
        <f t="shared" si="0"/>
        <v/>
      </c>
      <c r="F15" s="251" t="str">
        <f t="shared" si="1"/>
        <v>是</v>
      </c>
      <c r="G15" s="227" t="str">
        <f t="shared" si="2"/>
        <v>项</v>
      </c>
    </row>
    <row r="16" s="227" customFormat="1" ht="32" customHeight="1" spans="1:7">
      <c r="A16" s="258" t="s">
        <v>2549</v>
      </c>
      <c r="B16" s="259" t="s">
        <v>2550</v>
      </c>
      <c r="C16" s="253"/>
      <c r="D16" s="256"/>
      <c r="E16" s="257" t="str">
        <f t="shared" si="0"/>
        <v/>
      </c>
      <c r="F16" s="251" t="str">
        <f t="shared" si="1"/>
        <v>否</v>
      </c>
      <c r="G16" s="227" t="str">
        <f t="shared" si="2"/>
        <v>项</v>
      </c>
    </row>
    <row r="17" s="227" customFormat="1" ht="39" customHeight="1" spans="1:7">
      <c r="A17" s="246" t="s">
        <v>2551</v>
      </c>
      <c r="B17" s="255" t="s">
        <v>2552</v>
      </c>
      <c r="C17" s="253">
        <f>SUM(C18:C19)</f>
        <v>0</v>
      </c>
      <c r="D17" s="256">
        <f>SUM(D18:D19)</f>
        <v>0</v>
      </c>
      <c r="E17" s="91" t="str">
        <f t="shared" si="0"/>
        <v/>
      </c>
      <c r="F17" s="251" t="str">
        <f t="shared" si="1"/>
        <v>否</v>
      </c>
      <c r="G17" s="227" t="str">
        <f t="shared" si="2"/>
        <v>款</v>
      </c>
    </row>
    <row r="18" s="227" customFormat="1" ht="28" customHeight="1" spans="1:7">
      <c r="A18" s="254" t="s">
        <v>2553</v>
      </c>
      <c r="B18" s="252" t="s">
        <v>2554</v>
      </c>
      <c r="C18" s="253">
        <v>0</v>
      </c>
      <c r="D18" s="256"/>
      <c r="E18" s="91" t="str">
        <f t="shared" si="0"/>
        <v/>
      </c>
      <c r="F18" s="251" t="str">
        <f t="shared" si="1"/>
        <v>否</v>
      </c>
      <c r="G18" s="227" t="str">
        <f t="shared" si="2"/>
        <v>项</v>
      </c>
    </row>
    <row r="19" s="227" customFormat="1" ht="38" customHeight="1" spans="1:7">
      <c r="A19" s="254" t="s">
        <v>2555</v>
      </c>
      <c r="B19" s="255" t="s">
        <v>2556</v>
      </c>
      <c r="C19" s="253">
        <v>0</v>
      </c>
      <c r="D19" s="256"/>
      <c r="E19" s="257" t="str">
        <f t="shared" si="0"/>
        <v/>
      </c>
      <c r="F19" s="251" t="str">
        <f t="shared" si="1"/>
        <v>否</v>
      </c>
      <c r="G19" s="227" t="str">
        <f t="shared" si="2"/>
        <v>项</v>
      </c>
    </row>
    <row r="20" s="227" customFormat="1" ht="36" customHeight="1" spans="1:7">
      <c r="A20" s="246" t="s">
        <v>959</v>
      </c>
      <c r="B20" s="260" t="s">
        <v>2557</v>
      </c>
      <c r="C20" s="248">
        <f>SUM(C21,C25,C29)</f>
        <v>3704</v>
      </c>
      <c r="D20" s="249">
        <f>SUM(D21,D25,D29)</f>
        <v>3300</v>
      </c>
      <c r="E20" s="257">
        <f t="shared" si="0"/>
        <v>-0.109</v>
      </c>
      <c r="F20" s="251" t="str">
        <f t="shared" si="1"/>
        <v>是</v>
      </c>
      <c r="G20" s="227" t="str">
        <f t="shared" si="2"/>
        <v>类</v>
      </c>
    </row>
    <row r="21" s="227" customFormat="1" ht="36" customHeight="1" spans="1:7">
      <c r="A21" s="246" t="s">
        <v>2558</v>
      </c>
      <c r="B21" s="255" t="s">
        <v>2559</v>
      </c>
      <c r="C21" s="253">
        <f>SUM(C22:C24)</f>
        <v>3607</v>
      </c>
      <c r="D21" s="256">
        <f>SUM(D22:D24)</f>
        <v>3145</v>
      </c>
      <c r="E21" s="257">
        <f t="shared" si="0"/>
        <v>-0.128</v>
      </c>
      <c r="F21" s="251" t="str">
        <f t="shared" si="1"/>
        <v>是</v>
      </c>
      <c r="G21" s="227" t="str">
        <f t="shared" si="2"/>
        <v>款</v>
      </c>
    </row>
    <row r="22" s="227" customFormat="1" ht="36" customHeight="1" spans="1:7">
      <c r="A22" s="254" t="s">
        <v>2560</v>
      </c>
      <c r="B22" s="252" t="s">
        <v>2561</v>
      </c>
      <c r="C22" s="253">
        <v>1162</v>
      </c>
      <c r="D22" s="256">
        <v>1681</v>
      </c>
      <c r="E22" s="91">
        <f t="shared" si="0"/>
        <v>0.447</v>
      </c>
      <c r="F22" s="251" t="str">
        <f t="shared" si="1"/>
        <v>是</v>
      </c>
      <c r="G22" s="227" t="str">
        <f t="shared" si="2"/>
        <v>项</v>
      </c>
    </row>
    <row r="23" s="227" customFormat="1" ht="36" customHeight="1" spans="1:7">
      <c r="A23" s="254" t="s">
        <v>2562</v>
      </c>
      <c r="B23" s="252" t="s">
        <v>2563</v>
      </c>
      <c r="C23" s="253">
        <v>2384</v>
      </c>
      <c r="D23" s="256">
        <v>1403</v>
      </c>
      <c r="E23" s="257" t="str">
        <f t="shared" si="0"/>
        <v/>
      </c>
      <c r="F23" s="251" t="str">
        <f t="shared" si="1"/>
        <v>是</v>
      </c>
      <c r="G23" s="227" t="str">
        <f t="shared" si="2"/>
        <v>项</v>
      </c>
    </row>
    <row r="24" s="227" customFormat="1" ht="36" customHeight="1" spans="1:7">
      <c r="A24" s="254" t="s">
        <v>2564</v>
      </c>
      <c r="B24" s="252" t="s">
        <v>2565</v>
      </c>
      <c r="C24" s="253">
        <v>61</v>
      </c>
      <c r="D24" s="256">
        <v>61</v>
      </c>
      <c r="E24" s="257">
        <f t="shared" si="0"/>
        <v>0</v>
      </c>
      <c r="F24" s="251" t="str">
        <f t="shared" si="1"/>
        <v>是</v>
      </c>
      <c r="G24" s="227" t="str">
        <f t="shared" si="2"/>
        <v>项</v>
      </c>
    </row>
    <row r="25" s="227" customFormat="1" ht="36" customHeight="1" spans="1:7">
      <c r="A25" s="261" t="s">
        <v>2566</v>
      </c>
      <c r="B25" s="255" t="s">
        <v>2567</v>
      </c>
      <c r="C25" s="253">
        <f>SUM(C26:C28)</f>
        <v>97</v>
      </c>
      <c r="D25" s="256">
        <f>SUM(D26:D28)</f>
        <v>155</v>
      </c>
      <c r="E25" s="257">
        <f t="shared" si="0"/>
        <v>0.598</v>
      </c>
      <c r="F25" s="251" t="str">
        <f t="shared" si="1"/>
        <v>是</v>
      </c>
      <c r="G25" s="227" t="str">
        <f t="shared" si="2"/>
        <v>款</v>
      </c>
    </row>
    <row r="26" s="227" customFormat="1" ht="36" customHeight="1" spans="1:7">
      <c r="A26" s="254" t="s">
        <v>2568</v>
      </c>
      <c r="B26" s="255" t="s">
        <v>2561</v>
      </c>
      <c r="C26" s="253">
        <v>0</v>
      </c>
      <c r="D26" s="256"/>
      <c r="E26" s="91" t="str">
        <f t="shared" si="0"/>
        <v/>
      </c>
      <c r="F26" s="251" t="str">
        <f t="shared" si="1"/>
        <v>否</v>
      </c>
      <c r="G26" s="227" t="str">
        <f t="shared" si="2"/>
        <v>项</v>
      </c>
    </row>
    <row r="27" s="227" customFormat="1" ht="36" customHeight="1" spans="1:7">
      <c r="A27" s="254" t="s">
        <v>2569</v>
      </c>
      <c r="B27" s="255" t="s">
        <v>2563</v>
      </c>
      <c r="C27" s="253">
        <v>97</v>
      </c>
      <c r="D27" s="256">
        <v>155</v>
      </c>
      <c r="E27" s="257">
        <f t="shared" si="0"/>
        <v>0.598</v>
      </c>
      <c r="F27" s="251" t="str">
        <f t="shared" si="1"/>
        <v>是</v>
      </c>
      <c r="G27" s="227" t="str">
        <f t="shared" si="2"/>
        <v>项</v>
      </c>
    </row>
    <row r="28" s="227" customFormat="1" ht="36" customHeight="1" spans="1:7">
      <c r="A28" s="254" t="s">
        <v>2570</v>
      </c>
      <c r="B28" s="255" t="s">
        <v>2571</v>
      </c>
      <c r="C28" s="253">
        <v>0</v>
      </c>
      <c r="D28" s="256"/>
      <c r="E28" s="257" t="str">
        <f t="shared" si="0"/>
        <v/>
      </c>
      <c r="F28" s="251" t="str">
        <f t="shared" si="1"/>
        <v>否</v>
      </c>
      <c r="G28" s="227" t="str">
        <f t="shared" si="2"/>
        <v>项</v>
      </c>
    </row>
    <row r="29" s="230" customFormat="1" ht="36" customHeight="1" spans="1:7">
      <c r="A29" s="246" t="s">
        <v>2572</v>
      </c>
      <c r="B29" s="252" t="s">
        <v>2573</v>
      </c>
      <c r="C29" s="253">
        <f>SUM(C30:C31)</f>
        <v>0</v>
      </c>
      <c r="D29" s="256">
        <f>SUM(D30:D31)</f>
        <v>0</v>
      </c>
      <c r="E29" s="91" t="str">
        <f t="shared" si="0"/>
        <v/>
      </c>
      <c r="F29" s="251" t="str">
        <f t="shared" si="1"/>
        <v>否</v>
      </c>
      <c r="G29" s="227" t="str">
        <f t="shared" si="2"/>
        <v>款</v>
      </c>
    </row>
    <row r="30" s="227" customFormat="1" ht="36" customHeight="1" spans="1:7">
      <c r="A30" s="254" t="s">
        <v>2574</v>
      </c>
      <c r="B30" s="252" t="s">
        <v>2563</v>
      </c>
      <c r="C30" s="253">
        <v>0</v>
      </c>
      <c r="D30" s="256"/>
      <c r="E30" s="257" t="str">
        <f t="shared" si="0"/>
        <v/>
      </c>
      <c r="F30" s="251" t="str">
        <f t="shared" si="1"/>
        <v>否</v>
      </c>
      <c r="G30" s="227" t="str">
        <f t="shared" si="2"/>
        <v>项</v>
      </c>
    </row>
    <row r="31" s="227" customFormat="1" ht="36" customHeight="1" spans="1:7">
      <c r="A31" s="254" t="s">
        <v>2575</v>
      </c>
      <c r="B31" s="255" t="s">
        <v>2576</v>
      </c>
      <c r="C31" s="253">
        <v>0</v>
      </c>
      <c r="D31" s="256"/>
      <c r="E31" s="91" t="str">
        <f t="shared" si="0"/>
        <v/>
      </c>
      <c r="F31" s="251" t="str">
        <f t="shared" si="1"/>
        <v>否</v>
      </c>
      <c r="G31" s="227" t="str">
        <f t="shared" si="2"/>
        <v>项</v>
      </c>
    </row>
    <row r="32" s="227" customFormat="1" ht="36" customHeight="1" spans="1:7">
      <c r="A32" s="246" t="s">
        <v>1319</v>
      </c>
      <c r="B32" s="260" t="s">
        <v>2577</v>
      </c>
      <c r="C32" s="248">
        <f>SUM(C33:C34)</f>
        <v>0</v>
      </c>
      <c r="D32" s="249">
        <f>SUM(D33:D34)</f>
        <v>0</v>
      </c>
      <c r="E32" s="257" t="str">
        <f t="shared" si="0"/>
        <v/>
      </c>
      <c r="F32" s="251" t="str">
        <f t="shared" si="1"/>
        <v>是</v>
      </c>
      <c r="G32" s="227" t="str">
        <f t="shared" si="2"/>
        <v>类</v>
      </c>
    </row>
    <row r="33" s="227" customFormat="1" ht="36" customHeight="1" spans="1:7">
      <c r="A33" s="254" t="s">
        <v>2578</v>
      </c>
      <c r="B33" s="255" t="s">
        <v>2579</v>
      </c>
      <c r="C33" s="253">
        <v>0</v>
      </c>
      <c r="D33" s="256"/>
      <c r="E33" s="257" t="str">
        <f t="shared" si="0"/>
        <v/>
      </c>
      <c r="F33" s="251" t="str">
        <f t="shared" si="1"/>
        <v>否</v>
      </c>
      <c r="G33" s="227" t="str">
        <f t="shared" si="2"/>
        <v>款</v>
      </c>
    </row>
    <row r="34" s="227" customFormat="1" ht="36" customHeight="1" spans="1:7">
      <c r="A34" s="246" t="s">
        <v>2580</v>
      </c>
      <c r="B34" s="255" t="s">
        <v>2581</v>
      </c>
      <c r="C34" s="253">
        <f>SUM(C35:C38)</f>
        <v>0</v>
      </c>
      <c r="D34" s="256">
        <f>SUM(D35:D38)</f>
        <v>0</v>
      </c>
      <c r="E34" s="257" t="str">
        <f t="shared" si="0"/>
        <v/>
      </c>
      <c r="F34" s="251" t="str">
        <f t="shared" si="1"/>
        <v>否</v>
      </c>
      <c r="G34" s="227" t="str">
        <f t="shared" si="2"/>
        <v>款</v>
      </c>
    </row>
    <row r="35" s="227" customFormat="1" ht="36" customHeight="1" spans="1:7">
      <c r="A35" s="254" t="s">
        <v>2582</v>
      </c>
      <c r="B35" s="255" t="s">
        <v>2583</v>
      </c>
      <c r="C35" s="253">
        <v>0</v>
      </c>
      <c r="D35" s="256"/>
      <c r="E35" s="257" t="str">
        <f t="shared" si="0"/>
        <v/>
      </c>
      <c r="F35" s="251" t="str">
        <f t="shared" si="1"/>
        <v>否</v>
      </c>
      <c r="G35" s="227" t="str">
        <f t="shared" si="2"/>
        <v>项</v>
      </c>
    </row>
    <row r="36" s="227" customFormat="1" ht="36" customHeight="1" spans="1:7">
      <c r="A36" s="254" t="s">
        <v>2584</v>
      </c>
      <c r="B36" s="255" t="s">
        <v>2585</v>
      </c>
      <c r="C36" s="253">
        <v>0</v>
      </c>
      <c r="D36" s="256"/>
      <c r="E36" s="91" t="str">
        <f t="shared" si="0"/>
        <v/>
      </c>
      <c r="F36" s="251" t="str">
        <f t="shared" si="1"/>
        <v>否</v>
      </c>
      <c r="G36" s="227" t="str">
        <f t="shared" si="2"/>
        <v>项</v>
      </c>
    </row>
    <row r="37" s="230" customFormat="1" ht="36" customHeight="1" spans="1:7">
      <c r="A37" s="254" t="s">
        <v>2586</v>
      </c>
      <c r="B37" s="255" t="s">
        <v>2587</v>
      </c>
      <c r="C37" s="253">
        <v>0</v>
      </c>
      <c r="D37" s="256"/>
      <c r="E37" s="91" t="str">
        <f t="shared" si="0"/>
        <v/>
      </c>
      <c r="F37" s="251" t="str">
        <f t="shared" si="1"/>
        <v>否</v>
      </c>
      <c r="G37" s="227" t="str">
        <f t="shared" si="2"/>
        <v>项</v>
      </c>
    </row>
    <row r="38" s="227" customFormat="1" ht="36" customHeight="1" spans="1:7">
      <c r="A38" s="254" t="s">
        <v>2588</v>
      </c>
      <c r="B38" s="255" t="s">
        <v>2589</v>
      </c>
      <c r="C38" s="253">
        <v>0</v>
      </c>
      <c r="D38" s="256"/>
      <c r="E38" s="257" t="str">
        <f t="shared" si="0"/>
        <v/>
      </c>
      <c r="F38" s="251" t="str">
        <f t="shared" si="1"/>
        <v>否</v>
      </c>
      <c r="G38" s="227" t="str">
        <f t="shared" si="2"/>
        <v>项</v>
      </c>
    </row>
    <row r="39" s="227" customFormat="1" ht="36" customHeight="1" spans="1:7">
      <c r="A39" s="246" t="s">
        <v>1467</v>
      </c>
      <c r="B39" s="260" t="s">
        <v>2590</v>
      </c>
      <c r="C39" s="248">
        <f>SUM(C40,C53,C57,C58,C64,C68,C72,C76,C82,C85)</f>
        <v>89576</v>
      </c>
      <c r="D39" s="249">
        <f>SUM(D40,D53,D57,D58,D64,D68,D72,D76,D82,D85)</f>
        <v>132921</v>
      </c>
      <c r="E39" s="257">
        <f t="shared" si="0"/>
        <v>0.484</v>
      </c>
      <c r="F39" s="251" t="str">
        <f t="shared" si="1"/>
        <v>是</v>
      </c>
      <c r="G39" s="227" t="str">
        <f t="shared" si="2"/>
        <v>类</v>
      </c>
    </row>
    <row r="40" s="227" customFormat="1" ht="36" customHeight="1" spans="1:7">
      <c r="A40" s="246" t="s">
        <v>2591</v>
      </c>
      <c r="B40" s="255" t="s">
        <v>2592</v>
      </c>
      <c r="C40" s="253">
        <f>SUM(C41:C52)</f>
        <v>78643</v>
      </c>
      <c r="D40" s="256">
        <f>SUM(D41:D52)</f>
        <v>131214</v>
      </c>
      <c r="E40" s="257">
        <f t="shared" si="0"/>
        <v>0.668</v>
      </c>
      <c r="F40" s="251" t="str">
        <f t="shared" si="1"/>
        <v>是</v>
      </c>
      <c r="G40" s="227" t="str">
        <f t="shared" si="2"/>
        <v>款</v>
      </c>
    </row>
    <row r="41" s="227" customFormat="1" ht="36" customHeight="1" spans="1:7">
      <c r="A41" s="254" t="s">
        <v>2593</v>
      </c>
      <c r="B41" s="255" t="s">
        <v>2594</v>
      </c>
      <c r="C41" s="253">
        <v>11786</v>
      </c>
      <c r="D41" s="256">
        <v>45000</v>
      </c>
      <c r="E41" s="257" t="str">
        <f t="shared" si="0"/>
        <v/>
      </c>
      <c r="F41" s="251" t="str">
        <f t="shared" si="1"/>
        <v>是</v>
      </c>
      <c r="G41" s="227" t="str">
        <f t="shared" si="2"/>
        <v>项</v>
      </c>
    </row>
    <row r="42" s="227" customFormat="1" ht="36" customHeight="1" spans="1:7">
      <c r="A42" s="254" t="s">
        <v>2595</v>
      </c>
      <c r="B42" s="255" t="s">
        <v>2596</v>
      </c>
      <c r="C42" s="253">
        <v>0</v>
      </c>
      <c r="D42" s="256">
        <v>500</v>
      </c>
      <c r="E42" s="257" t="str">
        <f t="shared" si="0"/>
        <v/>
      </c>
      <c r="F42" s="251" t="str">
        <f t="shared" si="1"/>
        <v>是</v>
      </c>
      <c r="G42" s="227" t="str">
        <f t="shared" si="2"/>
        <v>项</v>
      </c>
    </row>
    <row r="43" s="227" customFormat="1" ht="36" customHeight="1" spans="1:7">
      <c r="A43" s="254" t="s">
        <v>2597</v>
      </c>
      <c r="B43" s="252" t="s">
        <v>2598</v>
      </c>
      <c r="C43" s="253">
        <v>0</v>
      </c>
      <c r="D43" s="256"/>
      <c r="E43" s="257" t="str">
        <f t="shared" si="0"/>
        <v/>
      </c>
      <c r="F43" s="251" t="str">
        <f t="shared" si="1"/>
        <v>否</v>
      </c>
      <c r="G43" s="227" t="str">
        <f t="shared" si="2"/>
        <v>项</v>
      </c>
    </row>
    <row r="44" s="227" customFormat="1" ht="36" customHeight="1" spans="1:7">
      <c r="A44" s="254" t="s">
        <v>2599</v>
      </c>
      <c r="B44" s="255" t="s">
        <v>2600</v>
      </c>
      <c r="C44" s="253">
        <v>0</v>
      </c>
      <c r="D44" s="256"/>
      <c r="E44" s="257" t="str">
        <f t="shared" si="0"/>
        <v/>
      </c>
      <c r="F44" s="251" t="str">
        <f t="shared" si="1"/>
        <v>否</v>
      </c>
      <c r="G44" s="227" t="str">
        <f t="shared" si="2"/>
        <v>项</v>
      </c>
    </row>
    <row r="45" s="227" customFormat="1" ht="36" customHeight="1" spans="1:7">
      <c r="A45" s="254" t="s">
        <v>2601</v>
      </c>
      <c r="B45" s="255" t="s">
        <v>2602</v>
      </c>
      <c r="C45" s="253">
        <v>0</v>
      </c>
      <c r="D45" s="256"/>
      <c r="E45" s="257" t="str">
        <f t="shared" si="0"/>
        <v/>
      </c>
      <c r="F45" s="251" t="str">
        <f t="shared" si="1"/>
        <v>否</v>
      </c>
      <c r="G45" s="227" t="str">
        <f t="shared" si="2"/>
        <v>项</v>
      </c>
    </row>
    <row r="46" s="227" customFormat="1" ht="36" customHeight="1" spans="1:7">
      <c r="A46" s="254" t="s">
        <v>2603</v>
      </c>
      <c r="B46" s="255" t="s">
        <v>2604</v>
      </c>
      <c r="C46" s="253">
        <v>0</v>
      </c>
      <c r="D46" s="256"/>
      <c r="E46" s="257" t="str">
        <f t="shared" si="0"/>
        <v/>
      </c>
      <c r="F46" s="251" t="str">
        <f t="shared" si="1"/>
        <v>否</v>
      </c>
      <c r="G46" s="227" t="str">
        <f t="shared" si="2"/>
        <v>项</v>
      </c>
    </row>
    <row r="47" s="227" customFormat="1" ht="36" customHeight="1" spans="1:7">
      <c r="A47" s="254" t="s">
        <v>2605</v>
      </c>
      <c r="B47" s="255" t="s">
        <v>2606</v>
      </c>
      <c r="C47" s="253">
        <v>0</v>
      </c>
      <c r="D47" s="256"/>
      <c r="E47" s="257" t="str">
        <f t="shared" si="0"/>
        <v/>
      </c>
      <c r="F47" s="251" t="str">
        <f t="shared" si="1"/>
        <v>否</v>
      </c>
      <c r="G47" s="227" t="str">
        <f t="shared" si="2"/>
        <v>项</v>
      </c>
    </row>
    <row r="48" s="227" customFormat="1" ht="36" customHeight="1" spans="1:7">
      <c r="A48" s="254" t="s">
        <v>2607</v>
      </c>
      <c r="B48" s="255" t="s">
        <v>2608</v>
      </c>
      <c r="C48" s="253">
        <v>0</v>
      </c>
      <c r="D48" s="256"/>
      <c r="E48" s="257" t="str">
        <f t="shared" si="0"/>
        <v/>
      </c>
      <c r="F48" s="251" t="str">
        <f t="shared" si="1"/>
        <v>否</v>
      </c>
      <c r="G48" s="227" t="str">
        <f t="shared" si="2"/>
        <v>项</v>
      </c>
    </row>
    <row r="49" s="227" customFormat="1" ht="36" customHeight="1" spans="1:7">
      <c r="A49" s="254" t="s">
        <v>2609</v>
      </c>
      <c r="B49" s="252" t="s">
        <v>2610</v>
      </c>
      <c r="C49" s="253">
        <v>8612</v>
      </c>
      <c r="D49" s="256"/>
      <c r="E49" s="257" t="str">
        <f t="shared" si="0"/>
        <v/>
      </c>
      <c r="F49" s="251" t="str">
        <f t="shared" si="1"/>
        <v>是</v>
      </c>
      <c r="G49" s="227" t="str">
        <f t="shared" si="2"/>
        <v>项</v>
      </c>
    </row>
    <row r="50" s="227" customFormat="1" ht="36" customHeight="1" spans="1:7">
      <c r="A50" s="254" t="s">
        <v>2611</v>
      </c>
      <c r="B50" s="255" t="s">
        <v>2612</v>
      </c>
      <c r="C50" s="253">
        <v>0</v>
      </c>
      <c r="D50" s="256"/>
      <c r="E50" s="91" t="str">
        <f t="shared" si="0"/>
        <v/>
      </c>
      <c r="F50" s="251" t="str">
        <f t="shared" si="1"/>
        <v>否</v>
      </c>
      <c r="G50" s="227" t="str">
        <f t="shared" si="2"/>
        <v>项</v>
      </c>
    </row>
    <row r="51" s="227" customFormat="1" ht="36" customHeight="1" spans="1:7">
      <c r="A51" s="254" t="s">
        <v>2613</v>
      </c>
      <c r="B51" s="255" t="s">
        <v>2135</v>
      </c>
      <c r="C51" s="253">
        <v>0</v>
      </c>
      <c r="D51" s="256"/>
      <c r="E51" s="257" t="str">
        <f t="shared" si="0"/>
        <v/>
      </c>
      <c r="F51" s="251" t="str">
        <f t="shared" si="1"/>
        <v>否</v>
      </c>
      <c r="G51" s="227" t="str">
        <f t="shared" si="2"/>
        <v>项</v>
      </c>
    </row>
    <row r="52" s="227" customFormat="1" ht="36" customHeight="1" spans="1:7">
      <c r="A52" s="254" t="s">
        <v>2614</v>
      </c>
      <c r="B52" s="255" t="s">
        <v>2615</v>
      </c>
      <c r="C52" s="253">
        <v>58245</v>
      </c>
      <c r="D52" s="256">
        <v>85714</v>
      </c>
      <c r="E52" s="257">
        <f t="shared" si="0"/>
        <v>0.472</v>
      </c>
      <c r="F52" s="251" t="str">
        <f t="shared" si="1"/>
        <v>是</v>
      </c>
      <c r="G52" s="227" t="str">
        <f t="shared" si="2"/>
        <v>项</v>
      </c>
    </row>
    <row r="53" s="227" customFormat="1" ht="36" customHeight="1" spans="1:7">
      <c r="A53" s="246" t="s">
        <v>2616</v>
      </c>
      <c r="B53" s="252" t="s">
        <v>2617</v>
      </c>
      <c r="C53" s="253">
        <f>SUM(C54:C56)</f>
        <v>0</v>
      </c>
      <c r="D53" s="256">
        <f>SUM(D54:D56)</f>
        <v>88</v>
      </c>
      <c r="E53" s="257" t="str">
        <f t="shared" si="0"/>
        <v/>
      </c>
      <c r="F53" s="251" t="str">
        <f t="shared" si="1"/>
        <v>是</v>
      </c>
      <c r="G53" s="227" t="str">
        <f t="shared" si="2"/>
        <v>款</v>
      </c>
    </row>
    <row r="54" s="227" customFormat="1" ht="36" customHeight="1" spans="1:7">
      <c r="A54" s="254" t="s">
        <v>2618</v>
      </c>
      <c r="B54" s="252" t="s">
        <v>2594</v>
      </c>
      <c r="C54" s="253" t="s">
        <v>69</v>
      </c>
      <c r="D54" s="256"/>
      <c r="E54" s="257" t="e">
        <f t="shared" si="0"/>
        <v>#VALUE!</v>
      </c>
      <c r="F54" s="251" t="str">
        <f t="shared" si="1"/>
        <v>否</v>
      </c>
      <c r="G54" s="227" t="str">
        <f t="shared" si="2"/>
        <v>项</v>
      </c>
    </row>
    <row r="55" s="227" customFormat="1" ht="36" customHeight="1" spans="1:7">
      <c r="A55" s="254" t="s">
        <v>2619</v>
      </c>
      <c r="B55" s="255" t="s">
        <v>2596</v>
      </c>
      <c r="C55" s="253">
        <v>0</v>
      </c>
      <c r="D55" s="256"/>
      <c r="E55" s="91" t="str">
        <f t="shared" si="0"/>
        <v/>
      </c>
      <c r="F55" s="251" t="str">
        <f t="shared" si="1"/>
        <v>否</v>
      </c>
      <c r="G55" s="227" t="str">
        <f t="shared" si="2"/>
        <v>项</v>
      </c>
    </row>
    <row r="56" s="227" customFormat="1" ht="36" customHeight="1" spans="1:7">
      <c r="A56" s="254" t="s">
        <v>2620</v>
      </c>
      <c r="B56" s="255" t="s">
        <v>2621</v>
      </c>
      <c r="C56" s="253">
        <v>0</v>
      </c>
      <c r="D56" s="256">
        <v>88</v>
      </c>
      <c r="E56" s="257" t="str">
        <f t="shared" si="0"/>
        <v/>
      </c>
      <c r="F56" s="251" t="str">
        <f t="shared" si="1"/>
        <v>是</v>
      </c>
      <c r="G56" s="227" t="str">
        <f t="shared" si="2"/>
        <v>项</v>
      </c>
    </row>
    <row r="57" s="227" customFormat="1" ht="36" customHeight="1" spans="1:7">
      <c r="A57" s="254" t="s">
        <v>2622</v>
      </c>
      <c r="B57" s="255" t="s">
        <v>2623</v>
      </c>
      <c r="C57" s="253">
        <v>421</v>
      </c>
      <c r="D57" s="256">
        <v>421</v>
      </c>
      <c r="E57" s="257">
        <f t="shared" si="0"/>
        <v>0</v>
      </c>
      <c r="F57" s="251" t="str">
        <f t="shared" si="1"/>
        <v>是</v>
      </c>
      <c r="G57" s="227" t="str">
        <f t="shared" si="2"/>
        <v>款</v>
      </c>
    </row>
    <row r="58" s="227" customFormat="1" ht="36" customHeight="1" spans="1:7">
      <c r="A58" s="246" t="s">
        <v>2624</v>
      </c>
      <c r="B58" s="255" t="s">
        <v>2625</v>
      </c>
      <c r="C58" s="253">
        <f>SUM(C59:C63)</f>
        <v>4412</v>
      </c>
      <c r="D58" s="256">
        <f>SUM(D59:D63)</f>
        <v>99</v>
      </c>
      <c r="E58" s="257" t="str">
        <f t="shared" si="0"/>
        <v/>
      </c>
      <c r="F58" s="251" t="str">
        <f t="shared" si="1"/>
        <v>是</v>
      </c>
      <c r="G58" s="227" t="str">
        <f t="shared" si="2"/>
        <v>款</v>
      </c>
    </row>
    <row r="59" s="227" customFormat="1" ht="36" customHeight="1" spans="1:7">
      <c r="A59" s="254" t="s">
        <v>2626</v>
      </c>
      <c r="B59" s="255" t="s">
        <v>2627</v>
      </c>
      <c r="C59" s="253">
        <v>0</v>
      </c>
      <c r="D59" s="256"/>
      <c r="E59" s="257" t="str">
        <f t="shared" si="0"/>
        <v/>
      </c>
      <c r="F59" s="251" t="str">
        <f t="shared" si="1"/>
        <v>否</v>
      </c>
      <c r="G59" s="227" t="str">
        <f t="shared" si="2"/>
        <v>项</v>
      </c>
    </row>
    <row r="60" s="227" customFormat="1" ht="36" customHeight="1" spans="1:7">
      <c r="A60" s="254" t="s">
        <v>2628</v>
      </c>
      <c r="B60" s="252" t="s">
        <v>2629</v>
      </c>
      <c r="C60" s="253">
        <v>0</v>
      </c>
      <c r="D60" s="256"/>
      <c r="E60" s="257" t="str">
        <f t="shared" si="0"/>
        <v/>
      </c>
      <c r="F60" s="251" t="str">
        <f t="shared" si="1"/>
        <v>否</v>
      </c>
      <c r="G60" s="227" t="str">
        <f t="shared" si="2"/>
        <v>项</v>
      </c>
    </row>
    <row r="61" s="227" customFormat="1" ht="36" customHeight="1" spans="1:7">
      <c r="A61" s="254" t="s">
        <v>2630</v>
      </c>
      <c r="B61" s="255" t="s">
        <v>2631</v>
      </c>
      <c r="C61" s="253">
        <v>0</v>
      </c>
      <c r="D61" s="256"/>
      <c r="E61" s="91" t="str">
        <f t="shared" si="0"/>
        <v/>
      </c>
      <c r="F61" s="251" t="str">
        <f t="shared" si="1"/>
        <v>否</v>
      </c>
      <c r="G61" s="227" t="str">
        <f t="shared" si="2"/>
        <v>项</v>
      </c>
    </row>
    <row r="62" s="227" customFormat="1" ht="36" customHeight="1" spans="1:7">
      <c r="A62" s="254" t="s">
        <v>2632</v>
      </c>
      <c r="B62" s="255" t="s">
        <v>2633</v>
      </c>
      <c r="C62" s="253">
        <v>0</v>
      </c>
      <c r="D62" s="256"/>
      <c r="E62" s="257" t="str">
        <f t="shared" si="0"/>
        <v/>
      </c>
      <c r="F62" s="251" t="str">
        <f t="shared" si="1"/>
        <v>否</v>
      </c>
      <c r="G62" s="227" t="str">
        <f t="shared" si="2"/>
        <v>项</v>
      </c>
    </row>
    <row r="63" s="227" customFormat="1" ht="36" customHeight="1" spans="1:7">
      <c r="A63" s="254" t="s">
        <v>2634</v>
      </c>
      <c r="B63" s="255" t="s">
        <v>2635</v>
      </c>
      <c r="C63" s="253">
        <v>4412</v>
      </c>
      <c r="D63" s="256">
        <v>99</v>
      </c>
      <c r="E63" s="257" t="str">
        <f t="shared" si="0"/>
        <v/>
      </c>
      <c r="F63" s="251" t="str">
        <f t="shared" si="1"/>
        <v>是</v>
      </c>
      <c r="G63" s="227" t="str">
        <f t="shared" si="2"/>
        <v>项</v>
      </c>
    </row>
    <row r="64" s="227" customFormat="1" ht="36" customHeight="1" spans="1:7">
      <c r="A64" s="246" t="s">
        <v>2636</v>
      </c>
      <c r="B64" s="255" t="s">
        <v>2637</v>
      </c>
      <c r="C64" s="253">
        <f>SUM(C65:C67)</f>
        <v>6100</v>
      </c>
      <c r="D64" s="256">
        <f>SUM(D65:D67)</f>
        <v>1099</v>
      </c>
      <c r="E64" s="257" t="str">
        <f t="shared" si="0"/>
        <v/>
      </c>
      <c r="F64" s="251" t="str">
        <f t="shared" si="1"/>
        <v>是</v>
      </c>
      <c r="G64" s="227" t="str">
        <f t="shared" si="2"/>
        <v>款</v>
      </c>
    </row>
    <row r="65" s="227" customFormat="1" ht="36" customHeight="1" spans="1:7">
      <c r="A65" s="254" t="s">
        <v>2638</v>
      </c>
      <c r="B65" s="255" t="s">
        <v>2639</v>
      </c>
      <c r="C65" s="253">
        <v>0</v>
      </c>
      <c r="D65" s="256"/>
      <c r="E65" s="91" t="str">
        <f t="shared" si="0"/>
        <v/>
      </c>
      <c r="F65" s="251" t="str">
        <f t="shared" si="1"/>
        <v>否</v>
      </c>
      <c r="G65" s="227" t="str">
        <f t="shared" si="2"/>
        <v>项</v>
      </c>
    </row>
    <row r="66" s="227" customFormat="1" ht="36" customHeight="1" spans="1:7">
      <c r="A66" s="254" t="s">
        <v>2640</v>
      </c>
      <c r="B66" s="252" t="s">
        <v>2641</v>
      </c>
      <c r="C66" s="253">
        <v>0</v>
      </c>
      <c r="D66" s="256"/>
      <c r="E66" s="257" t="str">
        <f t="shared" si="0"/>
        <v/>
      </c>
      <c r="F66" s="251" t="str">
        <f t="shared" si="1"/>
        <v>否</v>
      </c>
      <c r="G66" s="227" t="str">
        <f t="shared" si="2"/>
        <v>项</v>
      </c>
    </row>
    <row r="67" s="227" customFormat="1" ht="36" customHeight="1" spans="1:7">
      <c r="A67" s="254" t="s">
        <v>2642</v>
      </c>
      <c r="B67" s="252" t="s">
        <v>2643</v>
      </c>
      <c r="C67" s="253">
        <v>6100</v>
      </c>
      <c r="D67" s="256">
        <v>1099</v>
      </c>
      <c r="E67" s="257" t="str">
        <f t="shared" si="0"/>
        <v/>
      </c>
      <c r="F67" s="251" t="str">
        <f t="shared" si="1"/>
        <v>是</v>
      </c>
      <c r="G67" s="227" t="str">
        <f t="shared" si="2"/>
        <v>项</v>
      </c>
    </row>
    <row r="68" s="227" customFormat="1" ht="36" customHeight="1" spans="1:7">
      <c r="A68" s="246" t="s">
        <v>2644</v>
      </c>
      <c r="B68" s="252" t="s">
        <v>2645</v>
      </c>
      <c r="C68" s="253">
        <f>SUM(C69:C71)</f>
        <v>0</v>
      </c>
      <c r="D68" s="256">
        <f>SUM(D69:D71)</f>
        <v>0</v>
      </c>
      <c r="E68" s="257" t="str">
        <f t="shared" ref="E68:E131" si="3">IF(C68&lt;&gt;0,IF((D68/C68-1)&lt;-30%,"",IF((D68/C68-1)&gt;150%,"",D68/C68-1)),"")</f>
        <v/>
      </c>
      <c r="F68" s="251" t="str">
        <f t="shared" ref="F68:F131" si="4">IF(LEN(A68)=3,"是",IF(B68&lt;&gt;"",IF(SUM(C68:D68)&lt;&gt;0,"是","否"),"是"))</f>
        <v>否</v>
      </c>
      <c r="G68" s="227" t="str">
        <f t="shared" ref="G68:G131" si="5">IF(LEN(A68)=3,"类",IF(LEN(A68)=5,"款","项"))</f>
        <v>款</v>
      </c>
    </row>
    <row r="69" s="227" customFormat="1" ht="36" customHeight="1" spans="1:7">
      <c r="A69" s="254" t="s">
        <v>2646</v>
      </c>
      <c r="B69" s="255" t="s">
        <v>2594</v>
      </c>
      <c r="C69" s="253">
        <v>0</v>
      </c>
      <c r="D69" s="256"/>
      <c r="E69" s="91" t="str">
        <f t="shared" si="3"/>
        <v/>
      </c>
      <c r="F69" s="251" t="str">
        <f t="shared" si="4"/>
        <v>否</v>
      </c>
      <c r="G69" s="227" t="str">
        <f t="shared" si="5"/>
        <v>项</v>
      </c>
    </row>
    <row r="70" s="227" customFormat="1" ht="36" customHeight="1" spans="1:7">
      <c r="A70" s="254" t="s">
        <v>2647</v>
      </c>
      <c r="B70" s="255" t="s">
        <v>2596</v>
      </c>
      <c r="C70" s="253">
        <v>0</v>
      </c>
      <c r="D70" s="256"/>
      <c r="E70" s="257" t="str">
        <f t="shared" si="3"/>
        <v/>
      </c>
      <c r="F70" s="251" t="str">
        <f t="shared" si="4"/>
        <v>否</v>
      </c>
      <c r="G70" s="227" t="str">
        <f t="shared" si="5"/>
        <v>项</v>
      </c>
    </row>
    <row r="71" s="227" customFormat="1" ht="36" customHeight="1" spans="1:7">
      <c r="A71" s="254" t="s">
        <v>2648</v>
      </c>
      <c r="B71" s="255" t="s">
        <v>2649</v>
      </c>
      <c r="C71" s="253">
        <v>0</v>
      </c>
      <c r="D71" s="256"/>
      <c r="E71" s="257" t="str">
        <f t="shared" si="3"/>
        <v/>
      </c>
      <c r="F71" s="251" t="str">
        <f t="shared" si="4"/>
        <v>否</v>
      </c>
      <c r="G71" s="227" t="str">
        <f t="shared" si="5"/>
        <v>项</v>
      </c>
    </row>
    <row r="72" s="227" customFormat="1" ht="36" customHeight="1" spans="1:7">
      <c r="A72" s="246" t="s">
        <v>2650</v>
      </c>
      <c r="B72" s="255" t="s">
        <v>2651</v>
      </c>
      <c r="C72" s="253">
        <f>SUM(C73:C75)</f>
        <v>0</v>
      </c>
      <c r="D72" s="256">
        <f>SUM(D73:D75)</f>
        <v>0</v>
      </c>
      <c r="E72" s="257" t="str">
        <f t="shared" si="3"/>
        <v/>
      </c>
      <c r="F72" s="251" t="str">
        <f t="shared" si="4"/>
        <v>否</v>
      </c>
      <c r="G72" s="227" t="str">
        <f t="shared" si="5"/>
        <v>款</v>
      </c>
    </row>
    <row r="73" s="227" customFormat="1" ht="36" customHeight="1" spans="1:7">
      <c r="A73" s="262" t="s">
        <v>2652</v>
      </c>
      <c r="B73" s="255" t="s">
        <v>2594</v>
      </c>
      <c r="C73" s="253">
        <v>0</v>
      </c>
      <c r="D73" s="256"/>
      <c r="E73" s="91" t="str">
        <f t="shared" si="3"/>
        <v/>
      </c>
      <c r="F73" s="251" t="str">
        <f t="shared" si="4"/>
        <v>否</v>
      </c>
      <c r="G73" s="227" t="str">
        <f t="shared" si="5"/>
        <v>项</v>
      </c>
    </row>
    <row r="74" s="227" customFormat="1" ht="36" customHeight="1" spans="1:7">
      <c r="A74" s="254" t="s">
        <v>2653</v>
      </c>
      <c r="B74" s="252" t="s">
        <v>2596</v>
      </c>
      <c r="C74" s="253">
        <v>0</v>
      </c>
      <c r="D74" s="256"/>
      <c r="E74" s="257" t="str">
        <f t="shared" si="3"/>
        <v/>
      </c>
      <c r="F74" s="251" t="str">
        <f t="shared" si="4"/>
        <v>否</v>
      </c>
      <c r="G74" s="227" t="str">
        <f t="shared" si="5"/>
        <v>项</v>
      </c>
    </row>
    <row r="75" s="227" customFormat="1" ht="36" customHeight="1" spans="1:7">
      <c r="A75" s="254" t="s">
        <v>2654</v>
      </c>
      <c r="B75" s="255" t="s">
        <v>2655</v>
      </c>
      <c r="C75" s="253">
        <v>0</v>
      </c>
      <c r="D75" s="256"/>
      <c r="E75" s="257" t="str">
        <f t="shared" si="3"/>
        <v/>
      </c>
      <c r="F75" s="251" t="str">
        <f t="shared" si="4"/>
        <v>否</v>
      </c>
      <c r="G75" s="227" t="str">
        <f t="shared" si="5"/>
        <v>项</v>
      </c>
    </row>
    <row r="76" s="227" customFormat="1" ht="36" customHeight="1" spans="1:7">
      <c r="A76" s="246" t="s">
        <v>2656</v>
      </c>
      <c r="B76" s="255" t="s">
        <v>2657</v>
      </c>
      <c r="C76" s="253">
        <f>SUM(C77:C81)</f>
        <v>0</v>
      </c>
      <c r="D76" s="256">
        <f>SUM(D77:D81)</f>
        <v>0</v>
      </c>
      <c r="E76" s="257" t="str">
        <f t="shared" si="3"/>
        <v/>
      </c>
      <c r="F76" s="251" t="str">
        <f t="shared" si="4"/>
        <v>否</v>
      </c>
      <c r="G76" s="227" t="str">
        <f t="shared" si="5"/>
        <v>款</v>
      </c>
    </row>
    <row r="77" s="227" customFormat="1" ht="36" customHeight="1" spans="1:7">
      <c r="A77" s="254" t="s">
        <v>2658</v>
      </c>
      <c r="B77" s="255" t="s">
        <v>2627</v>
      </c>
      <c r="C77" s="253">
        <v>0</v>
      </c>
      <c r="D77" s="256"/>
      <c r="E77" s="257" t="str">
        <f t="shared" si="3"/>
        <v/>
      </c>
      <c r="F77" s="251" t="str">
        <f t="shared" si="4"/>
        <v>否</v>
      </c>
      <c r="G77" s="227" t="str">
        <f t="shared" si="5"/>
        <v>项</v>
      </c>
    </row>
    <row r="78" s="227" customFormat="1" ht="36" customHeight="1" spans="1:7">
      <c r="A78" s="254" t="s">
        <v>2659</v>
      </c>
      <c r="B78" s="255" t="s">
        <v>2629</v>
      </c>
      <c r="C78" s="253">
        <v>0</v>
      </c>
      <c r="D78" s="256"/>
      <c r="E78" s="257" t="str">
        <f t="shared" si="3"/>
        <v/>
      </c>
      <c r="F78" s="251" t="str">
        <f t="shared" si="4"/>
        <v>否</v>
      </c>
      <c r="G78" s="227" t="str">
        <f t="shared" si="5"/>
        <v>项</v>
      </c>
    </row>
    <row r="79" s="227" customFormat="1" ht="36" customHeight="1" spans="1:7">
      <c r="A79" s="254" t="s">
        <v>2660</v>
      </c>
      <c r="B79" s="252" t="s">
        <v>2631</v>
      </c>
      <c r="C79" s="253">
        <v>0</v>
      </c>
      <c r="D79" s="256"/>
      <c r="E79" s="91" t="str">
        <f t="shared" si="3"/>
        <v/>
      </c>
      <c r="F79" s="251" t="str">
        <f t="shared" si="4"/>
        <v>否</v>
      </c>
      <c r="G79" s="227" t="str">
        <f t="shared" si="5"/>
        <v>项</v>
      </c>
    </row>
    <row r="80" s="227" customFormat="1" ht="36" customHeight="1" spans="1:7">
      <c r="A80" s="254" t="s">
        <v>2661</v>
      </c>
      <c r="B80" s="255" t="s">
        <v>2633</v>
      </c>
      <c r="C80" s="253">
        <v>0</v>
      </c>
      <c r="D80" s="256"/>
      <c r="E80" s="257" t="str">
        <f t="shared" si="3"/>
        <v/>
      </c>
      <c r="F80" s="251" t="str">
        <f t="shared" si="4"/>
        <v>否</v>
      </c>
      <c r="G80" s="227" t="str">
        <f t="shared" si="5"/>
        <v>项</v>
      </c>
    </row>
    <row r="81" s="227" customFormat="1" ht="36" customHeight="1" spans="1:7">
      <c r="A81" s="254" t="s">
        <v>2662</v>
      </c>
      <c r="B81" s="255" t="s">
        <v>2663</v>
      </c>
      <c r="C81" s="253">
        <v>0</v>
      </c>
      <c r="D81" s="256"/>
      <c r="E81" s="257" t="str">
        <f t="shared" si="3"/>
        <v/>
      </c>
      <c r="F81" s="251" t="str">
        <f t="shared" si="4"/>
        <v>否</v>
      </c>
      <c r="G81" s="227" t="str">
        <f t="shared" si="5"/>
        <v>项</v>
      </c>
    </row>
    <row r="82" s="227" customFormat="1" ht="36" customHeight="1" spans="1:7">
      <c r="A82" s="246" t="s">
        <v>2664</v>
      </c>
      <c r="B82" s="255" t="s">
        <v>2665</v>
      </c>
      <c r="C82" s="253">
        <f>SUM(C83:C84)</f>
        <v>0</v>
      </c>
      <c r="D82" s="256">
        <f>SUM(D83:D84)</f>
        <v>0</v>
      </c>
      <c r="E82" s="91" t="str">
        <f t="shared" si="3"/>
        <v/>
      </c>
      <c r="F82" s="251" t="str">
        <f t="shared" si="4"/>
        <v>否</v>
      </c>
      <c r="G82" s="227" t="str">
        <f t="shared" si="5"/>
        <v>款</v>
      </c>
    </row>
    <row r="83" s="227" customFormat="1" ht="36" customHeight="1" spans="1:7">
      <c r="A83" s="254" t="s">
        <v>2666</v>
      </c>
      <c r="B83" s="255" t="s">
        <v>2639</v>
      </c>
      <c r="C83" s="253">
        <v>0</v>
      </c>
      <c r="D83" s="256"/>
      <c r="E83" s="91" t="str">
        <f t="shared" si="3"/>
        <v/>
      </c>
      <c r="F83" s="251" t="str">
        <f t="shared" si="4"/>
        <v>否</v>
      </c>
      <c r="G83" s="227" t="str">
        <f t="shared" si="5"/>
        <v>项</v>
      </c>
    </row>
    <row r="84" s="227" customFormat="1" ht="36" customHeight="1" spans="1:7">
      <c r="A84" s="254" t="s">
        <v>2667</v>
      </c>
      <c r="B84" s="252" t="s">
        <v>2668</v>
      </c>
      <c r="C84" s="253">
        <v>0</v>
      </c>
      <c r="D84" s="256"/>
      <c r="E84" s="257" t="str">
        <f t="shared" si="3"/>
        <v/>
      </c>
      <c r="F84" s="251" t="str">
        <f t="shared" si="4"/>
        <v>否</v>
      </c>
      <c r="G84" s="227" t="str">
        <f t="shared" si="5"/>
        <v>项</v>
      </c>
    </row>
    <row r="85" s="227" customFormat="1" ht="36" customHeight="1" spans="1:7">
      <c r="A85" s="254" t="s">
        <v>2669</v>
      </c>
      <c r="B85" s="263" t="s">
        <v>2670</v>
      </c>
      <c r="C85" s="253">
        <f>SUM(C86:C93)</f>
        <v>0</v>
      </c>
      <c r="D85" s="256">
        <f>SUM(D86:D93)</f>
        <v>0</v>
      </c>
      <c r="E85" s="257" t="str">
        <f t="shared" si="3"/>
        <v/>
      </c>
      <c r="F85" s="251" t="str">
        <f t="shared" si="4"/>
        <v>否</v>
      </c>
      <c r="G85" s="227" t="str">
        <f t="shared" si="5"/>
        <v>款</v>
      </c>
    </row>
    <row r="86" s="227" customFormat="1" ht="36" customHeight="1" spans="1:7">
      <c r="A86" s="254" t="s">
        <v>2671</v>
      </c>
      <c r="B86" s="263" t="s">
        <v>2594</v>
      </c>
      <c r="C86" s="253">
        <v>0</v>
      </c>
      <c r="D86" s="256"/>
      <c r="E86" s="257" t="str">
        <f t="shared" si="3"/>
        <v/>
      </c>
      <c r="F86" s="251" t="str">
        <f t="shared" si="4"/>
        <v>否</v>
      </c>
      <c r="G86" s="227" t="str">
        <f t="shared" si="5"/>
        <v>项</v>
      </c>
    </row>
    <row r="87" s="227" customFormat="1" ht="36" customHeight="1" spans="1:7">
      <c r="A87" s="254" t="s">
        <v>2672</v>
      </c>
      <c r="B87" s="263" t="s">
        <v>2596</v>
      </c>
      <c r="C87" s="253">
        <v>0</v>
      </c>
      <c r="D87" s="256"/>
      <c r="E87" s="257" t="str">
        <f t="shared" si="3"/>
        <v/>
      </c>
      <c r="F87" s="251" t="str">
        <f t="shared" si="4"/>
        <v>否</v>
      </c>
      <c r="G87" s="227" t="str">
        <f t="shared" si="5"/>
        <v>项</v>
      </c>
    </row>
    <row r="88" s="227" customFormat="1" ht="36" customHeight="1" spans="1:7">
      <c r="A88" s="254" t="s">
        <v>2673</v>
      </c>
      <c r="B88" s="263" t="s">
        <v>2598</v>
      </c>
      <c r="C88" s="253">
        <v>0</v>
      </c>
      <c r="D88" s="256"/>
      <c r="E88" s="91" t="str">
        <f t="shared" si="3"/>
        <v/>
      </c>
      <c r="F88" s="251" t="str">
        <f t="shared" si="4"/>
        <v>否</v>
      </c>
      <c r="G88" s="227" t="str">
        <f t="shared" si="5"/>
        <v>项</v>
      </c>
    </row>
    <row r="89" s="227" customFormat="1" ht="36" customHeight="1" spans="1:7">
      <c r="A89" s="254" t="s">
        <v>2674</v>
      </c>
      <c r="B89" s="263" t="s">
        <v>2600</v>
      </c>
      <c r="C89" s="253">
        <v>0</v>
      </c>
      <c r="D89" s="256"/>
      <c r="E89" s="257" t="str">
        <f t="shared" si="3"/>
        <v/>
      </c>
      <c r="F89" s="251" t="str">
        <f t="shared" si="4"/>
        <v>否</v>
      </c>
      <c r="G89" s="227" t="str">
        <f t="shared" si="5"/>
        <v>项</v>
      </c>
    </row>
    <row r="90" s="227" customFormat="1" ht="36" customHeight="1" spans="1:7">
      <c r="A90" s="254" t="s">
        <v>2675</v>
      </c>
      <c r="B90" s="263" t="s">
        <v>2606</v>
      </c>
      <c r="C90" s="253">
        <v>0</v>
      </c>
      <c r="D90" s="256"/>
      <c r="E90" s="257" t="str">
        <f t="shared" si="3"/>
        <v/>
      </c>
      <c r="F90" s="251" t="str">
        <f t="shared" si="4"/>
        <v>否</v>
      </c>
      <c r="G90" s="227" t="str">
        <f t="shared" si="5"/>
        <v>项</v>
      </c>
    </row>
    <row r="91" s="227" customFormat="1" ht="36" customHeight="1" spans="1:7">
      <c r="A91" s="254" t="s">
        <v>2676</v>
      </c>
      <c r="B91" s="263" t="s">
        <v>2610</v>
      </c>
      <c r="C91" s="253">
        <v>0</v>
      </c>
      <c r="D91" s="256"/>
      <c r="E91" s="257" t="str">
        <f t="shared" si="3"/>
        <v/>
      </c>
      <c r="F91" s="251" t="str">
        <f t="shared" si="4"/>
        <v>否</v>
      </c>
      <c r="G91" s="227" t="str">
        <f t="shared" si="5"/>
        <v>项</v>
      </c>
    </row>
    <row r="92" s="227" customFormat="1" ht="36" customHeight="1" spans="1:7">
      <c r="A92" s="254" t="s">
        <v>2677</v>
      </c>
      <c r="B92" s="263" t="s">
        <v>2612</v>
      </c>
      <c r="C92" s="253">
        <v>0</v>
      </c>
      <c r="D92" s="256"/>
      <c r="E92" s="257" t="str">
        <f t="shared" si="3"/>
        <v/>
      </c>
      <c r="F92" s="251" t="str">
        <f t="shared" si="4"/>
        <v>否</v>
      </c>
      <c r="G92" s="227" t="str">
        <f t="shared" si="5"/>
        <v>项</v>
      </c>
    </row>
    <row r="93" s="227" customFormat="1" ht="36" customHeight="1" spans="1:7">
      <c r="A93" s="254" t="s">
        <v>2678</v>
      </c>
      <c r="B93" s="263" t="s">
        <v>2679</v>
      </c>
      <c r="C93" s="253">
        <v>0</v>
      </c>
      <c r="D93" s="256"/>
      <c r="E93" s="91" t="str">
        <f t="shared" si="3"/>
        <v/>
      </c>
      <c r="F93" s="251" t="str">
        <f t="shared" si="4"/>
        <v>否</v>
      </c>
      <c r="G93" s="227" t="str">
        <f t="shared" si="5"/>
        <v>项</v>
      </c>
    </row>
    <row r="94" s="227" customFormat="1" ht="36" customHeight="1" spans="1:7">
      <c r="A94" s="246" t="s">
        <v>1506</v>
      </c>
      <c r="B94" s="260" t="s">
        <v>2680</v>
      </c>
      <c r="C94" s="248">
        <f>SUM(C95,C100,C105,C110,C113)</f>
        <v>5097</v>
      </c>
      <c r="D94" s="249">
        <f>SUM(D95,D100,D105,D110,D113)</f>
        <v>5329</v>
      </c>
      <c r="E94" s="257">
        <f t="shared" si="3"/>
        <v>0.046</v>
      </c>
      <c r="F94" s="251" t="str">
        <f t="shared" si="4"/>
        <v>是</v>
      </c>
      <c r="G94" s="227" t="str">
        <f t="shared" si="5"/>
        <v>类</v>
      </c>
    </row>
    <row r="95" s="227" customFormat="1" ht="36" customHeight="1" spans="1:7">
      <c r="A95" s="246" t="s">
        <v>2681</v>
      </c>
      <c r="B95" s="255" t="s">
        <v>2682</v>
      </c>
      <c r="C95" s="253">
        <f>SUM(C96:C99)</f>
        <v>5097</v>
      </c>
      <c r="D95" s="256">
        <f>SUM(D96:D99)</f>
        <v>5329</v>
      </c>
      <c r="E95" s="257">
        <f t="shared" si="3"/>
        <v>0.046</v>
      </c>
      <c r="F95" s="251" t="str">
        <f t="shared" si="4"/>
        <v>是</v>
      </c>
      <c r="G95" s="227" t="str">
        <f t="shared" si="5"/>
        <v>款</v>
      </c>
    </row>
    <row r="96" s="227" customFormat="1" ht="36" customHeight="1" spans="1:7">
      <c r="A96" s="254" t="s">
        <v>2683</v>
      </c>
      <c r="B96" s="252" t="s">
        <v>2563</v>
      </c>
      <c r="C96" s="253">
        <v>4900</v>
      </c>
      <c r="D96" s="256">
        <v>4876</v>
      </c>
      <c r="E96" s="257">
        <f t="shared" si="3"/>
        <v>-0.005</v>
      </c>
      <c r="F96" s="251" t="str">
        <f t="shared" si="4"/>
        <v>是</v>
      </c>
      <c r="G96" s="227" t="str">
        <f t="shared" si="5"/>
        <v>项</v>
      </c>
    </row>
    <row r="97" s="227" customFormat="1" ht="36" customHeight="1" spans="1:7">
      <c r="A97" s="254" t="s">
        <v>2684</v>
      </c>
      <c r="B97" s="255" t="s">
        <v>2685</v>
      </c>
      <c r="C97" s="253">
        <v>0</v>
      </c>
      <c r="D97" s="256"/>
      <c r="E97" s="257" t="str">
        <f t="shared" si="3"/>
        <v/>
      </c>
      <c r="F97" s="251" t="str">
        <f t="shared" si="4"/>
        <v>否</v>
      </c>
      <c r="G97" s="227" t="str">
        <f t="shared" si="5"/>
        <v>项</v>
      </c>
    </row>
    <row r="98" s="227" customFormat="1" ht="36" customHeight="1" spans="1:7">
      <c r="A98" s="254" t="s">
        <v>2686</v>
      </c>
      <c r="B98" s="255" t="s">
        <v>2687</v>
      </c>
      <c r="C98" s="253">
        <v>0</v>
      </c>
      <c r="D98" s="256"/>
      <c r="E98" s="91" t="str">
        <f t="shared" si="3"/>
        <v/>
      </c>
      <c r="F98" s="251" t="str">
        <f t="shared" si="4"/>
        <v>否</v>
      </c>
      <c r="G98" s="227" t="str">
        <f t="shared" si="5"/>
        <v>项</v>
      </c>
    </row>
    <row r="99" s="227" customFormat="1" ht="36" customHeight="1" spans="1:7">
      <c r="A99" s="254" t="s">
        <v>2688</v>
      </c>
      <c r="B99" s="255" t="s">
        <v>2689</v>
      </c>
      <c r="C99" s="253">
        <v>197</v>
      </c>
      <c r="D99" s="256">
        <v>453</v>
      </c>
      <c r="E99" s="257">
        <f t="shared" si="3"/>
        <v>1.299</v>
      </c>
      <c r="F99" s="251" t="str">
        <f t="shared" si="4"/>
        <v>是</v>
      </c>
      <c r="G99" s="227" t="str">
        <f t="shared" si="5"/>
        <v>项</v>
      </c>
    </row>
    <row r="100" s="227" customFormat="1" ht="36" customHeight="1" spans="1:7">
      <c r="A100" s="246" t="s">
        <v>2690</v>
      </c>
      <c r="B100" s="255" t="s">
        <v>2691</v>
      </c>
      <c r="C100" s="253">
        <f>SUM(C101:C104)</f>
        <v>0</v>
      </c>
      <c r="D100" s="256">
        <f>SUM(D101:D104)</f>
        <v>0</v>
      </c>
      <c r="E100" s="257" t="str">
        <f t="shared" si="3"/>
        <v/>
      </c>
      <c r="F100" s="251" t="str">
        <f t="shared" si="4"/>
        <v>否</v>
      </c>
      <c r="G100" s="227" t="str">
        <f t="shared" si="5"/>
        <v>款</v>
      </c>
    </row>
    <row r="101" s="227" customFormat="1" ht="36" customHeight="1" spans="1:7">
      <c r="A101" s="254" t="s">
        <v>2692</v>
      </c>
      <c r="B101" s="252" t="s">
        <v>2563</v>
      </c>
      <c r="C101" s="253">
        <v>0</v>
      </c>
      <c r="D101" s="256"/>
      <c r="E101" s="91" t="str">
        <f t="shared" si="3"/>
        <v/>
      </c>
      <c r="F101" s="251" t="str">
        <f t="shared" si="4"/>
        <v>否</v>
      </c>
      <c r="G101" s="227" t="str">
        <f t="shared" si="5"/>
        <v>项</v>
      </c>
    </row>
    <row r="102" s="227" customFormat="1" ht="36" customHeight="1" spans="1:7">
      <c r="A102" s="254" t="s">
        <v>2693</v>
      </c>
      <c r="B102" s="252" t="s">
        <v>2685</v>
      </c>
      <c r="C102" s="253">
        <v>0</v>
      </c>
      <c r="D102" s="256"/>
      <c r="E102" s="257" t="str">
        <f t="shared" si="3"/>
        <v/>
      </c>
      <c r="F102" s="251" t="str">
        <f t="shared" si="4"/>
        <v>否</v>
      </c>
      <c r="G102" s="227" t="str">
        <f t="shared" si="5"/>
        <v>项</v>
      </c>
    </row>
    <row r="103" s="227" customFormat="1" ht="36" customHeight="1" spans="1:7">
      <c r="A103" s="254" t="s">
        <v>2694</v>
      </c>
      <c r="B103" s="255" t="s">
        <v>2695</v>
      </c>
      <c r="C103" s="253">
        <v>0</v>
      </c>
      <c r="D103" s="256"/>
      <c r="E103" s="257" t="str">
        <f t="shared" si="3"/>
        <v/>
      </c>
      <c r="F103" s="251" t="str">
        <f t="shared" si="4"/>
        <v>否</v>
      </c>
      <c r="G103" s="227" t="str">
        <f t="shared" si="5"/>
        <v>项</v>
      </c>
    </row>
    <row r="104" s="227" customFormat="1" ht="36" customHeight="1" spans="1:7">
      <c r="A104" s="254" t="s">
        <v>2696</v>
      </c>
      <c r="B104" s="252" t="s">
        <v>2697</v>
      </c>
      <c r="C104" s="253">
        <v>0</v>
      </c>
      <c r="D104" s="256"/>
      <c r="E104" s="257" t="str">
        <f t="shared" si="3"/>
        <v/>
      </c>
      <c r="F104" s="251" t="str">
        <f t="shared" si="4"/>
        <v>否</v>
      </c>
      <c r="G104" s="227" t="str">
        <f t="shared" si="5"/>
        <v>项</v>
      </c>
    </row>
    <row r="105" s="227" customFormat="1" ht="36" customHeight="1" spans="1:7">
      <c r="A105" s="246" t="s">
        <v>2698</v>
      </c>
      <c r="B105" s="255" t="s">
        <v>2699</v>
      </c>
      <c r="C105" s="253">
        <f>SUM(C106:C109)</f>
        <v>0</v>
      </c>
      <c r="D105" s="256">
        <f>SUM(D106:D109)</f>
        <v>0</v>
      </c>
      <c r="E105" s="257" t="str">
        <f t="shared" si="3"/>
        <v/>
      </c>
      <c r="F105" s="251" t="str">
        <f t="shared" si="4"/>
        <v>否</v>
      </c>
      <c r="G105" s="227" t="str">
        <f t="shared" si="5"/>
        <v>款</v>
      </c>
    </row>
    <row r="106" s="227" customFormat="1" ht="36" customHeight="1" spans="1:7">
      <c r="A106" s="254" t="s">
        <v>2700</v>
      </c>
      <c r="B106" s="255" t="s">
        <v>1649</v>
      </c>
      <c r="C106" s="253">
        <v>0</v>
      </c>
      <c r="D106" s="256"/>
      <c r="E106" s="91" t="str">
        <f t="shared" si="3"/>
        <v/>
      </c>
      <c r="F106" s="251" t="str">
        <f t="shared" si="4"/>
        <v>否</v>
      </c>
      <c r="G106" s="227" t="str">
        <f t="shared" si="5"/>
        <v>项</v>
      </c>
    </row>
    <row r="107" s="227" customFormat="1" ht="36" customHeight="1" spans="1:7">
      <c r="A107" s="254" t="s">
        <v>2701</v>
      </c>
      <c r="B107" s="255" t="s">
        <v>2702</v>
      </c>
      <c r="C107" s="253">
        <v>0</v>
      </c>
      <c r="D107" s="256"/>
      <c r="E107" s="91" t="str">
        <f t="shared" si="3"/>
        <v/>
      </c>
      <c r="F107" s="251" t="str">
        <f t="shared" si="4"/>
        <v>否</v>
      </c>
      <c r="G107" s="227" t="str">
        <f t="shared" si="5"/>
        <v>项</v>
      </c>
    </row>
    <row r="108" s="227" customFormat="1" ht="36" customHeight="1" spans="1:7">
      <c r="A108" s="254" t="s">
        <v>2703</v>
      </c>
      <c r="B108" s="255" t="s">
        <v>2704</v>
      </c>
      <c r="C108" s="253">
        <v>0</v>
      </c>
      <c r="D108" s="256"/>
      <c r="E108" s="257" t="str">
        <f t="shared" si="3"/>
        <v/>
      </c>
      <c r="F108" s="251" t="str">
        <f t="shared" si="4"/>
        <v>否</v>
      </c>
      <c r="G108" s="227" t="str">
        <f t="shared" si="5"/>
        <v>项</v>
      </c>
    </row>
    <row r="109" s="227" customFormat="1" ht="36" customHeight="1" spans="1:7">
      <c r="A109" s="254" t="s">
        <v>2705</v>
      </c>
      <c r="B109" s="252" t="s">
        <v>2706</v>
      </c>
      <c r="C109" s="253">
        <v>0</v>
      </c>
      <c r="D109" s="256"/>
      <c r="E109" s="257" t="str">
        <f t="shared" si="3"/>
        <v/>
      </c>
      <c r="F109" s="251" t="str">
        <f t="shared" si="4"/>
        <v>否</v>
      </c>
      <c r="G109" s="227" t="str">
        <f t="shared" si="5"/>
        <v>项</v>
      </c>
    </row>
    <row r="110" s="227" customFormat="1" ht="36" customHeight="1" spans="1:7">
      <c r="A110" s="246" t="s">
        <v>2707</v>
      </c>
      <c r="B110" s="255" t="s">
        <v>2708</v>
      </c>
      <c r="C110" s="253">
        <f>SUM(C111:C112)</f>
        <v>0</v>
      </c>
      <c r="D110" s="256">
        <f>SUM(D111:D112)</f>
        <v>0</v>
      </c>
      <c r="E110" s="257" t="str">
        <f t="shared" si="3"/>
        <v/>
      </c>
      <c r="F110" s="251" t="str">
        <f t="shared" si="4"/>
        <v>否</v>
      </c>
      <c r="G110" s="227" t="str">
        <f t="shared" si="5"/>
        <v>款</v>
      </c>
    </row>
    <row r="111" s="227" customFormat="1" ht="36" customHeight="1" spans="1:7">
      <c r="A111" s="262" t="s">
        <v>2709</v>
      </c>
      <c r="B111" s="255" t="s">
        <v>2563</v>
      </c>
      <c r="C111" s="253">
        <v>0</v>
      </c>
      <c r="D111" s="256"/>
      <c r="E111" s="257" t="str">
        <f t="shared" si="3"/>
        <v/>
      </c>
      <c r="F111" s="251" t="str">
        <f t="shared" si="4"/>
        <v>否</v>
      </c>
      <c r="G111" s="227" t="str">
        <f t="shared" si="5"/>
        <v>项</v>
      </c>
    </row>
    <row r="112" s="227" customFormat="1" ht="36" customHeight="1" spans="1:7">
      <c r="A112" s="254" t="s">
        <v>2710</v>
      </c>
      <c r="B112" s="255" t="s">
        <v>2711</v>
      </c>
      <c r="C112" s="253">
        <v>0</v>
      </c>
      <c r="D112" s="256"/>
      <c r="E112" s="91" t="str">
        <f t="shared" si="3"/>
        <v/>
      </c>
      <c r="F112" s="251" t="str">
        <f t="shared" si="4"/>
        <v>否</v>
      </c>
      <c r="G112" s="227" t="str">
        <f t="shared" si="5"/>
        <v>项</v>
      </c>
    </row>
    <row r="113" s="227" customFormat="1" ht="36" customHeight="1" spans="1:7">
      <c r="A113" s="246" t="s">
        <v>2712</v>
      </c>
      <c r="B113" s="255" t="s">
        <v>2713</v>
      </c>
      <c r="C113" s="253">
        <f>SUM(C114:C117)</f>
        <v>0</v>
      </c>
      <c r="D113" s="256">
        <f>SUM(D114:D117)</f>
        <v>0</v>
      </c>
      <c r="E113" s="257" t="str">
        <f t="shared" si="3"/>
        <v/>
      </c>
      <c r="F113" s="251" t="str">
        <f t="shared" si="4"/>
        <v>否</v>
      </c>
      <c r="G113" s="227" t="str">
        <f t="shared" si="5"/>
        <v>款</v>
      </c>
    </row>
    <row r="114" s="227" customFormat="1" ht="36" customHeight="1" spans="1:7">
      <c r="A114" s="254" t="s">
        <v>2714</v>
      </c>
      <c r="B114" s="252" t="s">
        <v>1649</v>
      </c>
      <c r="C114" s="253">
        <v>0</v>
      </c>
      <c r="D114" s="256"/>
      <c r="E114" s="257" t="str">
        <f t="shared" si="3"/>
        <v/>
      </c>
      <c r="F114" s="251" t="str">
        <f t="shared" si="4"/>
        <v>否</v>
      </c>
      <c r="G114" s="227" t="str">
        <f t="shared" si="5"/>
        <v>项</v>
      </c>
    </row>
    <row r="115" s="227" customFormat="1" ht="36" customHeight="1" spans="1:7">
      <c r="A115" s="264" t="s">
        <v>2715</v>
      </c>
      <c r="B115" s="255" t="s">
        <v>2702</v>
      </c>
      <c r="C115" s="253">
        <v>0</v>
      </c>
      <c r="D115" s="256"/>
      <c r="E115" s="257" t="str">
        <f t="shared" si="3"/>
        <v/>
      </c>
      <c r="F115" s="251" t="str">
        <f t="shared" si="4"/>
        <v>否</v>
      </c>
      <c r="G115" s="227" t="str">
        <f t="shared" si="5"/>
        <v>项</v>
      </c>
    </row>
    <row r="116" s="227" customFormat="1" ht="36" customHeight="1" spans="1:7">
      <c r="A116" s="264" t="s">
        <v>2716</v>
      </c>
      <c r="B116" s="255" t="s">
        <v>2704</v>
      </c>
      <c r="C116" s="253">
        <v>0</v>
      </c>
      <c r="D116" s="256"/>
      <c r="E116" s="257" t="str">
        <f t="shared" si="3"/>
        <v/>
      </c>
      <c r="F116" s="251" t="str">
        <f t="shared" si="4"/>
        <v>否</v>
      </c>
      <c r="G116" s="227" t="str">
        <f t="shared" si="5"/>
        <v>项</v>
      </c>
    </row>
    <row r="117" s="227" customFormat="1" ht="36" customHeight="1" spans="1:7">
      <c r="A117" s="264" t="s">
        <v>2717</v>
      </c>
      <c r="B117" s="255" t="s">
        <v>2718</v>
      </c>
      <c r="C117" s="253">
        <v>0</v>
      </c>
      <c r="D117" s="256"/>
      <c r="E117" s="91" t="str">
        <f t="shared" si="3"/>
        <v/>
      </c>
      <c r="F117" s="251" t="str">
        <f t="shared" si="4"/>
        <v>否</v>
      </c>
      <c r="G117" s="227" t="str">
        <f t="shared" si="5"/>
        <v>项</v>
      </c>
    </row>
    <row r="118" s="227" customFormat="1" ht="36" customHeight="1" spans="1:7">
      <c r="A118" s="265" t="s">
        <v>1713</v>
      </c>
      <c r="B118" s="260" t="s">
        <v>2719</v>
      </c>
      <c r="C118" s="248">
        <f>SUM(C119,C124,C129,C134,C143,C150,C159,C162,C165:C166)</f>
        <v>2</v>
      </c>
      <c r="D118" s="249">
        <f>SUM(D119,D124,D129,D134,D143,D150,D159,D162,D165:D166)</f>
        <v>2</v>
      </c>
      <c r="E118" s="257">
        <f t="shared" si="3"/>
        <v>0</v>
      </c>
      <c r="F118" s="251" t="str">
        <f t="shared" si="4"/>
        <v>是</v>
      </c>
      <c r="G118" s="227" t="str">
        <f t="shared" si="5"/>
        <v>类</v>
      </c>
    </row>
    <row r="119" s="227" customFormat="1" ht="36" customHeight="1" spans="1:7">
      <c r="A119" s="246" t="s">
        <v>2720</v>
      </c>
      <c r="B119" s="252" t="s">
        <v>2721</v>
      </c>
      <c r="C119" s="253">
        <f>SUM(C120:C123)</f>
        <v>0</v>
      </c>
      <c r="D119" s="256">
        <f>SUM(D120:D123)</f>
        <v>0</v>
      </c>
      <c r="E119" s="257" t="str">
        <f t="shared" si="3"/>
        <v/>
      </c>
      <c r="F119" s="251" t="str">
        <f t="shared" si="4"/>
        <v>否</v>
      </c>
      <c r="G119" s="227" t="str">
        <f t="shared" si="5"/>
        <v>款</v>
      </c>
    </row>
    <row r="120" s="227" customFormat="1" ht="36" customHeight="1" spans="1:7">
      <c r="A120" s="264" t="s">
        <v>2722</v>
      </c>
      <c r="B120" s="255" t="s">
        <v>1721</v>
      </c>
      <c r="C120" s="253">
        <v>0</v>
      </c>
      <c r="D120" s="256"/>
      <c r="E120" s="257" t="str">
        <f t="shared" si="3"/>
        <v/>
      </c>
      <c r="F120" s="251" t="str">
        <f t="shared" si="4"/>
        <v>否</v>
      </c>
      <c r="G120" s="227" t="str">
        <f t="shared" si="5"/>
        <v>项</v>
      </c>
    </row>
    <row r="121" s="227" customFormat="1" ht="36" customHeight="1" spans="1:7">
      <c r="A121" s="264" t="s">
        <v>2723</v>
      </c>
      <c r="B121" s="255" t="s">
        <v>1723</v>
      </c>
      <c r="C121" s="253">
        <v>0</v>
      </c>
      <c r="D121" s="256"/>
      <c r="E121" s="257" t="str">
        <f t="shared" si="3"/>
        <v/>
      </c>
      <c r="F121" s="251" t="str">
        <f t="shared" si="4"/>
        <v>否</v>
      </c>
      <c r="G121" s="227" t="str">
        <f t="shared" si="5"/>
        <v>项</v>
      </c>
    </row>
    <row r="122" s="227" customFormat="1" ht="36" customHeight="1" spans="1:7">
      <c r="A122" s="264" t="s">
        <v>2724</v>
      </c>
      <c r="B122" s="255" t="s">
        <v>2725</v>
      </c>
      <c r="C122" s="253">
        <v>0</v>
      </c>
      <c r="D122" s="256"/>
      <c r="E122" s="91" t="str">
        <f t="shared" si="3"/>
        <v/>
      </c>
      <c r="F122" s="251" t="str">
        <f t="shared" si="4"/>
        <v>否</v>
      </c>
      <c r="G122" s="227" t="str">
        <f t="shared" si="5"/>
        <v>项</v>
      </c>
    </row>
    <row r="123" s="227" customFormat="1" ht="36" customHeight="1" spans="1:7">
      <c r="A123" s="264" t="s">
        <v>2726</v>
      </c>
      <c r="B123" s="255" t="s">
        <v>2727</v>
      </c>
      <c r="C123" s="253">
        <v>0</v>
      </c>
      <c r="D123" s="256"/>
      <c r="E123" s="257" t="str">
        <f t="shared" si="3"/>
        <v/>
      </c>
      <c r="F123" s="251" t="str">
        <f t="shared" si="4"/>
        <v>否</v>
      </c>
      <c r="G123" s="227" t="str">
        <f t="shared" si="5"/>
        <v>项</v>
      </c>
    </row>
    <row r="124" s="227" customFormat="1" ht="36" customHeight="1" spans="1:7">
      <c r="A124" s="265" t="s">
        <v>2728</v>
      </c>
      <c r="B124" s="255" t="s">
        <v>2729</v>
      </c>
      <c r="C124" s="253">
        <f>SUM(C125:C128)</f>
        <v>0</v>
      </c>
      <c r="D124" s="256">
        <f>SUM(D125:D128)</f>
        <v>0</v>
      </c>
      <c r="E124" s="257" t="str">
        <f t="shared" si="3"/>
        <v/>
      </c>
      <c r="F124" s="251" t="str">
        <f t="shared" si="4"/>
        <v>否</v>
      </c>
      <c r="G124" s="227" t="str">
        <f t="shared" si="5"/>
        <v>款</v>
      </c>
    </row>
    <row r="125" s="227" customFormat="1" ht="36" customHeight="1" spans="1:7">
      <c r="A125" s="264" t="s">
        <v>2730</v>
      </c>
      <c r="B125" s="255" t="s">
        <v>2725</v>
      </c>
      <c r="C125" s="253">
        <v>0</v>
      </c>
      <c r="D125" s="256"/>
      <c r="E125" s="257" t="str">
        <f t="shared" si="3"/>
        <v/>
      </c>
      <c r="F125" s="251" t="str">
        <f t="shared" si="4"/>
        <v>否</v>
      </c>
      <c r="G125" s="227" t="str">
        <f t="shared" si="5"/>
        <v>项</v>
      </c>
    </row>
    <row r="126" s="227" customFormat="1" ht="36" customHeight="1" spans="1:7">
      <c r="A126" s="264" t="s">
        <v>2731</v>
      </c>
      <c r="B126" s="255" t="s">
        <v>2732</v>
      </c>
      <c r="C126" s="253">
        <v>0</v>
      </c>
      <c r="D126" s="256"/>
      <c r="E126" s="257" t="str">
        <f t="shared" si="3"/>
        <v/>
      </c>
      <c r="F126" s="251" t="str">
        <f t="shared" si="4"/>
        <v>否</v>
      </c>
      <c r="G126" s="227" t="str">
        <f t="shared" si="5"/>
        <v>项</v>
      </c>
    </row>
    <row r="127" s="227" customFormat="1" ht="36" customHeight="1" spans="1:7">
      <c r="A127" s="254" t="s">
        <v>2733</v>
      </c>
      <c r="B127" s="255" t="s">
        <v>2734</v>
      </c>
      <c r="C127" s="253">
        <v>0</v>
      </c>
      <c r="D127" s="256"/>
      <c r="E127" s="257" t="str">
        <f t="shared" si="3"/>
        <v/>
      </c>
      <c r="F127" s="251" t="str">
        <f t="shared" si="4"/>
        <v>否</v>
      </c>
      <c r="G127" s="227" t="str">
        <f t="shared" si="5"/>
        <v>项</v>
      </c>
    </row>
    <row r="128" s="227" customFormat="1" ht="36" customHeight="1" spans="1:7">
      <c r="A128" s="254" t="s">
        <v>2735</v>
      </c>
      <c r="B128" s="252" t="s">
        <v>2736</v>
      </c>
      <c r="C128" s="253">
        <v>0</v>
      </c>
      <c r="D128" s="256"/>
      <c r="E128" s="257" t="str">
        <f t="shared" si="3"/>
        <v/>
      </c>
      <c r="F128" s="251" t="str">
        <f t="shared" si="4"/>
        <v>否</v>
      </c>
      <c r="G128" s="227" t="str">
        <f t="shared" si="5"/>
        <v>项</v>
      </c>
    </row>
    <row r="129" s="227" customFormat="1" ht="36" customHeight="1" spans="1:7">
      <c r="A129" s="246" t="s">
        <v>2737</v>
      </c>
      <c r="B129" s="255" t="s">
        <v>2738</v>
      </c>
      <c r="C129" s="253">
        <f>SUM(C130:C133)</f>
        <v>2</v>
      </c>
      <c r="D129" s="256">
        <f>SUM(D130:D133)</f>
        <v>2</v>
      </c>
      <c r="E129" s="257">
        <f t="shared" si="3"/>
        <v>0</v>
      </c>
      <c r="F129" s="251" t="str">
        <f t="shared" si="4"/>
        <v>是</v>
      </c>
      <c r="G129" s="227" t="str">
        <f t="shared" si="5"/>
        <v>款</v>
      </c>
    </row>
    <row r="130" s="227" customFormat="1" ht="36" customHeight="1" spans="1:7">
      <c r="A130" s="254" t="s">
        <v>2739</v>
      </c>
      <c r="B130" s="255" t="s">
        <v>1735</v>
      </c>
      <c r="C130" s="253">
        <v>0</v>
      </c>
      <c r="D130" s="256"/>
      <c r="E130" s="257" t="str">
        <f t="shared" si="3"/>
        <v/>
      </c>
      <c r="F130" s="251" t="str">
        <f t="shared" si="4"/>
        <v>否</v>
      </c>
      <c r="G130" s="227" t="str">
        <f t="shared" si="5"/>
        <v>项</v>
      </c>
    </row>
    <row r="131" s="227" customFormat="1" ht="36" customHeight="1" spans="1:7">
      <c r="A131" s="254" t="s">
        <v>2740</v>
      </c>
      <c r="B131" s="255" t="s">
        <v>2741</v>
      </c>
      <c r="C131" s="253">
        <v>2</v>
      </c>
      <c r="D131" s="256">
        <v>2</v>
      </c>
      <c r="E131" s="91">
        <f t="shared" si="3"/>
        <v>0</v>
      </c>
      <c r="F131" s="251" t="str">
        <f t="shared" si="4"/>
        <v>是</v>
      </c>
      <c r="G131" s="227" t="str">
        <f t="shared" si="5"/>
        <v>项</v>
      </c>
    </row>
    <row r="132" s="227" customFormat="1" ht="36" customHeight="1" spans="1:7">
      <c r="A132" s="254" t="s">
        <v>2742</v>
      </c>
      <c r="B132" s="255" t="s">
        <v>2743</v>
      </c>
      <c r="C132" s="253">
        <v>0</v>
      </c>
      <c r="D132" s="256"/>
      <c r="E132" s="257" t="str">
        <f t="shared" ref="E132:E175" si="6">IF(C132&lt;&gt;0,IF((D132/C132-1)&lt;-30%,"",IF((D132/C132-1)&gt;150%,"",D132/C132-1)),"")</f>
        <v/>
      </c>
      <c r="F132" s="251" t="str">
        <f t="shared" ref="F132:F175" si="7">IF(LEN(A132)=3,"是",IF(B132&lt;&gt;"",IF(SUM(C132:D132)&lt;&gt;0,"是","否"),"是"))</f>
        <v>否</v>
      </c>
      <c r="G132" s="227" t="str">
        <f t="shared" ref="G132:G175" si="8">IF(LEN(A132)=3,"类",IF(LEN(A132)=5,"款","项"))</f>
        <v>项</v>
      </c>
    </row>
    <row r="133" s="227" customFormat="1" ht="36" customHeight="1" spans="1:7">
      <c r="A133" s="254" t="s">
        <v>2744</v>
      </c>
      <c r="B133" s="255" t="s">
        <v>2745</v>
      </c>
      <c r="C133" s="253">
        <v>0</v>
      </c>
      <c r="D133" s="256"/>
      <c r="E133" s="257" t="str">
        <f t="shared" si="6"/>
        <v/>
      </c>
      <c r="F133" s="251" t="str">
        <f t="shared" si="7"/>
        <v>否</v>
      </c>
      <c r="G133" s="227" t="str">
        <f t="shared" si="8"/>
        <v>项</v>
      </c>
    </row>
    <row r="134" s="227" customFormat="1" ht="36" customHeight="1" spans="1:7">
      <c r="A134" s="246" t="s">
        <v>2746</v>
      </c>
      <c r="B134" s="255" t="s">
        <v>2747</v>
      </c>
      <c r="C134" s="253">
        <f>SUM(C135:C142)</f>
        <v>0</v>
      </c>
      <c r="D134" s="256">
        <f>SUM(D135:D142)</f>
        <v>0</v>
      </c>
      <c r="E134" s="257" t="str">
        <f t="shared" si="6"/>
        <v/>
      </c>
      <c r="F134" s="251" t="str">
        <f t="shared" si="7"/>
        <v>否</v>
      </c>
      <c r="G134" s="227" t="str">
        <f t="shared" si="8"/>
        <v>款</v>
      </c>
    </row>
    <row r="135" s="227" customFormat="1" ht="36" customHeight="1" spans="1:7">
      <c r="A135" s="254" t="s">
        <v>2748</v>
      </c>
      <c r="B135" s="252" t="s">
        <v>2749</v>
      </c>
      <c r="C135" s="253">
        <v>0</v>
      </c>
      <c r="D135" s="256"/>
      <c r="E135" s="257" t="str">
        <f t="shared" si="6"/>
        <v/>
      </c>
      <c r="F135" s="251" t="str">
        <f t="shared" si="7"/>
        <v>否</v>
      </c>
      <c r="G135" s="227" t="str">
        <f t="shared" si="8"/>
        <v>项</v>
      </c>
    </row>
    <row r="136" s="227" customFormat="1" ht="36" customHeight="1" spans="1:7">
      <c r="A136" s="254" t="s">
        <v>2750</v>
      </c>
      <c r="B136" s="255" t="s">
        <v>2751</v>
      </c>
      <c r="C136" s="253">
        <v>0</v>
      </c>
      <c r="D136" s="256"/>
      <c r="E136" s="257" t="str">
        <f t="shared" si="6"/>
        <v/>
      </c>
      <c r="F136" s="251" t="str">
        <f t="shared" si="7"/>
        <v>否</v>
      </c>
      <c r="G136" s="227" t="str">
        <f t="shared" si="8"/>
        <v>项</v>
      </c>
    </row>
    <row r="137" s="227" customFormat="1" ht="36" customHeight="1" spans="1:7">
      <c r="A137" s="254" t="s">
        <v>2752</v>
      </c>
      <c r="B137" s="255" t="s">
        <v>2753</v>
      </c>
      <c r="C137" s="253">
        <v>0</v>
      </c>
      <c r="D137" s="256"/>
      <c r="E137" s="257" t="str">
        <f t="shared" si="6"/>
        <v/>
      </c>
      <c r="F137" s="251" t="str">
        <f t="shared" si="7"/>
        <v>否</v>
      </c>
      <c r="G137" s="227" t="str">
        <f t="shared" si="8"/>
        <v>项</v>
      </c>
    </row>
    <row r="138" s="227" customFormat="1" ht="36" customHeight="1" spans="1:7">
      <c r="A138" s="254" t="s">
        <v>2754</v>
      </c>
      <c r="B138" s="255" t="s">
        <v>2755</v>
      </c>
      <c r="C138" s="253">
        <v>0</v>
      </c>
      <c r="D138" s="256"/>
      <c r="E138" s="91" t="str">
        <f t="shared" si="6"/>
        <v/>
      </c>
      <c r="F138" s="251" t="str">
        <f t="shared" si="7"/>
        <v>否</v>
      </c>
      <c r="G138" s="227" t="str">
        <f t="shared" si="8"/>
        <v>项</v>
      </c>
    </row>
    <row r="139" s="227" customFormat="1" ht="36" customHeight="1" spans="1:7">
      <c r="A139" s="254" t="s">
        <v>2756</v>
      </c>
      <c r="B139" s="255" t="s">
        <v>2757</v>
      </c>
      <c r="C139" s="253">
        <v>0</v>
      </c>
      <c r="D139" s="256"/>
      <c r="E139" s="257" t="str">
        <f t="shared" si="6"/>
        <v/>
      </c>
      <c r="F139" s="251" t="str">
        <f t="shared" si="7"/>
        <v>否</v>
      </c>
      <c r="G139" s="227" t="str">
        <f t="shared" si="8"/>
        <v>项</v>
      </c>
    </row>
    <row r="140" s="227" customFormat="1" ht="36" customHeight="1" spans="1:7">
      <c r="A140" s="254" t="s">
        <v>2758</v>
      </c>
      <c r="B140" s="255" t="s">
        <v>2759</v>
      </c>
      <c r="C140" s="253">
        <v>0</v>
      </c>
      <c r="D140" s="256"/>
      <c r="E140" s="257" t="str">
        <f t="shared" si="6"/>
        <v/>
      </c>
      <c r="F140" s="251" t="str">
        <f t="shared" si="7"/>
        <v>否</v>
      </c>
      <c r="G140" s="227" t="str">
        <f t="shared" si="8"/>
        <v>项</v>
      </c>
    </row>
    <row r="141" s="227" customFormat="1" ht="36" customHeight="1" spans="1:7">
      <c r="A141" s="254" t="s">
        <v>2760</v>
      </c>
      <c r="B141" s="255" t="s">
        <v>2761</v>
      </c>
      <c r="C141" s="253">
        <v>0</v>
      </c>
      <c r="D141" s="256"/>
      <c r="E141" s="257" t="str">
        <f t="shared" si="6"/>
        <v/>
      </c>
      <c r="F141" s="251" t="str">
        <f t="shared" si="7"/>
        <v>否</v>
      </c>
      <c r="G141" s="227" t="str">
        <f t="shared" si="8"/>
        <v>项</v>
      </c>
    </row>
    <row r="142" s="227" customFormat="1" ht="36" customHeight="1" spans="1:7">
      <c r="A142" s="254" t="s">
        <v>2762</v>
      </c>
      <c r="B142" s="255" t="s">
        <v>2763</v>
      </c>
      <c r="C142" s="253">
        <v>0</v>
      </c>
      <c r="D142" s="256"/>
      <c r="E142" s="257" t="str">
        <f t="shared" si="6"/>
        <v/>
      </c>
      <c r="F142" s="251" t="str">
        <f t="shared" si="7"/>
        <v>否</v>
      </c>
      <c r="G142" s="227" t="str">
        <f t="shared" si="8"/>
        <v>项</v>
      </c>
    </row>
    <row r="143" s="227" customFormat="1" ht="36" customHeight="1" spans="1:7">
      <c r="A143" s="246" t="s">
        <v>2764</v>
      </c>
      <c r="B143" s="255" t="s">
        <v>2765</v>
      </c>
      <c r="C143" s="253">
        <f>SUM(C144:C149)</f>
        <v>0</v>
      </c>
      <c r="D143" s="256">
        <f>SUM(D144:D149)</f>
        <v>0</v>
      </c>
      <c r="E143" s="257" t="str">
        <f t="shared" si="6"/>
        <v/>
      </c>
      <c r="F143" s="251" t="str">
        <f t="shared" si="7"/>
        <v>否</v>
      </c>
      <c r="G143" s="227" t="str">
        <f t="shared" si="8"/>
        <v>款</v>
      </c>
    </row>
    <row r="144" s="227" customFormat="1" ht="36" customHeight="1" spans="1:7">
      <c r="A144" s="254" t="s">
        <v>2766</v>
      </c>
      <c r="B144" s="252" t="s">
        <v>2767</v>
      </c>
      <c r="C144" s="253">
        <v>0</v>
      </c>
      <c r="D144" s="256"/>
      <c r="E144" s="257" t="str">
        <f t="shared" si="6"/>
        <v/>
      </c>
      <c r="F144" s="251" t="str">
        <f t="shared" si="7"/>
        <v>否</v>
      </c>
      <c r="G144" s="227" t="str">
        <f t="shared" si="8"/>
        <v>项</v>
      </c>
    </row>
    <row r="145" s="227" customFormat="1" ht="36" customHeight="1" spans="1:7">
      <c r="A145" s="254" t="s">
        <v>2768</v>
      </c>
      <c r="B145" s="252" t="s">
        <v>2769</v>
      </c>
      <c r="C145" s="253">
        <v>0</v>
      </c>
      <c r="D145" s="256"/>
      <c r="E145" s="257" t="str">
        <f t="shared" si="6"/>
        <v/>
      </c>
      <c r="F145" s="251" t="str">
        <f t="shared" si="7"/>
        <v>否</v>
      </c>
      <c r="G145" s="227" t="str">
        <f t="shared" si="8"/>
        <v>项</v>
      </c>
    </row>
    <row r="146" s="227" customFormat="1" ht="36" customHeight="1" spans="1:7">
      <c r="A146" s="254" t="s">
        <v>2770</v>
      </c>
      <c r="B146" s="255" t="s">
        <v>2771</v>
      </c>
      <c r="C146" s="253">
        <v>0</v>
      </c>
      <c r="D146" s="256"/>
      <c r="E146" s="257" t="str">
        <f t="shared" si="6"/>
        <v/>
      </c>
      <c r="F146" s="251" t="str">
        <f t="shared" si="7"/>
        <v>否</v>
      </c>
      <c r="G146" s="227" t="str">
        <f t="shared" si="8"/>
        <v>项</v>
      </c>
    </row>
    <row r="147" s="227" customFormat="1" ht="36" customHeight="1" spans="1:7">
      <c r="A147" s="254" t="s">
        <v>2772</v>
      </c>
      <c r="B147" s="255" t="s">
        <v>2773</v>
      </c>
      <c r="C147" s="253">
        <v>0</v>
      </c>
      <c r="D147" s="256"/>
      <c r="E147" s="91" t="str">
        <f t="shared" si="6"/>
        <v/>
      </c>
      <c r="F147" s="251" t="str">
        <f t="shared" si="7"/>
        <v>否</v>
      </c>
      <c r="G147" s="227" t="str">
        <f t="shared" si="8"/>
        <v>项</v>
      </c>
    </row>
    <row r="148" s="227" customFormat="1" ht="36" customHeight="1" spans="1:7">
      <c r="A148" s="254" t="s">
        <v>2774</v>
      </c>
      <c r="B148" s="255" t="s">
        <v>2775</v>
      </c>
      <c r="C148" s="253">
        <v>0</v>
      </c>
      <c r="D148" s="256"/>
      <c r="E148" s="257" t="str">
        <f t="shared" si="6"/>
        <v/>
      </c>
      <c r="F148" s="251" t="str">
        <f t="shared" si="7"/>
        <v>否</v>
      </c>
      <c r="G148" s="227" t="str">
        <f t="shared" si="8"/>
        <v>项</v>
      </c>
    </row>
    <row r="149" s="227" customFormat="1" ht="36" customHeight="1" spans="1:7">
      <c r="A149" s="254" t="s">
        <v>2776</v>
      </c>
      <c r="B149" s="255" t="s">
        <v>2777</v>
      </c>
      <c r="C149" s="253">
        <v>0</v>
      </c>
      <c r="D149" s="256"/>
      <c r="E149" s="257" t="str">
        <f t="shared" si="6"/>
        <v/>
      </c>
      <c r="F149" s="251" t="str">
        <f t="shared" si="7"/>
        <v>否</v>
      </c>
      <c r="G149" s="227" t="str">
        <f t="shared" si="8"/>
        <v>项</v>
      </c>
    </row>
    <row r="150" s="227" customFormat="1" ht="36" customHeight="1" spans="1:7">
      <c r="A150" s="246" t="s">
        <v>2778</v>
      </c>
      <c r="B150" s="255" t="s">
        <v>2779</v>
      </c>
      <c r="C150" s="253">
        <f>SUM(C151:C158)</f>
        <v>0</v>
      </c>
      <c r="D150" s="256">
        <f>SUM(D151:D158)</f>
        <v>0</v>
      </c>
      <c r="E150" s="91" t="str">
        <f t="shared" si="6"/>
        <v/>
      </c>
      <c r="F150" s="251" t="str">
        <f t="shared" si="7"/>
        <v>否</v>
      </c>
      <c r="G150" s="227" t="str">
        <f t="shared" si="8"/>
        <v>款</v>
      </c>
    </row>
    <row r="151" s="227" customFormat="1" ht="36" customHeight="1" spans="1:7">
      <c r="A151" s="254" t="s">
        <v>2780</v>
      </c>
      <c r="B151" s="255" t="s">
        <v>2781</v>
      </c>
      <c r="C151" s="253">
        <v>0</v>
      </c>
      <c r="D151" s="256"/>
      <c r="E151" s="257" t="str">
        <f t="shared" si="6"/>
        <v/>
      </c>
      <c r="F151" s="251" t="str">
        <f t="shared" si="7"/>
        <v>否</v>
      </c>
      <c r="G151" s="227" t="str">
        <f t="shared" si="8"/>
        <v>项</v>
      </c>
    </row>
    <row r="152" s="227" customFormat="1" ht="36" customHeight="1" spans="1:7">
      <c r="A152" s="254" t="s">
        <v>2782</v>
      </c>
      <c r="B152" s="252" t="s">
        <v>1783</v>
      </c>
      <c r="C152" s="253">
        <v>0</v>
      </c>
      <c r="D152" s="256"/>
      <c r="E152" s="257" t="str">
        <f t="shared" si="6"/>
        <v/>
      </c>
      <c r="F152" s="251" t="str">
        <f t="shared" si="7"/>
        <v>否</v>
      </c>
      <c r="G152" s="227" t="str">
        <f t="shared" si="8"/>
        <v>项</v>
      </c>
    </row>
    <row r="153" s="227" customFormat="1" ht="36" customHeight="1" spans="1:7">
      <c r="A153" s="254" t="s">
        <v>2783</v>
      </c>
      <c r="B153" s="255" t="s">
        <v>2784</v>
      </c>
      <c r="C153" s="253">
        <v>0</v>
      </c>
      <c r="D153" s="256"/>
      <c r="E153" s="257" t="str">
        <f t="shared" si="6"/>
        <v/>
      </c>
      <c r="F153" s="251" t="str">
        <f t="shared" si="7"/>
        <v>否</v>
      </c>
      <c r="G153" s="227" t="str">
        <f t="shared" si="8"/>
        <v>项</v>
      </c>
    </row>
    <row r="154" s="227" customFormat="1" ht="36" customHeight="1" spans="1:7">
      <c r="A154" s="254" t="s">
        <v>2785</v>
      </c>
      <c r="B154" s="255" t="s">
        <v>2786</v>
      </c>
      <c r="C154" s="253">
        <v>0</v>
      </c>
      <c r="D154" s="256"/>
      <c r="E154" s="91" t="str">
        <f t="shared" si="6"/>
        <v/>
      </c>
      <c r="F154" s="251" t="str">
        <f t="shared" si="7"/>
        <v>否</v>
      </c>
      <c r="G154" s="227" t="str">
        <f t="shared" si="8"/>
        <v>项</v>
      </c>
    </row>
    <row r="155" s="227" customFormat="1" ht="36" customHeight="1" spans="1:7">
      <c r="A155" s="262" t="s">
        <v>2787</v>
      </c>
      <c r="B155" s="255" t="s">
        <v>2788</v>
      </c>
      <c r="C155" s="253">
        <v>0</v>
      </c>
      <c r="D155" s="256"/>
      <c r="E155" s="257" t="str">
        <f t="shared" si="6"/>
        <v/>
      </c>
      <c r="F155" s="251" t="str">
        <f t="shared" si="7"/>
        <v>否</v>
      </c>
      <c r="G155" s="227" t="str">
        <f t="shared" si="8"/>
        <v>项</v>
      </c>
    </row>
    <row r="156" s="227" customFormat="1" ht="36" customHeight="1" spans="1:7">
      <c r="A156" s="254" t="s">
        <v>2789</v>
      </c>
      <c r="B156" s="255" t="s">
        <v>2790</v>
      </c>
      <c r="C156" s="253">
        <v>0</v>
      </c>
      <c r="D156" s="256"/>
      <c r="E156" s="257" t="str">
        <f t="shared" si="6"/>
        <v/>
      </c>
      <c r="F156" s="251" t="str">
        <f t="shared" si="7"/>
        <v>否</v>
      </c>
      <c r="G156" s="227" t="str">
        <f t="shared" si="8"/>
        <v>项</v>
      </c>
    </row>
    <row r="157" s="227" customFormat="1" ht="36" customHeight="1" spans="1:7">
      <c r="A157" s="254" t="s">
        <v>2791</v>
      </c>
      <c r="B157" s="255" t="s">
        <v>2792</v>
      </c>
      <c r="C157" s="253">
        <v>0</v>
      </c>
      <c r="D157" s="256"/>
      <c r="E157" s="257" t="str">
        <f t="shared" si="6"/>
        <v/>
      </c>
      <c r="F157" s="251" t="str">
        <f t="shared" si="7"/>
        <v>否</v>
      </c>
      <c r="G157" s="227" t="str">
        <f t="shared" si="8"/>
        <v>项</v>
      </c>
    </row>
    <row r="158" s="227" customFormat="1" ht="36" customHeight="1" spans="1:7">
      <c r="A158" s="254" t="s">
        <v>2793</v>
      </c>
      <c r="B158" s="252" t="s">
        <v>2794</v>
      </c>
      <c r="C158" s="253">
        <v>0</v>
      </c>
      <c r="D158" s="256"/>
      <c r="E158" s="91" t="str">
        <f t="shared" si="6"/>
        <v/>
      </c>
      <c r="F158" s="251" t="str">
        <f t="shared" si="7"/>
        <v>否</v>
      </c>
      <c r="G158" s="227" t="str">
        <f t="shared" si="8"/>
        <v>项</v>
      </c>
    </row>
    <row r="159" s="227" customFormat="1" ht="36" customHeight="1" spans="1:7">
      <c r="A159" s="246" t="s">
        <v>2795</v>
      </c>
      <c r="B159" s="255" t="s">
        <v>2796</v>
      </c>
      <c r="C159" s="253">
        <f>SUM(C160:C161)</f>
        <v>0</v>
      </c>
      <c r="D159" s="256">
        <f>SUM(D160:D161)</f>
        <v>0</v>
      </c>
      <c r="E159" s="91" t="str">
        <f t="shared" si="6"/>
        <v/>
      </c>
      <c r="F159" s="251" t="str">
        <f t="shared" si="7"/>
        <v>否</v>
      </c>
      <c r="G159" s="227" t="str">
        <f t="shared" si="8"/>
        <v>款</v>
      </c>
    </row>
    <row r="160" s="227" customFormat="1" ht="36" customHeight="1" spans="1:7">
      <c r="A160" s="254" t="s">
        <v>2797</v>
      </c>
      <c r="B160" s="255" t="s">
        <v>1721</v>
      </c>
      <c r="C160" s="253">
        <v>0</v>
      </c>
      <c r="D160" s="256"/>
      <c r="E160" s="257" t="str">
        <f t="shared" si="6"/>
        <v/>
      </c>
      <c r="F160" s="251" t="str">
        <f t="shared" si="7"/>
        <v>否</v>
      </c>
      <c r="G160" s="227" t="str">
        <f t="shared" si="8"/>
        <v>项</v>
      </c>
    </row>
    <row r="161" s="227" customFormat="1" ht="36" customHeight="1" spans="1:7">
      <c r="A161" s="254" t="s">
        <v>2798</v>
      </c>
      <c r="B161" s="252" t="s">
        <v>2799</v>
      </c>
      <c r="C161" s="253">
        <v>0</v>
      </c>
      <c r="D161" s="256"/>
      <c r="E161" s="257" t="str">
        <f t="shared" si="6"/>
        <v/>
      </c>
      <c r="F161" s="251" t="str">
        <f t="shared" si="7"/>
        <v>否</v>
      </c>
      <c r="G161" s="227" t="str">
        <f t="shared" si="8"/>
        <v>项</v>
      </c>
    </row>
    <row r="162" s="227" customFormat="1" ht="36" customHeight="1" spans="1:7">
      <c r="A162" s="246" t="s">
        <v>2800</v>
      </c>
      <c r="B162" s="252" t="s">
        <v>2801</v>
      </c>
      <c r="C162" s="253">
        <f>SUM(C163:C164)</f>
        <v>0</v>
      </c>
      <c r="D162" s="256">
        <f>SUM(D163:D164)</f>
        <v>0</v>
      </c>
      <c r="E162" s="91" t="str">
        <f t="shared" si="6"/>
        <v/>
      </c>
      <c r="F162" s="251" t="str">
        <f t="shared" si="7"/>
        <v>否</v>
      </c>
      <c r="G162" s="227" t="str">
        <f t="shared" si="8"/>
        <v>款</v>
      </c>
    </row>
    <row r="163" s="227" customFormat="1" ht="36" customHeight="1" spans="1:7">
      <c r="A163" s="254" t="s">
        <v>2802</v>
      </c>
      <c r="B163" s="255" t="s">
        <v>1721</v>
      </c>
      <c r="C163" s="253">
        <v>0</v>
      </c>
      <c r="D163" s="256"/>
      <c r="E163" s="257" t="str">
        <f t="shared" si="6"/>
        <v/>
      </c>
      <c r="F163" s="251" t="str">
        <f t="shared" si="7"/>
        <v>否</v>
      </c>
      <c r="G163" s="227" t="str">
        <f t="shared" si="8"/>
        <v>项</v>
      </c>
    </row>
    <row r="164" s="227" customFormat="1" ht="36" customHeight="1" spans="1:7">
      <c r="A164" s="264" t="s">
        <v>2803</v>
      </c>
      <c r="B164" s="255" t="s">
        <v>2804</v>
      </c>
      <c r="C164" s="253">
        <v>0</v>
      </c>
      <c r="D164" s="256"/>
      <c r="E164" s="91" t="str">
        <f t="shared" si="6"/>
        <v/>
      </c>
      <c r="F164" s="251" t="str">
        <f t="shared" si="7"/>
        <v>否</v>
      </c>
      <c r="G164" s="227" t="str">
        <f t="shared" si="8"/>
        <v>项</v>
      </c>
    </row>
    <row r="165" s="227" customFormat="1" ht="36" customHeight="1" spans="1:7">
      <c r="A165" s="254" t="s">
        <v>2805</v>
      </c>
      <c r="B165" s="255" t="s">
        <v>2806</v>
      </c>
      <c r="C165" s="253">
        <v>0</v>
      </c>
      <c r="D165" s="256"/>
      <c r="E165" s="257" t="str">
        <f t="shared" si="6"/>
        <v/>
      </c>
      <c r="F165" s="251" t="str">
        <f t="shared" si="7"/>
        <v>否</v>
      </c>
      <c r="G165" s="227" t="str">
        <f t="shared" si="8"/>
        <v>款</v>
      </c>
    </row>
    <row r="166" s="227" customFormat="1" ht="36" customHeight="1" spans="1:7">
      <c r="A166" s="246" t="s">
        <v>2807</v>
      </c>
      <c r="B166" s="255" t="s">
        <v>2808</v>
      </c>
      <c r="C166" s="253">
        <f>SUM(C167:C169)</f>
        <v>0</v>
      </c>
      <c r="D166" s="256">
        <f>SUM(D167:D169)</f>
        <v>0</v>
      </c>
      <c r="E166" s="257" t="str">
        <f t="shared" si="6"/>
        <v/>
      </c>
      <c r="F166" s="251" t="str">
        <f t="shared" si="7"/>
        <v>否</v>
      </c>
      <c r="G166" s="227" t="str">
        <f t="shared" si="8"/>
        <v>款</v>
      </c>
    </row>
    <row r="167" s="227" customFormat="1" ht="36" customHeight="1" spans="1:7">
      <c r="A167" s="266" t="s">
        <v>2809</v>
      </c>
      <c r="B167" s="255" t="s">
        <v>1735</v>
      </c>
      <c r="C167" s="253">
        <v>0</v>
      </c>
      <c r="D167" s="256"/>
      <c r="E167" s="257" t="str">
        <f t="shared" si="6"/>
        <v/>
      </c>
      <c r="F167" s="251" t="str">
        <f t="shared" si="7"/>
        <v>否</v>
      </c>
      <c r="G167" s="227" t="str">
        <f t="shared" si="8"/>
        <v>项</v>
      </c>
    </row>
    <row r="168" s="227" customFormat="1" ht="36" customHeight="1" spans="1:7">
      <c r="A168" s="254" t="s">
        <v>2810</v>
      </c>
      <c r="B168" s="252" t="s">
        <v>2743</v>
      </c>
      <c r="C168" s="253">
        <v>0</v>
      </c>
      <c r="D168" s="256"/>
      <c r="E168" s="257" t="str">
        <f t="shared" si="6"/>
        <v/>
      </c>
      <c r="F168" s="251" t="str">
        <f t="shared" si="7"/>
        <v>否</v>
      </c>
      <c r="G168" s="227" t="str">
        <f t="shared" si="8"/>
        <v>项</v>
      </c>
    </row>
    <row r="169" s="227" customFormat="1" ht="36" customHeight="1" spans="1:7">
      <c r="A169" s="254" t="s">
        <v>2811</v>
      </c>
      <c r="B169" s="267" t="s">
        <v>2812</v>
      </c>
      <c r="C169" s="253">
        <v>0</v>
      </c>
      <c r="D169" s="256"/>
      <c r="E169" s="257" t="str">
        <f t="shared" si="6"/>
        <v/>
      </c>
      <c r="F169" s="251" t="str">
        <f t="shared" si="7"/>
        <v>否</v>
      </c>
      <c r="G169" s="227" t="str">
        <f t="shared" si="8"/>
        <v>项</v>
      </c>
    </row>
    <row r="170" s="227" customFormat="1" ht="36" customHeight="1" spans="1:7">
      <c r="A170" s="268" t="s">
        <v>1828</v>
      </c>
      <c r="B170" s="269" t="s">
        <v>2813</v>
      </c>
      <c r="C170" s="248">
        <f>SUM(C171)</f>
        <v>0</v>
      </c>
      <c r="D170" s="249">
        <f>SUM(D171)</f>
        <v>0</v>
      </c>
      <c r="E170" s="257" t="str">
        <f t="shared" si="6"/>
        <v/>
      </c>
      <c r="F170" s="251" t="str">
        <f t="shared" si="7"/>
        <v>是</v>
      </c>
      <c r="G170" s="227" t="str">
        <f t="shared" si="8"/>
        <v>类</v>
      </c>
    </row>
    <row r="171" s="227" customFormat="1" ht="36" customHeight="1" spans="1:7">
      <c r="A171" s="268" t="s">
        <v>2814</v>
      </c>
      <c r="B171" s="267" t="s">
        <v>2815</v>
      </c>
      <c r="C171" s="253">
        <f>SUM(C172:C173)</f>
        <v>0</v>
      </c>
      <c r="D171" s="256">
        <f>SUM(D172:D173)</f>
        <v>0</v>
      </c>
      <c r="E171" s="257" t="str">
        <f t="shared" si="6"/>
        <v/>
      </c>
      <c r="F171" s="251" t="str">
        <f t="shared" si="7"/>
        <v>否</v>
      </c>
      <c r="G171" s="227" t="str">
        <f t="shared" si="8"/>
        <v>款</v>
      </c>
    </row>
    <row r="172" s="227" customFormat="1" ht="36" customHeight="1" spans="1:7">
      <c r="A172" s="262" t="s">
        <v>2816</v>
      </c>
      <c r="B172" s="267" t="s">
        <v>2817</v>
      </c>
      <c r="C172" s="253">
        <v>0</v>
      </c>
      <c r="D172" s="256"/>
      <c r="E172" s="257" t="str">
        <f t="shared" si="6"/>
        <v/>
      </c>
      <c r="F172" s="251" t="str">
        <f t="shared" si="7"/>
        <v>否</v>
      </c>
      <c r="G172" s="227" t="str">
        <f t="shared" si="8"/>
        <v>项</v>
      </c>
    </row>
    <row r="173" s="227" customFormat="1" ht="36" customHeight="1" spans="1:7">
      <c r="A173" s="262" t="s">
        <v>2818</v>
      </c>
      <c r="B173" s="267" t="s">
        <v>2819</v>
      </c>
      <c r="C173" s="253">
        <v>0</v>
      </c>
      <c r="D173" s="256"/>
      <c r="E173" s="91" t="str">
        <f t="shared" si="6"/>
        <v/>
      </c>
      <c r="F173" s="251" t="str">
        <f t="shared" si="7"/>
        <v>否</v>
      </c>
      <c r="G173" s="227" t="str">
        <f t="shared" si="8"/>
        <v>项</v>
      </c>
    </row>
    <row r="174" s="227" customFormat="1" ht="36" customHeight="1" spans="1:7">
      <c r="A174" s="268" t="s">
        <v>2377</v>
      </c>
      <c r="B174" s="269" t="s">
        <v>2820</v>
      </c>
      <c r="C174" s="248">
        <f>SUM(C175,C179,C188)</f>
        <v>4988</v>
      </c>
      <c r="D174" s="249">
        <f>SUM(D175,D179,D188)</f>
        <v>5688</v>
      </c>
      <c r="E174" s="257">
        <f t="shared" si="6"/>
        <v>0.14</v>
      </c>
      <c r="F174" s="251" t="str">
        <f t="shared" si="7"/>
        <v>是</v>
      </c>
      <c r="G174" s="227" t="str">
        <f t="shared" si="8"/>
        <v>类</v>
      </c>
    </row>
    <row r="175" s="227" customFormat="1" ht="36" customHeight="1" spans="1:7">
      <c r="A175" s="270" t="s">
        <v>2821</v>
      </c>
      <c r="B175" s="271" t="s">
        <v>2822</v>
      </c>
      <c r="C175" s="272">
        <f>SUM(C176:C178)</f>
        <v>0</v>
      </c>
      <c r="D175" s="256">
        <f>SUM(D176:D178)</f>
        <v>0</v>
      </c>
      <c r="E175" s="257" t="str">
        <f t="shared" si="6"/>
        <v/>
      </c>
      <c r="F175" s="251" t="str">
        <f t="shared" si="7"/>
        <v>否</v>
      </c>
      <c r="G175" s="227" t="str">
        <f t="shared" si="8"/>
        <v>款</v>
      </c>
    </row>
    <row r="176" s="227" customFormat="1" ht="36" customHeight="1" spans="1:7">
      <c r="A176" s="273" t="s">
        <v>2823</v>
      </c>
      <c r="B176" s="274" t="s">
        <v>2824</v>
      </c>
      <c r="C176" s="253">
        <v>0</v>
      </c>
      <c r="D176" s="256"/>
      <c r="E176" s="257"/>
      <c r="F176" s="251"/>
    </row>
    <row r="177" s="227" customFormat="1" ht="36" customHeight="1" spans="1:7">
      <c r="A177" s="273" t="s">
        <v>2825</v>
      </c>
      <c r="B177" s="274" t="s">
        <v>2826</v>
      </c>
      <c r="C177" s="253"/>
      <c r="D177" s="256"/>
      <c r="E177" s="257"/>
      <c r="F177" s="251"/>
    </row>
    <row r="178" s="227" customFormat="1" ht="36" customHeight="1" spans="1:7">
      <c r="A178" s="273" t="s">
        <v>2827</v>
      </c>
      <c r="B178" s="274" t="s">
        <v>2828</v>
      </c>
      <c r="C178" s="253">
        <v>0</v>
      </c>
      <c r="D178" s="256"/>
      <c r="E178" s="257"/>
      <c r="F178" s="251"/>
    </row>
    <row r="179" s="227" customFormat="1" ht="36" customHeight="1" spans="1:7">
      <c r="A179" s="268" t="s">
        <v>2829</v>
      </c>
      <c r="B179" s="267" t="s">
        <v>2830</v>
      </c>
      <c r="C179" s="253">
        <f>SUM(C180:C187)</f>
        <v>82</v>
      </c>
      <c r="D179" s="256">
        <f>SUM(D180:D187)</f>
        <v>116</v>
      </c>
      <c r="E179" s="257">
        <f t="shared" ref="E179:E235" si="9">IF(C179&lt;&gt;0,IF((D179/C179-1)&lt;-30%,"",IF((D179/C179-1)&gt;150%,"",D179/C179-1)),"")</f>
        <v>0.415</v>
      </c>
      <c r="F179" s="251" t="str">
        <f t="shared" ref="F179:F242" si="10">IF(LEN(A179)=3,"是",IF(B179&lt;&gt;"",IF(SUM(C179:D179)&lt;&gt;0,"是","否"),"是"))</f>
        <v>是</v>
      </c>
      <c r="G179" s="227" t="str">
        <f t="shared" ref="G179:G242" si="11">IF(LEN(A179)=3,"类",IF(LEN(A179)=5,"款","项"))</f>
        <v>款</v>
      </c>
    </row>
    <row r="180" s="227" customFormat="1" ht="36" customHeight="1" spans="1:7">
      <c r="A180" s="262" t="s">
        <v>2831</v>
      </c>
      <c r="B180" s="267" t="s">
        <v>2832</v>
      </c>
      <c r="C180" s="253">
        <v>0</v>
      </c>
      <c r="D180" s="256"/>
      <c r="E180" s="257" t="str">
        <f t="shared" si="9"/>
        <v/>
      </c>
      <c r="F180" s="251" t="str">
        <f t="shared" si="10"/>
        <v>否</v>
      </c>
      <c r="G180" s="227" t="str">
        <f t="shared" si="11"/>
        <v>项</v>
      </c>
    </row>
    <row r="181" s="227" customFormat="1" ht="36" customHeight="1" spans="1:7">
      <c r="A181" s="262" t="s">
        <v>2833</v>
      </c>
      <c r="B181" s="267" t="s">
        <v>2834</v>
      </c>
      <c r="C181" s="253">
        <v>0</v>
      </c>
      <c r="D181" s="256"/>
      <c r="E181" s="257" t="str">
        <f t="shared" si="9"/>
        <v/>
      </c>
      <c r="F181" s="251" t="str">
        <f t="shared" si="10"/>
        <v>否</v>
      </c>
      <c r="G181" s="227" t="str">
        <f t="shared" si="11"/>
        <v>项</v>
      </c>
    </row>
    <row r="182" s="227" customFormat="1" ht="36" customHeight="1" spans="1:7">
      <c r="A182" s="262" t="s">
        <v>2835</v>
      </c>
      <c r="B182" s="267" t="s">
        <v>2836</v>
      </c>
      <c r="C182" s="275">
        <v>82</v>
      </c>
      <c r="D182" s="256">
        <v>108</v>
      </c>
      <c r="E182" s="257">
        <f t="shared" si="9"/>
        <v>0.317</v>
      </c>
      <c r="F182" s="251" t="str">
        <f t="shared" si="10"/>
        <v>是</v>
      </c>
      <c r="G182" s="227" t="str">
        <f t="shared" si="11"/>
        <v>项</v>
      </c>
    </row>
    <row r="183" s="227" customFormat="1" ht="36" customHeight="1" spans="1:7">
      <c r="A183" s="262" t="s">
        <v>2837</v>
      </c>
      <c r="B183" s="267" t="s">
        <v>2838</v>
      </c>
      <c r="C183" s="253">
        <v>0</v>
      </c>
      <c r="D183" s="256"/>
      <c r="E183" s="257" t="str">
        <f t="shared" si="9"/>
        <v/>
      </c>
      <c r="F183" s="251" t="str">
        <f t="shared" si="10"/>
        <v>否</v>
      </c>
      <c r="G183" s="227" t="str">
        <f t="shared" si="11"/>
        <v>项</v>
      </c>
    </row>
    <row r="184" s="227" customFormat="1" ht="36" customHeight="1" spans="1:7">
      <c r="A184" s="262" t="s">
        <v>2839</v>
      </c>
      <c r="B184" s="267" t="s">
        <v>2840</v>
      </c>
      <c r="C184" s="253">
        <v>0</v>
      </c>
      <c r="D184" s="256"/>
      <c r="E184" s="257" t="str">
        <f t="shared" si="9"/>
        <v/>
      </c>
      <c r="F184" s="251" t="str">
        <f t="shared" si="10"/>
        <v>否</v>
      </c>
      <c r="G184" s="227" t="str">
        <f t="shared" si="11"/>
        <v>项</v>
      </c>
    </row>
    <row r="185" s="227" customFormat="1" ht="36" customHeight="1" spans="1:7">
      <c r="A185" s="262" t="s">
        <v>2841</v>
      </c>
      <c r="B185" s="267" t="s">
        <v>2842</v>
      </c>
      <c r="C185" s="253">
        <v>0</v>
      </c>
      <c r="D185" s="256"/>
      <c r="E185" s="257" t="str">
        <f t="shared" si="9"/>
        <v/>
      </c>
      <c r="F185" s="251" t="str">
        <f t="shared" si="10"/>
        <v>否</v>
      </c>
      <c r="G185" s="227" t="str">
        <f t="shared" si="11"/>
        <v>项</v>
      </c>
    </row>
    <row r="186" s="227" customFormat="1" ht="36" customHeight="1" spans="1:7">
      <c r="A186" s="262" t="s">
        <v>2843</v>
      </c>
      <c r="B186" s="267" t="s">
        <v>2844</v>
      </c>
      <c r="C186" s="253">
        <v>0</v>
      </c>
      <c r="D186" s="256">
        <v>8</v>
      </c>
      <c r="E186" s="257" t="str">
        <f t="shared" si="9"/>
        <v/>
      </c>
      <c r="F186" s="251" t="str">
        <f t="shared" si="10"/>
        <v>是</v>
      </c>
      <c r="G186" s="227" t="str">
        <f t="shared" si="11"/>
        <v>项</v>
      </c>
    </row>
    <row r="187" s="227" customFormat="1" ht="36" customHeight="1" spans="1:7">
      <c r="A187" s="262" t="s">
        <v>2845</v>
      </c>
      <c r="B187" s="267" t="s">
        <v>2846</v>
      </c>
      <c r="C187" s="253"/>
      <c r="D187" s="256"/>
      <c r="E187" s="91" t="str">
        <f t="shared" si="9"/>
        <v/>
      </c>
      <c r="F187" s="251" t="str">
        <f t="shared" si="10"/>
        <v>否</v>
      </c>
      <c r="G187" s="227" t="str">
        <f t="shared" si="11"/>
        <v>项</v>
      </c>
    </row>
    <row r="188" s="227" customFormat="1" ht="36" customHeight="1" spans="1:7">
      <c r="A188" s="262" t="s">
        <v>2847</v>
      </c>
      <c r="B188" s="267" t="s">
        <v>2848</v>
      </c>
      <c r="C188" s="253">
        <f>SUM(C189:C199)</f>
        <v>4906</v>
      </c>
      <c r="D188" s="256">
        <f>SUM(D189:D199)</f>
        <v>5572</v>
      </c>
      <c r="E188" s="91">
        <f t="shared" si="9"/>
        <v>0.136</v>
      </c>
      <c r="F188" s="251" t="str">
        <f t="shared" si="10"/>
        <v>是</v>
      </c>
      <c r="G188" s="227" t="str">
        <f t="shared" si="11"/>
        <v>款</v>
      </c>
    </row>
    <row r="189" s="227" customFormat="1" ht="36" customHeight="1" spans="1:7">
      <c r="A189" s="262" t="s">
        <v>2849</v>
      </c>
      <c r="B189" s="276" t="s">
        <v>2850</v>
      </c>
      <c r="C189" s="253">
        <v>0</v>
      </c>
      <c r="D189" s="256"/>
      <c r="E189" s="257" t="str">
        <f t="shared" si="9"/>
        <v/>
      </c>
      <c r="F189" s="251" t="str">
        <f t="shared" si="10"/>
        <v>否</v>
      </c>
      <c r="G189" s="227" t="str">
        <f t="shared" si="11"/>
        <v>项</v>
      </c>
    </row>
    <row r="190" s="227" customFormat="1" ht="36" customHeight="1" spans="1:7">
      <c r="A190" s="262" t="s">
        <v>2851</v>
      </c>
      <c r="B190" s="267" t="s">
        <v>2852</v>
      </c>
      <c r="C190" s="253">
        <v>2829</v>
      </c>
      <c r="D190" s="256">
        <v>2312</v>
      </c>
      <c r="E190" s="257">
        <f t="shared" si="9"/>
        <v>-0.183</v>
      </c>
      <c r="F190" s="251" t="str">
        <f t="shared" si="10"/>
        <v>是</v>
      </c>
      <c r="G190" s="227" t="str">
        <f t="shared" si="11"/>
        <v>项</v>
      </c>
    </row>
    <row r="191" s="227" customFormat="1" ht="36" customHeight="1" spans="1:7">
      <c r="A191" s="262" t="s">
        <v>2853</v>
      </c>
      <c r="B191" s="267" t="s">
        <v>2854</v>
      </c>
      <c r="C191" s="253">
        <v>1059</v>
      </c>
      <c r="D191" s="256">
        <v>1332</v>
      </c>
      <c r="E191" s="257">
        <f t="shared" si="9"/>
        <v>0.258</v>
      </c>
      <c r="F191" s="251" t="str">
        <f t="shared" si="10"/>
        <v>是</v>
      </c>
      <c r="G191" s="227" t="str">
        <f t="shared" si="11"/>
        <v>项</v>
      </c>
    </row>
    <row r="192" s="227" customFormat="1" ht="36" customHeight="1" spans="1:7">
      <c r="A192" s="262" t="s">
        <v>2855</v>
      </c>
      <c r="B192" s="267" t="s">
        <v>2856</v>
      </c>
      <c r="C192" s="253">
        <v>121</v>
      </c>
      <c r="D192" s="256">
        <v>103</v>
      </c>
      <c r="E192" s="257">
        <f t="shared" si="9"/>
        <v>-0.149</v>
      </c>
      <c r="F192" s="251" t="str">
        <f t="shared" si="10"/>
        <v>是</v>
      </c>
      <c r="G192" s="227" t="str">
        <f t="shared" si="11"/>
        <v>项</v>
      </c>
    </row>
    <row r="193" s="227" customFormat="1" ht="36" customHeight="1" spans="1:7">
      <c r="A193" s="262" t="s">
        <v>2857</v>
      </c>
      <c r="B193" s="267" t="s">
        <v>2858</v>
      </c>
      <c r="C193" s="253">
        <v>0</v>
      </c>
      <c r="D193" s="256"/>
      <c r="E193" s="257" t="str">
        <f t="shared" si="9"/>
        <v/>
      </c>
      <c r="F193" s="251" t="str">
        <f t="shared" si="10"/>
        <v>否</v>
      </c>
      <c r="G193" s="227" t="str">
        <f t="shared" si="11"/>
        <v>项</v>
      </c>
    </row>
    <row r="194" s="227" customFormat="1" ht="36" customHeight="1" spans="1:7">
      <c r="A194" s="262" t="s">
        <v>2859</v>
      </c>
      <c r="B194" s="267" t="s">
        <v>2860</v>
      </c>
      <c r="C194" s="253">
        <v>162</v>
      </c>
      <c r="D194" s="256">
        <v>261</v>
      </c>
      <c r="E194" s="257">
        <f t="shared" si="9"/>
        <v>0.611</v>
      </c>
      <c r="F194" s="251" t="str">
        <f t="shared" si="10"/>
        <v>是</v>
      </c>
      <c r="G194" s="227" t="str">
        <f t="shared" si="11"/>
        <v>项</v>
      </c>
    </row>
    <row r="195" s="227" customFormat="1" ht="36" customHeight="1" spans="1:7">
      <c r="A195" s="262" t="s">
        <v>2861</v>
      </c>
      <c r="B195" s="267" t="s">
        <v>2862</v>
      </c>
      <c r="C195" s="253">
        <v>0</v>
      </c>
      <c r="D195" s="256"/>
      <c r="E195" s="257" t="str">
        <f t="shared" si="9"/>
        <v/>
      </c>
      <c r="F195" s="251" t="str">
        <f t="shared" si="10"/>
        <v>否</v>
      </c>
      <c r="G195" s="227" t="str">
        <f t="shared" si="11"/>
        <v>项</v>
      </c>
    </row>
    <row r="196" s="227" customFormat="1" ht="36" customHeight="1" spans="1:7">
      <c r="A196" s="262" t="s">
        <v>2863</v>
      </c>
      <c r="B196" s="267" t="s">
        <v>2864</v>
      </c>
      <c r="C196" s="253">
        <v>0</v>
      </c>
      <c r="D196" s="256"/>
      <c r="E196" s="257" t="str">
        <f t="shared" si="9"/>
        <v/>
      </c>
      <c r="F196" s="251" t="str">
        <f t="shared" si="10"/>
        <v>否</v>
      </c>
      <c r="G196" s="227" t="str">
        <f t="shared" si="11"/>
        <v>项</v>
      </c>
    </row>
    <row r="197" s="227" customFormat="1" ht="36" customHeight="1" spans="1:7">
      <c r="A197" s="262" t="s">
        <v>2865</v>
      </c>
      <c r="B197" s="267" t="s">
        <v>2866</v>
      </c>
      <c r="C197" s="253">
        <v>0</v>
      </c>
      <c r="D197" s="256"/>
      <c r="E197" s="257" t="str">
        <f t="shared" si="9"/>
        <v/>
      </c>
      <c r="F197" s="251" t="str">
        <f t="shared" si="10"/>
        <v>否</v>
      </c>
      <c r="G197" s="227" t="str">
        <f t="shared" si="11"/>
        <v>项</v>
      </c>
    </row>
    <row r="198" s="227" customFormat="1" ht="36" customHeight="1" spans="1:7">
      <c r="A198" s="262" t="s">
        <v>2867</v>
      </c>
      <c r="B198" s="267" t="s">
        <v>70</v>
      </c>
      <c r="C198" s="253">
        <v>100</v>
      </c>
      <c r="D198" s="256">
        <v>164</v>
      </c>
      <c r="E198" s="257">
        <f t="shared" si="9"/>
        <v>0.64</v>
      </c>
      <c r="F198" s="251" t="str">
        <f t="shared" si="10"/>
        <v>是</v>
      </c>
      <c r="G198" s="227" t="str">
        <f t="shared" si="11"/>
        <v>项</v>
      </c>
    </row>
    <row r="199" s="227" customFormat="1" ht="36" customHeight="1" spans="1:7">
      <c r="A199" s="262" t="s">
        <v>2868</v>
      </c>
      <c r="B199" s="267" t="s">
        <v>2869</v>
      </c>
      <c r="C199" s="253">
        <v>635</v>
      </c>
      <c r="D199" s="256">
        <v>1400</v>
      </c>
      <c r="E199" s="257">
        <f t="shared" si="9"/>
        <v>1.205</v>
      </c>
      <c r="F199" s="251" t="str">
        <f t="shared" si="10"/>
        <v>是</v>
      </c>
      <c r="G199" s="227" t="str">
        <f t="shared" si="11"/>
        <v>项</v>
      </c>
    </row>
    <row r="200" s="227" customFormat="1" ht="36" customHeight="1" spans="1:7">
      <c r="A200" s="262" t="s">
        <v>2362</v>
      </c>
      <c r="B200" s="269" t="s">
        <v>2870</v>
      </c>
      <c r="C200" s="248">
        <f>C201</f>
        <v>24754</v>
      </c>
      <c r="D200" s="249">
        <f>D201</f>
        <v>26863</v>
      </c>
      <c r="E200" s="257">
        <f t="shared" si="9"/>
        <v>0.085</v>
      </c>
      <c r="F200" s="251" t="str">
        <f t="shared" si="10"/>
        <v>是</v>
      </c>
      <c r="G200" s="227" t="str">
        <f t="shared" si="11"/>
        <v>类</v>
      </c>
    </row>
    <row r="201" s="227" customFormat="1" ht="36" customHeight="1" spans="1:7">
      <c r="A201" s="262" t="s">
        <v>2871</v>
      </c>
      <c r="B201" s="267" t="s">
        <v>2872</v>
      </c>
      <c r="C201" s="253">
        <f>SUM(C202:C217)</f>
        <v>24754</v>
      </c>
      <c r="D201" s="256">
        <f>SUM(D202:D217)</f>
        <v>26863</v>
      </c>
      <c r="E201" s="257">
        <f t="shared" si="9"/>
        <v>0.085</v>
      </c>
      <c r="F201" s="251" t="str">
        <f t="shared" si="10"/>
        <v>是</v>
      </c>
      <c r="G201" s="227" t="str">
        <f t="shared" si="11"/>
        <v>款</v>
      </c>
    </row>
    <row r="202" s="227" customFormat="1" ht="36" customHeight="1" spans="1:7">
      <c r="A202" s="262" t="s">
        <v>2873</v>
      </c>
      <c r="B202" s="267" t="s">
        <v>2874</v>
      </c>
      <c r="C202" s="253">
        <v>0</v>
      </c>
      <c r="D202" s="256"/>
      <c r="E202" s="257" t="str">
        <f t="shared" si="9"/>
        <v/>
      </c>
      <c r="F202" s="251" t="str">
        <f t="shared" si="10"/>
        <v>否</v>
      </c>
      <c r="G202" s="227" t="str">
        <f t="shared" si="11"/>
        <v>项</v>
      </c>
    </row>
    <row r="203" s="227" customFormat="1" ht="36" customHeight="1" spans="1:7">
      <c r="A203" s="262" t="s">
        <v>2875</v>
      </c>
      <c r="B203" s="267" t="s">
        <v>2876</v>
      </c>
      <c r="C203" s="253">
        <v>0</v>
      </c>
      <c r="D203" s="256"/>
      <c r="E203" s="257" t="str">
        <f t="shared" si="9"/>
        <v/>
      </c>
      <c r="F203" s="251" t="str">
        <f t="shared" si="10"/>
        <v>否</v>
      </c>
      <c r="G203" s="227" t="str">
        <f t="shared" si="11"/>
        <v>项</v>
      </c>
    </row>
    <row r="204" s="227" customFormat="1" ht="36" customHeight="1" spans="1:7">
      <c r="A204" s="262" t="s">
        <v>2877</v>
      </c>
      <c r="B204" s="267" t="s">
        <v>2878</v>
      </c>
      <c r="C204" s="253">
        <v>0</v>
      </c>
      <c r="D204" s="256"/>
      <c r="E204" s="257" t="str">
        <f t="shared" si="9"/>
        <v/>
      </c>
      <c r="F204" s="251" t="str">
        <f t="shared" si="10"/>
        <v>否</v>
      </c>
      <c r="G204" s="227" t="str">
        <f t="shared" si="11"/>
        <v>项</v>
      </c>
    </row>
    <row r="205" s="227" customFormat="1" ht="36" customHeight="1" spans="1:7">
      <c r="A205" s="262" t="s">
        <v>2879</v>
      </c>
      <c r="B205" s="267" t="s">
        <v>2880</v>
      </c>
      <c r="C205" s="253">
        <v>21574</v>
      </c>
      <c r="D205" s="256">
        <v>21368</v>
      </c>
      <c r="E205" s="257">
        <f t="shared" si="9"/>
        <v>-0.01</v>
      </c>
      <c r="F205" s="251" t="str">
        <f t="shared" si="10"/>
        <v>是</v>
      </c>
      <c r="G205" s="227" t="str">
        <f t="shared" si="11"/>
        <v>项</v>
      </c>
    </row>
    <row r="206" s="227" customFormat="1" ht="36" customHeight="1" spans="1:7">
      <c r="A206" s="262" t="s">
        <v>2881</v>
      </c>
      <c r="B206" s="267" t="s">
        <v>2882</v>
      </c>
      <c r="C206" s="253">
        <v>0</v>
      </c>
      <c r="D206" s="256"/>
      <c r="E206" s="91" t="str">
        <f t="shared" si="9"/>
        <v/>
      </c>
      <c r="F206" s="251" t="str">
        <f t="shared" si="10"/>
        <v>否</v>
      </c>
      <c r="G206" s="227" t="str">
        <f t="shared" si="11"/>
        <v>项</v>
      </c>
    </row>
    <row r="207" s="227" customFormat="1" ht="36" customHeight="1" spans="1:7">
      <c r="A207" s="262" t="s">
        <v>2883</v>
      </c>
      <c r="B207" s="267" t="s">
        <v>2884</v>
      </c>
      <c r="C207" s="253">
        <v>0</v>
      </c>
      <c r="D207" s="256"/>
      <c r="E207" s="91" t="str">
        <f t="shared" si="9"/>
        <v/>
      </c>
      <c r="F207" s="251" t="str">
        <f t="shared" si="10"/>
        <v>否</v>
      </c>
      <c r="G207" s="227" t="str">
        <f t="shared" si="11"/>
        <v>项</v>
      </c>
    </row>
    <row r="208" s="227" customFormat="1" ht="36" customHeight="1" spans="1:7">
      <c r="A208" s="262" t="s">
        <v>2885</v>
      </c>
      <c r="B208" s="267" t="s">
        <v>2886</v>
      </c>
      <c r="C208" s="253">
        <v>0</v>
      </c>
      <c r="D208" s="256"/>
      <c r="E208" s="257" t="str">
        <f t="shared" si="9"/>
        <v/>
      </c>
      <c r="F208" s="251" t="str">
        <f t="shared" si="10"/>
        <v>否</v>
      </c>
      <c r="G208" s="227" t="str">
        <f t="shared" si="11"/>
        <v>项</v>
      </c>
    </row>
    <row r="209" s="227" customFormat="1" ht="36" customHeight="1" spans="1:7">
      <c r="A209" s="262" t="s">
        <v>2887</v>
      </c>
      <c r="B209" s="267" t="s">
        <v>2888</v>
      </c>
      <c r="C209" s="253"/>
      <c r="D209" s="256"/>
      <c r="E209" s="257" t="str">
        <f t="shared" si="9"/>
        <v/>
      </c>
      <c r="F209" s="251" t="str">
        <f t="shared" si="10"/>
        <v>否</v>
      </c>
      <c r="G209" s="227" t="str">
        <f t="shared" si="11"/>
        <v>项</v>
      </c>
    </row>
    <row r="210" s="227" customFormat="1" ht="36" customHeight="1" spans="1:7">
      <c r="A210" s="262" t="s">
        <v>2889</v>
      </c>
      <c r="B210" s="267" t="s">
        <v>2890</v>
      </c>
      <c r="C210" s="253"/>
      <c r="D210" s="256"/>
      <c r="E210" s="257" t="str">
        <f t="shared" si="9"/>
        <v/>
      </c>
      <c r="F210" s="251" t="str">
        <f t="shared" si="10"/>
        <v>否</v>
      </c>
      <c r="G210" s="227" t="str">
        <f t="shared" si="11"/>
        <v>项</v>
      </c>
    </row>
    <row r="211" s="227" customFormat="1" ht="36" customHeight="1" spans="1:7">
      <c r="A211" s="262" t="s">
        <v>2891</v>
      </c>
      <c r="B211" s="267" t="s">
        <v>2892</v>
      </c>
      <c r="C211" s="253"/>
      <c r="D211" s="256"/>
      <c r="E211" s="257" t="str">
        <f t="shared" si="9"/>
        <v/>
      </c>
      <c r="F211" s="251" t="str">
        <f t="shared" si="10"/>
        <v>否</v>
      </c>
      <c r="G211" s="227" t="str">
        <f t="shared" si="11"/>
        <v>项</v>
      </c>
    </row>
    <row r="212" s="227" customFormat="1" ht="36" customHeight="1" spans="1:7">
      <c r="A212" s="262" t="s">
        <v>2893</v>
      </c>
      <c r="B212" s="267" t="s">
        <v>2894</v>
      </c>
      <c r="C212" s="253"/>
      <c r="D212" s="256"/>
      <c r="E212" s="257" t="str">
        <f t="shared" si="9"/>
        <v/>
      </c>
      <c r="F212" s="251" t="str">
        <f t="shared" si="10"/>
        <v>否</v>
      </c>
      <c r="G212" s="227" t="str">
        <f t="shared" si="11"/>
        <v>项</v>
      </c>
    </row>
    <row r="213" s="227" customFormat="1" ht="36" customHeight="1" spans="1:7">
      <c r="A213" s="262" t="s">
        <v>2895</v>
      </c>
      <c r="B213" s="267" t="s">
        <v>2896</v>
      </c>
      <c r="C213" s="253">
        <v>780</v>
      </c>
      <c r="D213" s="256">
        <v>858</v>
      </c>
      <c r="E213" s="257">
        <f t="shared" si="9"/>
        <v>0.1</v>
      </c>
      <c r="F213" s="251" t="str">
        <f t="shared" si="10"/>
        <v>是</v>
      </c>
      <c r="G213" s="227" t="str">
        <f t="shared" si="11"/>
        <v>项</v>
      </c>
    </row>
    <row r="214" s="227" customFormat="1" ht="36" customHeight="1" spans="1:7">
      <c r="A214" s="262" t="s">
        <v>2897</v>
      </c>
      <c r="B214" s="267" t="s">
        <v>2898</v>
      </c>
      <c r="C214" s="253">
        <v>0</v>
      </c>
      <c r="D214" s="256"/>
      <c r="E214" s="257" t="str">
        <f t="shared" si="9"/>
        <v/>
      </c>
      <c r="F214" s="251" t="str">
        <f t="shared" si="10"/>
        <v>否</v>
      </c>
      <c r="G214" s="227" t="str">
        <f t="shared" si="11"/>
        <v>项</v>
      </c>
    </row>
    <row r="215" s="227" customFormat="1" ht="36" customHeight="1" spans="1:7">
      <c r="A215" s="262" t="s">
        <v>2899</v>
      </c>
      <c r="B215" s="267" t="s">
        <v>2900</v>
      </c>
      <c r="C215" s="253">
        <v>858</v>
      </c>
      <c r="D215" s="256">
        <v>780</v>
      </c>
      <c r="E215" s="257">
        <f t="shared" si="9"/>
        <v>-0.091</v>
      </c>
      <c r="F215" s="251" t="str">
        <f t="shared" si="10"/>
        <v>是</v>
      </c>
      <c r="G215" s="227" t="str">
        <f t="shared" si="11"/>
        <v>项</v>
      </c>
    </row>
    <row r="216" s="227" customFormat="1" ht="36" customHeight="1" spans="1:7">
      <c r="A216" s="262" t="s">
        <v>2901</v>
      </c>
      <c r="B216" s="267" t="s">
        <v>2902</v>
      </c>
      <c r="C216" s="253">
        <v>1542</v>
      </c>
      <c r="D216" s="256">
        <v>3857</v>
      </c>
      <c r="E216" s="257" t="str">
        <f t="shared" si="9"/>
        <v/>
      </c>
      <c r="F216" s="251" t="str">
        <f t="shared" si="10"/>
        <v>是</v>
      </c>
      <c r="G216" s="227" t="str">
        <f t="shared" si="11"/>
        <v>项</v>
      </c>
    </row>
    <row r="217" s="227" customFormat="1" ht="36" customHeight="1" spans="1:7">
      <c r="A217" s="262" t="s">
        <v>2903</v>
      </c>
      <c r="B217" s="267" t="s">
        <v>2904</v>
      </c>
      <c r="C217" s="253">
        <v>0</v>
      </c>
      <c r="D217" s="256"/>
      <c r="E217" s="257" t="str">
        <f t="shared" si="9"/>
        <v/>
      </c>
      <c r="F217" s="251" t="str">
        <f t="shared" si="10"/>
        <v>否</v>
      </c>
      <c r="G217" s="227" t="str">
        <f t="shared" si="11"/>
        <v>项</v>
      </c>
    </row>
    <row r="218" s="227" customFormat="1" ht="36" customHeight="1" spans="1:7">
      <c r="A218" s="262" t="s">
        <v>2373</v>
      </c>
      <c r="B218" s="269" t="s">
        <v>2905</v>
      </c>
      <c r="C218" s="248">
        <f>C219</f>
        <v>50</v>
      </c>
      <c r="D218" s="249">
        <f>D219</f>
        <v>161</v>
      </c>
      <c r="E218" s="257" t="str">
        <f t="shared" si="9"/>
        <v/>
      </c>
      <c r="F218" s="251" t="str">
        <f t="shared" si="10"/>
        <v>是</v>
      </c>
      <c r="G218" s="227" t="str">
        <f t="shared" si="11"/>
        <v>类</v>
      </c>
    </row>
    <row r="219" s="227" customFormat="1" ht="36" customHeight="1" spans="1:7">
      <c r="A219" s="262" t="s">
        <v>2906</v>
      </c>
      <c r="B219" s="267" t="s">
        <v>2907</v>
      </c>
      <c r="C219" s="253">
        <f>SUM(C220:C235)</f>
        <v>50</v>
      </c>
      <c r="D219" s="256">
        <f>SUM(D220:D235)</f>
        <v>161</v>
      </c>
      <c r="E219" s="257" t="str">
        <f t="shared" si="9"/>
        <v/>
      </c>
      <c r="F219" s="251" t="str">
        <f t="shared" si="10"/>
        <v>是</v>
      </c>
      <c r="G219" s="227" t="str">
        <f t="shared" si="11"/>
        <v>款</v>
      </c>
    </row>
    <row r="220" s="227" customFormat="1" ht="36" customHeight="1" spans="1:7">
      <c r="A220" s="262" t="s">
        <v>2908</v>
      </c>
      <c r="B220" s="267" t="s">
        <v>2909</v>
      </c>
      <c r="C220" s="253">
        <v>0</v>
      </c>
      <c r="D220" s="256"/>
      <c r="E220" s="257" t="str">
        <f t="shared" si="9"/>
        <v/>
      </c>
      <c r="F220" s="251" t="str">
        <f t="shared" si="10"/>
        <v>否</v>
      </c>
      <c r="G220" s="227" t="str">
        <f t="shared" si="11"/>
        <v>项</v>
      </c>
    </row>
    <row r="221" s="227" customFormat="1" ht="36" customHeight="1" spans="1:7">
      <c r="A221" s="262" t="s">
        <v>2910</v>
      </c>
      <c r="B221" s="267" t="s">
        <v>2911</v>
      </c>
      <c r="C221" s="253">
        <v>0</v>
      </c>
      <c r="D221" s="256"/>
      <c r="E221" s="257" t="str">
        <f t="shared" si="9"/>
        <v/>
      </c>
      <c r="F221" s="251" t="str">
        <f t="shared" si="10"/>
        <v>否</v>
      </c>
      <c r="G221" s="227" t="str">
        <f t="shared" si="11"/>
        <v>项</v>
      </c>
    </row>
    <row r="222" s="227" customFormat="1" ht="36" customHeight="1" spans="1:7">
      <c r="A222" s="262" t="s">
        <v>2912</v>
      </c>
      <c r="B222" s="267" t="s">
        <v>2913</v>
      </c>
      <c r="C222" s="253">
        <v>0</v>
      </c>
      <c r="D222" s="256"/>
      <c r="E222" s="257" t="str">
        <f t="shared" si="9"/>
        <v/>
      </c>
      <c r="F222" s="251" t="str">
        <f t="shared" si="10"/>
        <v>否</v>
      </c>
      <c r="G222" s="227" t="str">
        <f t="shared" si="11"/>
        <v>项</v>
      </c>
    </row>
    <row r="223" s="227" customFormat="1" ht="36" customHeight="1" spans="1:7">
      <c r="A223" s="262" t="s">
        <v>2914</v>
      </c>
      <c r="B223" s="267" t="s">
        <v>2915</v>
      </c>
      <c r="C223" s="253"/>
      <c r="D223" s="256"/>
      <c r="E223" s="257" t="str">
        <f t="shared" si="9"/>
        <v/>
      </c>
      <c r="F223" s="251" t="str">
        <f t="shared" si="10"/>
        <v>否</v>
      </c>
      <c r="G223" s="227" t="str">
        <f t="shared" si="11"/>
        <v>项</v>
      </c>
    </row>
    <row r="224" s="227" customFormat="1" ht="36" customHeight="1" spans="1:7">
      <c r="A224" s="262" t="s">
        <v>2916</v>
      </c>
      <c r="B224" s="267" t="s">
        <v>2917</v>
      </c>
      <c r="C224" s="253">
        <v>0</v>
      </c>
      <c r="D224" s="256"/>
      <c r="E224" s="257" t="str">
        <f t="shared" si="9"/>
        <v/>
      </c>
      <c r="F224" s="251" t="str">
        <f t="shared" si="10"/>
        <v>否</v>
      </c>
      <c r="G224" s="227" t="str">
        <f t="shared" si="11"/>
        <v>项</v>
      </c>
    </row>
    <row r="225" s="227" customFormat="1" ht="36" customHeight="1" spans="1:7">
      <c r="A225" s="262" t="s">
        <v>2918</v>
      </c>
      <c r="B225" s="267" t="s">
        <v>2919</v>
      </c>
      <c r="C225" s="253">
        <v>0</v>
      </c>
      <c r="D225" s="256"/>
      <c r="E225" s="257" t="str">
        <f t="shared" si="9"/>
        <v/>
      </c>
      <c r="F225" s="251" t="str">
        <f t="shared" si="10"/>
        <v>否</v>
      </c>
      <c r="G225" s="227" t="str">
        <f t="shared" si="11"/>
        <v>项</v>
      </c>
    </row>
    <row r="226" s="227" customFormat="1" ht="36" customHeight="1" spans="1:7">
      <c r="A226" s="262" t="s">
        <v>2920</v>
      </c>
      <c r="B226" s="267" t="s">
        <v>2921</v>
      </c>
      <c r="C226" s="253">
        <v>0</v>
      </c>
      <c r="D226" s="256"/>
      <c r="E226" s="257" t="str">
        <f t="shared" si="9"/>
        <v/>
      </c>
      <c r="F226" s="251" t="str">
        <f t="shared" si="10"/>
        <v>否</v>
      </c>
      <c r="G226" s="227" t="str">
        <f t="shared" si="11"/>
        <v>项</v>
      </c>
    </row>
    <row r="227" s="227" customFormat="1" ht="36" customHeight="1" spans="1:7">
      <c r="A227" s="262" t="s">
        <v>2922</v>
      </c>
      <c r="B227" s="267" t="s">
        <v>2923</v>
      </c>
      <c r="C227" s="253">
        <v>0</v>
      </c>
      <c r="D227" s="256"/>
      <c r="E227" s="257" t="str">
        <f t="shared" si="9"/>
        <v/>
      </c>
      <c r="F227" s="251" t="str">
        <f t="shared" si="10"/>
        <v>否</v>
      </c>
      <c r="G227" s="227" t="str">
        <f t="shared" si="11"/>
        <v>项</v>
      </c>
    </row>
    <row r="228" s="227" customFormat="1" ht="36" customHeight="1" spans="1:7">
      <c r="A228" s="262" t="s">
        <v>2924</v>
      </c>
      <c r="B228" s="267" t="s">
        <v>2925</v>
      </c>
      <c r="C228" s="253">
        <v>0</v>
      </c>
      <c r="D228" s="256"/>
      <c r="E228" s="257" t="str">
        <f t="shared" si="9"/>
        <v/>
      </c>
      <c r="F228" s="251" t="str">
        <f t="shared" si="10"/>
        <v>否</v>
      </c>
      <c r="G228" s="227" t="str">
        <f t="shared" si="11"/>
        <v>项</v>
      </c>
    </row>
    <row r="229" s="227" customFormat="1" ht="36" customHeight="1" spans="1:7">
      <c r="A229" s="262" t="s">
        <v>2926</v>
      </c>
      <c r="B229" s="267" t="s">
        <v>2927</v>
      </c>
      <c r="C229" s="253">
        <v>0</v>
      </c>
      <c r="D229" s="256"/>
      <c r="E229" s="257" t="str">
        <f t="shared" si="9"/>
        <v/>
      </c>
      <c r="F229" s="251" t="str">
        <f t="shared" si="10"/>
        <v>否</v>
      </c>
      <c r="G229" s="227" t="str">
        <f t="shared" si="11"/>
        <v>项</v>
      </c>
    </row>
    <row r="230" s="227" customFormat="1" ht="36" customHeight="1" spans="1:7">
      <c r="A230" s="262" t="s">
        <v>2928</v>
      </c>
      <c r="B230" s="267" t="s">
        <v>2929</v>
      </c>
      <c r="C230" s="253">
        <v>0</v>
      </c>
      <c r="D230" s="256"/>
      <c r="E230" s="257" t="str">
        <f t="shared" si="9"/>
        <v/>
      </c>
      <c r="F230" s="251" t="str">
        <f t="shared" si="10"/>
        <v>否</v>
      </c>
      <c r="G230" s="227" t="str">
        <f t="shared" si="11"/>
        <v>项</v>
      </c>
    </row>
    <row r="231" s="227" customFormat="1" ht="36" customHeight="1" spans="1:7">
      <c r="A231" s="262" t="s">
        <v>2930</v>
      </c>
      <c r="B231" s="267" t="s">
        <v>2931</v>
      </c>
      <c r="C231" s="253">
        <v>0</v>
      </c>
      <c r="D231" s="256"/>
      <c r="E231" s="257" t="str">
        <f t="shared" si="9"/>
        <v/>
      </c>
      <c r="F231" s="251" t="str">
        <f t="shared" si="10"/>
        <v>否</v>
      </c>
      <c r="G231" s="227" t="str">
        <f t="shared" si="11"/>
        <v>项</v>
      </c>
    </row>
    <row r="232" s="227" customFormat="1" ht="36" customHeight="1" spans="1:7">
      <c r="A232" s="262" t="s">
        <v>2932</v>
      </c>
      <c r="B232" s="267" t="s">
        <v>2933</v>
      </c>
      <c r="C232" s="253">
        <v>0</v>
      </c>
      <c r="D232" s="256"/>
      <c r="E232" s="257" t="str">
        <f t="shared" si="9"/>
        <v/>
      </c>
      <c r="F232" s="251" t="str">
        <f t="shared" si="10"/>
        <v>否</v>
      </c>
      <c r="G232" s="227" t="str">
        <f t="shared" si="11"/>
        <v>项</v>
      </c>
    </row>
    <row r="233" s="227" customFormat="1" ht="36" customHeight="1" spans="1:7">
      <c r="A233" s="262" t="s">
        <v>2934</v>
      </c>
      <c r="B233" s="267" t="s">
        <v>2935</v>
      </c>
      <c r="C233" s="253">
        <v>0</v>
      </c>
      <c r="D233" s="256"/>
      <c r="E233" s="257" t="str">
        <f t="shared" si="9"/>
        <v/>
      </c>
      <c r="F233" s="251" t="str">
        <f t="shared" si="10"/>
        <v>否</v>
      </c>
      <c r="G233" s="227" t="str">
        <f t="shared" si="11"/>
        <v>项</v>
      </c>
    </row>
    <row r="234" s="227" customFormat="1" ht="36" customHeight="1" spans="1:7">
      <c r="A234" s="262" t="s">
        <v>2936</v>
      </c>
      <c r="B234" s="267" t="s">
        <v>2937</v>
      </c>
      <c r="C234" s="253">
        <v>50</v>
      </c>
      <c r="D234" s="256">
        <v>161</v>
      </c>
      <c r="E234" s="257" t="str">
        <f t="shared" si="9"/>
        <v/>
      </c>
      <c r="F234" s="251" t="str">
        <f t="shared" si="10"/>
        <v>是</v>
      </c>
      <c r="G234" s="227" t="str">
        <f t="shared" si="11"/>
        <v>项</v>
      </c>
    </row>
    <row r="235" s="227" customFormat="1" ht="36" customHeight="1" spans="1:7">
      <c r="A235" s="262" t="s">
        <v>2938</v>
      </c>
      <c r="B235" s="267" t="s">
        <v>2939</v>
      </c>
      <c r="C235" s="253">
        <v>0</v>
      </c>
      <c r="D235" s="256"/>
      <c r="E235" s="257" t="str">
        <f t="shared" si="9"/>
        <v/>
      </c>
      <c r="F235" s="251" t="str">
        <f t="shared" si="10"/>
        <v>否</v>
      </c>
      <c r="G235" s="227" t="str">
        <f t="shared" si="11"/>
        <v>项</v>
      </c>
    </row>
    <row r="236" s="227" customFormat="1" ht="36" customHeight="1" spans="1:7">
      <c r="A236" s="262" t="s">
        <v>2940</v>
      </c>
      <c r="B236" s="267" t="s">
        <v>2941</v>
      </c>
      <c r="C236" s="277">
        <f>SUM(C237,C250)</f>
        <v>5555</v>
      </c>
      <c r="D236" s="249">
        <f>SUM(D237,D250)</f>
        <v>1173</v>
      </c>
      <c r="E236" s="257"/>
      <c r="F236" s="251" t="str">
        <f t="shared" si="10"/>
        <v>是</v>
      </c>
      <c r="G236" s="227" t="str">
        <f t="shared" si="11"/>
        <v>类</v>
      </c>
    </row>
    <row r="237" s="227" customFormat="1" ht="36" customHeight="1" spans="1:7">
      <c r="A237" s="262" t="s">
        <v>2942</v>
      </c>
      <c r="B237" s="267" t="s">
        <v>2943</v>
      </c>
      <c r="C237" s="277">
        <f>SUM(C238:C249)</f>
        <v>5555</v>
      </c>
      <c r="D237" s="249">
        <f>SUM(D238:D249)</f>
        <v>1173</v>
      </c>
      <c r="E237" s="257"/>
      <c r="F237" s="251" t="str">
        <f t="shared" si="10"/>
        <v>是</v>
      </c>
      <c r="G237" s="227" t="str">
        <f t="shared" si="11"/>
        <v>款</v>
      </c>
    </row>
    <row r="238" s="227" customFormat="1" ht="36" customHeight="1" spans="1:7">
      <c r="A238" s="262" t="s">
        <v>2944</v>
      </c>
      <c r="B238" s="267" t="s">
        <v>2945</v>
      </c>
      <c r="C238" s="277">
        <v>5555</v>
      </c>
      <c r="D238" s="256">
        <v>1173</v>
      </c>
      <c r="E238" s="257"/>
      <c r="F238" s="251" t="str">
        <f t="shared" si="10"/>
        <v>是</v>
      </c>
      <c r="G238" s="227" t="str">
        <f t="shared" si="11"/>
        <v>项</v>
      </c>
    </row>
    <row r="239" s="227" customFormat="1" ht="36" customHeight="1" spans="1:7">
      <c r="A239" s="262" t="s">
        <v>2946</v>
      </c>
      <c r="B239" s="267" t="s">
        <v>2947</v>
      </c>
      <c r="C239" s="277">
        <v>0</v>
      </c>
      <c r="D239" s="256"/>
      <c r="E239" s="257"/>
      <c r="F239" s="251" t="str">
        <f t="shared" si="10"/>
        <v>否</v>
      </c>
      <c r="G239" s="227" t="str">
        <f t="shared" si="11"/>
        <v>项</v>
      </c>
    </row>
    <row r="240" s="227" customFormat="1" ht="36" customHeight="1" spans="1:7">
      <c r="A240" s="262" t="s">
        <v>2948</v>
      </c>
      <c r="B240" s="267" t="s">
        <v>2949</v>
      </c>
      <c r="C240" s="277">
        <v>0</v>
      </c>
      <c r="D240" s="256"/>
      <c r="E240" s="257"/>
      <c r="F240" s="251" t="str">
        <f t="shared" si="10"/>
        <v>否</v>
      </c>
      <c r="G240" s="227" t="str">
        <f t="shared" si="11"/>
        <v>项</v>
      </c>
    </row>
    <row r="241" s="227" customFormat="1" ht="36" customHeight="1" spans="1:7">
      <c r="A241" s="262" t="s">
        <v>2950</v>
      </c>
      <c r="B241" s="267" t="s">
        <v>2951</v>
      </c>
      <c r="C241" s="277">
        <v>0</v>
      </c>
      <c r="D241" s="256"/>
      <c r="E241" s="257"/>
      <c r="F241" s="251" t="str">
        <f t="shared" si="10"/>
        <v>否</v>
      </c>
      <c r="G241" s="227" t="str">
        <f t="shared" si="11"/>
        <v>项</v>
      </c>
    </row>
    <row r="242" s="227" customFormat="1" ht="36" customHeight="1" spans="1:7">
      <c r="A242" s="262" t="s">
        <v>2952</v>
      </c>
      <c r="B242" s="267" t="s">
        <v>2953</v>
      </c>
      <c r="C242" s="277">
        <v>0</v>
      </c>
      <c r="D242" s="256"/>
      <c r="E242" s="257"/>
      <c r="F242" s="251" t="str">
        <f t="shared" si="10"/>
        <v>否</v>
      </c>
      <c r="G242" s="227" t="str">
        <f t="shared" si="11"/>
        <v>项</v>
      </c>
    </row>
    <row r="243" s="227" customFormat="1" ht="36" customHeight="1" spans="1:7">
      <c r="A243" s="262" t="s">
        <v>2954</v>
      </c>
      <c r="B243" s="267" t="s">
        <v>2955</v>
      </c>
      <c r="C243" s="277">
        <v>0</v>
      </c>
      <c r="D243" s="256"/>
      <c r="E243" s="257"/>
      <c r="F243" s="251" t="str">
        <f t="shared" ref="F243:F256" si="12">IF(LEN(A243)=3,"是",IF(B243&lt;&gt;"",IF(SUM(C243:D243)&lt;&gt;0,"是","否"),"是"))</f>
        <v>否</v>
      </c>
      <c r="G243" s="227" t="str">
        <f t="shared" ref="G243:G256" si="13">IF(LEN(A243)=3,"类",IF(LEN(A243)=5,"款","项"))</f>
        <v>项</v>
      </c>
    </row>
    <row r="244" s="227" customFormat="1" ht="36" customHeight="1" spans="1:7">
      <c r="A244" s="262" t="s">
        <v>2956</v>
      </c>
      <c r="B244" s="267" t="s">
        <v>2957</v>
      </c>
      <c r="C244" s="277">
        <v>0</v>
      </c>
      <c r="D244" s="256"/>
      <c r="E244" s="257"/>
      <c r="F244" s="251" t="str">
        <f t="shared" si="12"/>
        <v>否</v>
      </c>
      <c r="G244" s="227" t="str">
        <f t="shared" si="13"/>
        <v>项</v>
      </c>
    </row>
    <row r="245" s="227" customFormat="1" ht="36" customHeight="1" spans="1:7">
      <c r="A245" s="262" t="s">
        <v>2958</v>
      </c>
      <c r="B245" s="267" t="s">
        <v>2959</v>
      </c>
      <c r="C245" s="277">
        <v>0</v>
      </c>
      <c r="D245" s="256"/>
      <c r="E245" s="257"/>
      <c r="F245" s="251" t="str">
        <f t="shared" si="12"/>
        <v>否</v>
      </c>
      <c r="G245" s="227" t="str">
        <f t="shared" si="13"/>
        <v>项</v>
      </c>
    </row>
    <row r="246" s="227" customFormat="1" ht="36" customHeight="1" spans="1:7">
      <c r="A246" s="262" t="s">
        <v>2960</v>
      </c>
      <c r="B246" s="267" t="s">
        <v>2961</v>
      </c>
      <c r="C246" s="277">
        <v>0</v>
      </c>
      <c r="D246" s="256"/>
      <c r="E246" s="257"/>
      <c r="F246" s="251" t="str">
        <f t="shared" si="12"/>
        <v>否</v>
      </c>
      <c r="G246" s="227" t="str">
        <f t="shared" si="13"/>
        <v>项</v>
      </c>
    </row>
    <row r="247" s="227" customFormat="1" ht="36" customHeight="1" spans="1:7">
      <c r="A247" s="262" t="s">
        <v>2962</v>
      </c>
      <c r="B247" s="267" t="s">
        <v>2963</v>
      </c>
      <c r="C247" s="277">
        <v>0</v>
      </c>
      <c r="D247" s="256"/>
      <c r="E247" s="257"/>
      <c r="F247" s="251" t="str">
        <f t="shared" si="12"/>
        <v>否</v>
      </c>
      <c r="G247" s="227" t="str">
        <f t="shared" si="13"/>
        <v>项</v>
      </c>
    </row>
    <row r="248" s="227" customFormat="1" ht="36" customHeight="1" spans="1:7">
      <c r="A248" s="262" t="s">
        <v>2964</v>
      </c>
      <c r="B248" s="267" t="s">
        <v>2965</v>
      </c>
      <c r="C248" s="277">
        <v>0</v>
      </c>
      <c r="D248" s="256"/>
      <c r="E248" s="257"/>
      <c r="F248" s="251" t="str">
        <f t="shared" si="12"/>
        <v>否</v>
      </c>
      <c r="G248" s="227" t="str">
        <f t="shared" si="13"/>
        <v>项</v>
      </c>
    </row>
    <row r="249" s="227" customFormat="1" ht="36" customHeight="1" spans="1:7">
      <c r="A249" s="262" t="s">
        <v>2966</v>
      </c>
      <c r="B249" s="267" t="s">
        <v>2967</v>
      </c>
      <c r="C249" s="277">
        <v>0</v>
      </c>
      <c r="D249" s="256"/>
      <c r="E249" s="257"/>
      <c r="F249" s="251" t="str">
        <f t="shared" si="12"/>
        <v>否</v>
      </c>
      <c r="G249" s="227" t="str">
        <f t="shared" si="13"/>
        <v>项</v>
      </c>
    </row>
    <row r="250" s="227" customFormat="1" ht="36" customHeight="1" spans="1:7">
      <c r="A250" s="262" t="s">
        <v>2968</v>
      </c>
      <c r="B250" s="267" t="s">
        <v>2969</v>
      </c>
      <c r="C250" s="277">
        <f>SUM(C251:C256)</f>
        <v>0</v>
      </c>
      <c r="D250" s="249">
        <f>SUM(D251:D256)</f>
        <v>0</v>
      </c>
      <c r="E250" s="257"/>
      <c r="F250" s="251" t="str">
        <f t="shared" si="12"/>
        <v>否</v>
      </c>
      <c r="G250" s="227" t="str">
        <f t="shared" si="13"/>
        <v>款</v>
      </c>
    </row>
    <row r="251" s="227" customFormat="1" ht="36" customHeight="1" spans="1:7">
      <c r="A251" s="262" t="s">
        <v>2970</v>
      </c>
      <c r="B251" s="267" t="s">
        <v>2971</v>
      </c>
      <c r="C251" s="277">
        <v>0</v>
      </c>
      <c r="D251" s="256"/>
      <c r="E251" s="257"/>
      <c r="F251" s="251" t="str">
        <f t="shared" si="12"/>
        <v>否</v>
      </c>
      <c r="G251" s="227" t="str">
        <f t="shared" si="13"/>
        <v>项</v>
      </c>
    </row>
    <row r="252" s="227" customFormat="1" ht="36" customHeight="1" spans="1:7">
      <c r="A252" s="262" t="s">
        <v>2972</v>
      </c>
      <c r="B252" s="267" t="s">
        <v>2973</v>
      </c>
      <c r="C252" s="277">
        <v>0</v>
      </c>
      <c r="D252" s="256"/>
      <c r="E252" s="257"/>
      <c r="F252" s="251" t="str">
        <f t="shared" si="12"/>
        <v>否</v>
      </c>
      <c r="G252" s="227" t="str">
        <f t="shared" si="13"/>
        <v>项</v>
      </c>
    </row>
    <row r="253" s="227" customFormat="1" ht="36" customHeight="1" spans="1:7">
      <c r="A253" s="262" t="s">
        <v>2974</v>
      </c>
      <c r="B253" s="267" t="s">
        <v>2975</v>
      </c>
      <c r="C253" s="277">
        <v>0</v>
      </c>
      <c r="D253" s="256"/>
      <c r="E253" s="257"/>
      <c r="F253" s="251" t="str">
        <f t="shared" si="12"/>
        <v>否</v>
      </c>
      <c r="G253" s="227" t="str">
        <f t="shared" si="13"/>
        <v>项</v>
      </c>
    </row>
    <row r="254" s="227" customFormat="1" ht="36" customHeight="1" spans="1:7">
      <c r="A254" s="262" t="s">
        <v>2976</v>
      </c>
      <c r="B254" s="267" t="s">
        <v>2977</v>
      </c>
      <c r="C254" s="277">
        <v>0</v>
      </c>
      <c r="D254" s="256"/>
      <c r="E254" s="257"/>
      <c r="F254" s="251" t="str">
        <f t="shared" si="12"/>
        <v>否</v>
      </c>
      <c r="G254" s="227" t="str">
        <f t="shared" si="13"/>
        <v>项</v>
      </c>
    </row>
    <row r="255" s="227" customFormat="1" ht="36" customHeight="1" spans="1:7">
      <c r="A255" s="262" t="s">
        <v>2978</v>
      </c>
      <c r="B255" s="267" t="s">
        <v>2979</v>
      </c>
      <c r="C255" s="277"/>
      <c r="D255" s="256"/>
      <c r="E255" s="257"/>
      <c r="F255" s="251" t="str">
        <f t="shared" si="12"/>
        <v>否</v>
      </c>
      <c r="G255" s="227" t="str">
        <f t="shared" si="13"/>
        <v>项</v>
      </c>
    </row>
    <row r="256" s="227" customFormat="1" ht="36" customHeight="1" spans="1:7">
      <c r="A256" s="262" t="s">
        <v>2980</v>
      </c>
      <c r="B256" s="267" t="s">
        <v>2981</v>
      </c>
      <c r="C256" s="277">
        <v>0</v>
      </c>
      <c r="D256" s="256"/>
      <c r="E256" s="257"/>
      <c r="F256" s="251" t="str">
        <f t="shared" si="12"/>
        <v>否</v>
      </c>
      <c r="G256" s="227" t="str">
        <f t="shared" si="13"/>
        <v>项</v>
      </c>
    </row>
    <row r="257" s="227" customFormat="1" ht="36" customHeight="1" spans="1:7">
      <c r="A257" s="262"/>
      <c r="B257" s="267"/>
      <c r="C257" s="278"/>
      <c r="D257" s="278"/>
      <c r="E257" s="257"/>
      <c r="F257" s="251"/>
    </row>
    <row r="258" s="227" customFormat="1" ht="36" customHeight="1" spans="1:7">
      <c r="A258" s="279"/>
      <c r="B258" s="280" t="s">
        <v>2982</v>
      </c>
      <c r="C258" s="281">
        <f>SUM(C4,C20,C32,C39,C94,C118,C170,C174,C200,C218,C236)</f>
        <v>133971</v>
      </c>
      <c r="D258" s="281">
        <f>SUM(D4,D20,D32,D39,D94,D118,D170,D174,D200,D218,D236)</f>
        <v>175612</v>
      </c>
      <c r="E258" s="91">
        <f t="shared" ref="E258:E268" si="14">IF(C258&lt;&gt;0,IF((D258/C258-1)&lt;-30%,"",IF((D258/C258-1)&gt;150%,"",D258/C258-1)),"")</f>
        <v>0.311</v>
      </c>
      <c r="F258" s="251" t="str">
        <f t="shared" ref="F258:F263" si="15">IF(LEN(A258)=3,"是",IF(B258&lt;&gt;"",IF(SUM(C258:D258)&lt;&gt;0,"是","否"),"是"))</f>
        <v>是</v>
      </c>
    </row>
    <row r="259" s="227" customFormat="1" ht="36" customHeight="1" spans="1:7">
      <c r="A259" s="246" t="s">
        <v>2983</v>
      </c>
      <c r="B259" s="282" t="s">
        <v>2984</v>
      </c>
      <c r="C259" s="283">
        <f>SUM(C260:C262)</f>
        <v>5000</v>
      </c>
      <c r="D259" s="249">
        <f>SUM(D260:D262)</f>
        <v>84000</v>
      </c>
      <c r="E259" s="91" t="str">
        <f t="shared" si="14"/>
        <v/>
      </c>
      <c r="F259" s="234" t="str">
        <f t="shared" si="15"/>
        <v>是</v>
      </c>
    </row>
    <row r="260" s="227" customFormat="1" ht="36" customHeight="1" spans="1:7">
      <c r="A260" s="254" t="s">
        <v>2985</v>
      </c>
      <c r="B260" s="284" t="s">
        <v>2986</v>
      </c>
      <c r="C260" s="285">
        <v>5000</v>
      </c>
      <c r="D260" s="256">
        <v>12000</v>
      </c>
      <c r="E260" s="91">
        <f t="shared" si="14"/>
        <v>1.4</v>
      </c>
      <c r="F260" s="234" t="str">
        <f t="shared" si="15"/>
        <v>是</v>
      </c>
    </row>
    <row r="261" s="227" customFormat="1" ht="36" customHeight="1" spans="1:7">
      <c r="A261" s="254" t="s">
        <v>2987</v>
      </c>
      <c r="B261" s="284" t="s">
        <v>2988</v>
      </c>
      <c r="C261" s="285"/>
      <c r="D261" s="256">
        <v>72000</v>
      </c>
      <c r="E261" s="91" t="str">
        <f t="shared" si="14"/>
        <v/>
      </c>
      <c r="F261" s="234" t="str">
        <f t="shared" si="15"/>
        <v>是</v>
      </c>
    </row>
    <row r="262" s="227" customFormat="1" ht="36" customHeight="1" spans="1:7">
      <c r="A262" s="254" t="s">
        <v>2989</v>
      </c>
      <c r="B262" s="284" t="s">
        <v>2990</v>
      </c>
      <c r="C262" s="285"/>
      <c r="D262" s="256"/>
      <c r="E262" s="91" t="str">
        <f t="shared" si="14"/>
        <v/>
      </c>
      <c r="F262" s="234" t="str">
        <f t="shared" si="15"/>
        <v>否</v>
      </c>
    </row>
    <row r="263" s="227" customFormat="1" ht="36" customHeight="1" spans="1:7">
      <c r="A263" s="246" t="s">
        <v>2991</v>
      </c>
      <c r="B263" s="286" t="s">
        <v>2992</v>
      </c>
      <c r="C263" s="283">
        <f>SUM(C264)</f>
        <v>130687</v>
      </c>
      <c r="D263" s="249">
        <f>SUM(D264)</f>
        <v>240710</v>
      </c>
      <c r="E263" s="91">
        <f t="shared" si="14"/>
        <v>0.842</v>
      </c>
      <c r="F263" s="234" t="str">
        <f t="shared" si="15"/>
        <v>是</v>
      </c>
    </row>
    <row r="264" s="227" customFormat="1" ht="36" customHeight="1" spans="1:7">
      <c r="A264" s="254" t="s">
        <v>2993</v>
      </c>
      <c r="B264" s="284" t="s">
        <v>2994</v>
      </c>
      <c r="C264" s="285">
        <f>SUM(C265:C266)</f>
        <v>130687</v>
      </c>
      <c r="D264" s="256">
        <f>SUM(D265:D266)</f>
        <v>240710</v>
      </c>
      <c r="E264" s="91">
        <f t="shared" si="14"/>
        <v>0.842</v>
      </c>
      <c r="F264" s="234"/>
      <c r="G264" s="234"/>
    </row>
    <row r="265" s="227" customFormat="1" ht="36" customHeight="1" spans="1:7">
      <c r="A265" s="246"/>
      <c r="B265" s="287" t="s">
        <v>2995</v>
      </c>
      <c r="C265" s="285">
        <v>126000</v>
      </c>
      <c r="D265" s="256">
        <v>221900</v>
      </c>
      <c r="E265" s="91">
        <f t="shared" si="14"/>
        <v>0.761</v>
      </c>
      <c r="F265" s="234"/>
      <c r="G265" s="234"/>
    </row>
    <row r="266" s="227" customFormat="1" ht="36" customHeight="1" spans="1:7">
      <c r="A266" s="246"/>
      <c r="B266" s="287" t="s">
        <v>2996</v>
      </c>
      <c r="C266" s="285">
        <v>4687</v>
      </c>
      <c r="D266" s="256">
        <v>18810</v>
      </c>
      <c r="E266" s="91" t="str">
        <f t="shared" si="14"/>
        <v/>
      </c>
      <c r="F266" s="234" t="str">
        <f>IF(LEN(A266)=3,"是",IF(B266&lt;&gt;"",IF(SUM(C266:D266)&lt;&gt;0,"是","否"),"是"))</f>
        <v>是</v>
      </c>
    </row>
    <row r="267" s="227" customFormat="1" ht="36" customHeight="1" spans="1:7">
      <c r="A267" s="246"/>
      <c r="B267" s="287"/>
      <c r="C267" s="288"/>
      <c r="D267" s="289"/>
      <c r="E267" s="91" t="str">
        <f t="shared" si="14"/>
        <v/>
      </c>
      <c r="F267" s="234"/>
    </row>
    <row r="268" ht="36" customHeight="1" spans="1:7">
      <c r="A268" s="279"/>
      <c r="B268" s="280" t="s">
        <v>2997</v>
      </c>
      <c r="C268" s="281">
        <f>C258+C263+C259</f>
        <v>269658</v>
      </c>
      <c r="D268" s="281">
        <f>D258+D263+D259</f>
        <v>500322</v>
      </c>
      <c r="E268" s="91">
        <f t="shared" si="14"/>
        <v>0.855</v>
      </c>
      <c r="F268" s="251" t="str">
        <f>IF(LEN(A268)=3,"是",IF(B268&lt;&gt;"",IF(SUM(C268:D268)&lt;&gt;0,"是","否"),"是"))</f>
        <v>是</v>
      </c>
    </row>
    <row r="269" ht="36" customHeight="1"/>
    <row r="270" ht="36" customHeight="1"/>
    <row r="271" ht="36" customHeight="1"/>
    <row r="435" ht="280.8" spans="3:3">
      <c r="C435" s="290" t="s">
        <v>71</v>
      </c>
    </row>
    <row r="993" spans="6:6">
      <c r="F993" s="234" t="s">
        <v>72</v>
      </c>
    </row>
  </sheetData>
  <autoFilter xmlns:etc="http://www.wps.cn/officeDocument/2017/etCustomData" ref="A3:G271" etc:filterBottomFollowUsedRange="0">
    <extLst/>
  </autoFilter>
  <mergeCells count="1">
    <mergeCell ref="B1:E1"/>
  </mergeCells>
  <conditionalFormatting sqref="D236">
    <cfRule type="expression" dxfId="1" priority="1" stopIfTrue="1">
      <formula>"len($A:$A)=3"</formula>
    </cfRule>
  </conditionalFormatting>
  <conditionalFormatting sqref="B263">
    <cfRule type="expression" dxfId="1" priority="8" stopIfTrue="1">
      <formula>"len($A:$A)=3"</formula>
    </cfRule>
  </conditionalFormatting>
  <conditionalFormatting sqref="B264">
    <cfRule type="expression" dxfId="1" priority="5" stopIfTrue="1">
      <formula>"len($A:$A)=3"</formula>
    </cfRule>
    <cfRule type="expression" dxfId="1" priority="4" stopIfTrue="1">
      <formula>"len($A:$A)=3"</formula>
    </cfRule>
  </conditionalFormatting>
  <conditionalFormatting sqref="C265">
    <cfRule type="expression" dxfId="1" priority="2" stopIfTrue="1">
      <formula>"len($A:$A)=3"</formula>
    </cfRule>
  </conditionalFormatting>
  <conditionalFormatting sqref="D265">
    <cfRule type="expression" dxfId="1" priority="6" stopIfTrue="1">
      <formula>"len($A:$A)=3"</formula>
    </cfRule>
  </conditionalFormatting>
  <conditionalFormatting sqref="C263:C264">
    <cfRule type="expression" dxfId="1" priority="3" stopIfTrue="1">
      <formula>"len($A:$A)=3"</formula>
    </cfRule>
  </conditionalFormatting>
  <conditionalFormatting sqref="D263:D264">
    <cfRule type="expression" dxfId="1" priority="7"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tabColor rgb="FF00B0F0"/>
  </sheetPr>
  <dimension ref="A1:F993"/>
  <sheetViews>
    <sheetView showGridLines="0" showZeros="0" view="pageBreakPreview" zoomScaleNormal="100" workbookViewId="0">
      <selection activeCell="B198" sqref="B198"/>
    </sheetView>
  </sheetViews>
  <sheetFormatPr defaultColWidth="9" defaultRowHeight="14.4" outlineLevelCol="5"/>
  <cols>
    <col min="1" max="1" width="52.1388888888889" style="211" customWidth="1"/>
    <col min="2" max="4" width="20.6388888888889" customWidth="1"/>
  </cols>
  <sheetData>
    <row r="1" s="210" customFormat="1" ht="45" customHeight="1" spans="1:5">
      <c r="A1" s="212" t="s">
        <v>2998</v>
      </c>
      <c r="B1" s="212"/>
      <c r="C1" s="212"/>
      <c r="D1" s="212"/>
      <c r="E1" s="213"/>
    </row>
    <row r="2" ht="20.1" customHeight="1" spans="1:5">
      <c r="A2" s="214"/>
      <c r="B2" s="215"/>
      <c r="C2" s="216"/>
      <c r="D2" s="216" t="s">
        <v>2</v>
      </c>
      <c r="E2" s="211"/>
    </row>
    <row r="3" ht="45" customHeight="1" spans="1:5">
      <c r="A3" s="155" t="s">
        <v>2414</v>
      </c>
      <c r="B3" s="217" t="s">
        <v>74</v>
      </c>
      <c r="C3" s="217" t="s">
        <v>6</v>
      </c>
      <c r="D3" s="217" t="s">
        <v>75</v>
      </c>
      <c r="E3" s="218" t="s">
        <v>8</v>
      </c>
    </row>
    <row r="4" ht="36" customHeight="1" spans="1:5">
      <c r="A4" s="219" t="s">
        <v>2526</v>
      </c>
      <c r="B4" s="220">
        <v>130</v>
      </c>
      <c r="C4" s="220">
        <v>30</v>
      </c>
      <c r="D4" s="91" t="str">
        <f>IF(B4&lt;&gt;0,IF((C4/B4-1)&lt;-30%,"",IF((C4/B4-1)&gt;150%,"",C4/B4-1)),"")</f>
        <v/>
      </c>
      <c r="E4" s="221" t="str">
        <f>IF(A4&lt;&gt;"",IF(SUM(B4:C4)&lt;&gt;0,"是","否"),"是")</f>
        <v>是</v>
      </c>
    </row>
    <row r="5" ht="36" customHeight="1" spans="1:5">
      <c r="A5" s="219" t="s">
        <v>2557</v>
      </c>
      <c r="B5" s="220">
        <v>1200</v>
      </c>
      <c r="C5" s="220">
        <v>590</v>
      </c>
      <c r="D5" s="91" t="str">
        <f t="shared" ref="D5:D15" si="0">IF(B5&lt;&gt;0,IF((C5/B5-1)&lt;-30%,"",IF((C5/B5-1)&gt;150%,"",C5/B5-1)),"")</f>
        <v/>
      </c>
      <c r="E5" s="221" t="str">
        <f t="shared" ref="E5:E15" si="1">IF(A5&lt;&gt;"",IF(SUM(B5:C5)&lt;&gt;0,"是","否"),"是")</f>
        <v>是</v>
      </c>
    </row>
    <row r="6" ht="36" customHeight="1" spans="1:5">
      <c r="A6" s="219" t="s">
        <v>2577</v>
      </c>
      <c r="B6" s="220">
        <v>0</v>
      </c>
      <c r="C6" s="220"/>
      <c r="D6" s="91" t="str">
        <f t="shared" si="0"/>
        <v/>
      </c>
      <c r="E6" s="221" t="str">
        <f t="shared" si="1"/>
        <v>否</v>
      </c>
    </row>
    <row r="7" ht="36" customHeight="1" spans="1:5">
      <c r="A7" s="222" t="s">
        <v>2590</v>
      </c>
      <c r="B7" s="220">
        <v>0</v>
      </c>
      <c r="C7" s="220"/>
      <c r="D7" s="91" t="str">
        <f t="shared" si="0"/>
        <v/>
      </c>
      <c r="E7" s="223" t="str">
        <f t="shared" si="1"/>
        <v>否</v>
      </c>
    </row>
    <row r="8" ht="36" customHeight="1" spans="1:5">
      <c r="A8" s="219" t="s">
        <v>2680</v>
      </c>
      <c r="B8" s="220">
        <v>900</v>
      </c>
      <c r="C8" s="220">
        <v>690</v>
      </c>
      <c r="D8" s="91">
        <f t="shared" si="0"/>
        <v>-0.233</v>
      </c>
      <c r="E8" s="221" t="str">
        <f t="shared" si="1"/>
        <v>是</v>
      </c>
    </row>
    <row r="9" ht="36" customHeight="1" spans="1:5">
      <c r="A9" s="219" t="s">
        <v>2719</v>
      </c>
      <c r="B9" s="220">
        <v>0</v>
      </c>
      <c r="C9" s="220"/>
      <c r="D9" s="91" t="str">
        <f t="shared" si="0"/>
        <v/>
      </c>
      <c r="E9" s="221" t="str">
        <f t="shared" si="1"/>
        <v>否</v>
      </c>
    </row>
    <row r="10" ht="36" customHeight="1" spans="1:5">
      <c r="A10" s="222" t="s">
        <v>2999</v>
      </c>
      <c r="B10" s="220">
        <v>0</v>
      </c>
      <c r="C10" s="220"/>
      <c r="D10" s="91" t="str">
        <f t="shared" si="0"/>
        <v/>
      </c>
      <c r="E10" s="223" t="str">
        <f t="shared" si="1"/>
        <v>否</v>
      </c>
    </row>
    <row r="11" ht="36" customHeight="1" spans="1:5">
      <c r="A11" s="219" t="s">
        <v>2820</v>
      </c>
      <c r="B11" s="220">
        <v>1770</v>
      </c>
      <c r="C11" s="220">
        <v>1690</v>
      </c>
      <c r="D11" s="91">
        <f t="shared" si="0"/>
        <v>-0.045</v>
      </c>
      <c r="E11" s="221" t="str">
        <f t="shared" si="1"/>
        <v>是</v>
      </c>
    </row>
    <row r="12" ht="36" customHeight="1" spans="1:5">
      <c r="A12" s="222" t="s">
        <v>2870</v>
      </c>
      <c r="B12" s="220"/>
      <c r="C12" s="220"/>
      <c r="D12" s="91" t="str">
        <f t="shared" si="0"/>
        <v/>
      </c>
      <c r="E12" s="223" t="str">
        <f t="shared" si="1"/>
        <v>否</v>
      </c>
    </row>
    <row r="13" ht="36" customHeight="1" spans="1:5">
      <c r="A13" s="222" t="s">
        <v>2905</v>
      </c>
      <c r="B13" s="220"/>
      <c r="C13" s="220"/>
      <c r="D13" s="91" t="str">
        <f t="shared" si="0"/>
        <v/>
      </c>
      <c r="E13" s="223" t="str">
        <f t="shared" si="1"/>
        <v>否</v>
      </c>
    </row>
    <row r="14" ht="36" customHeight="1" spans="1:5">
      <c r="A14" s="222" t="s">
        <v>2941</v>
      </c>
      <c r="B14" s="220"/>
      <c r="C14" s="220"/>
      <c r="D14" s="91" t="str">
        <f t="shared" si="0"/>
        <v/>
      </c>
      <c r="E14" s="223" t="str">
        <f t="shared" si="1"/>
        <v>否</v>
      </c>
    </row>
    <row r="15" ht="36" customHeight="1" spans="1:5">
      <c r="A15" s="224" t="s">
        <v>3000</v>
      </c>
      <c r="B15" s="225">
        <f>SUM(B4:B14)</f>
        <v>4000</v>
      </c>
      <c r="C15" s="225">
        <f>SUM(C4:C14)</f>
        <v>3000</v>
      </c>
      <c r="D15" s="91">
        <f t="shared" si="0"/>
        <v>-0.25</v>
      </c>
      <c r="E15" s="221" t="str">
        <f t="shared" si="1"/>
        <v>是</v>
      </c>
    </row>
    <row r="54" spans="3:3">
      <c r="C54" t="s">
        <v>69</v>
      </c>
    </row>
    <row r="198" spans="2:2">
      <c r="B198" t="s">
        <v>70</v>
      </c>
    </row>
    <row r="435" ht="230.4" spans="3:3">
      <c r="C435" s="226" t="s">
        <v>71</v>
      </c>
    </row>
    <row r="993" spans="6:6">
      <c r="F993" t="s">
        <v>72</v>
      </c>
    </row>
  </sheetData>
  <mergeCells count="1">
    <mergeCell ref="A1:D1"/>
  </mergeCells>
  <conditionalFormatting sqref="E4:E15">
    <cfRule type="cellIs" dxfId="2" priority="2" stopIfTrue="1" operator="lessThan">
      <formula>0</formula>
    </cfRule>
  </conditionalFormatting>
  <conditionalFormatting sqref="E13:E15">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docProps/app.xml><?xml version="1.0" encoding="utf-8"?>
<Properties xmlns="http://schemas.openxmlformats.org/officeDocument/2006/extended-properties" xmlns:vt="http://schemas.openxmlformats.org/officeDocument/2006/docPropsVTypes">
  <Company>云南省财政厅</Company>
  <Application>Microsoft Excel</Application>
  <HeadingPairs>
    <vt:vector size="2" baseType="variant">
      <vt:variant>
        <vt:lpstr>工作表</vt:lpstr>
      </vt:variant>
      <vt:variant>
        <vt:i4>25</vt:i4>
      </vt:variant>
    </vt:vector>
  </HeadingPairs>
  <TitlesOfParts>
    <vt:vector size="25" baseType="lpstr">
      <vt:lpstr>1-1  芒市本级一般公共预算收入情况表</vt:lpstr>
      <vt:lpstr>1-2  芒市本级一般公共预算支出情况表（公开到项级）</vt:lpstr>
      <vt:lpstr>1-3 芒市本级一般公共预算基本支出情况表（公开到款级）</vt:lpstr>
      <vt:lpstr>1-4  芒市本级一般公共预算支出表（州、市对下转移支付项目）</vt:lpstr>
      <vt:lpstr>1-5芒市分地区税收返还和转移支付预算表</vt:lpstr>
      <vt:lpstr>1-6  芒市“三公”经费预算财政拨款情况统计表</vt:lpstr>
      <vt:lpstr>2-1芒市本级政府性基金预算收入情况表</vt:lpstr>
      <vt:lpstr>2-2芒市本级政府性基金预算支出情况表（公开到项级）</vt:lpstr>
      <vt:lpstr>2-3  芒市本级政府性基金支出表（州、市对下转移支付）</vt:lpstr>
      <vt:lpstr>3-1  芒市本级国有资本经营收入预算情况表</vt:lpstr>
      <vt:lpstr>3-2  芒市本级国有资本经营支出预算情况表（公开到项级）</vt:lpstr>
      <vt:lpstr>3-3 芒市国有资本经营预算转移支付表 （分地区）</vt:lpstr>
      <vt:lpstr>3-4 芒市国有资本经营预算转移支付表（分项目）</vt:lpstr>
      <vt:lpstr>4-1  芒市本级社会保险基金收入预算情况表</vt:lpstr>
      <vt:lpstr>4-2 芒市社会保险基金支出预算情况表</vt:lpstr>
      <vt:lpstr>表5芒市2021年地方政府债务限额及余额情况表</vt:lpstr>
      <vt:lpstr> 5-1  芒市2021年地方政府一般债务限额及余额情况表</vt:lpstr>
      <vt:lpstr> 5-2  芒市2021年地方政府专项债务限额及余额情况表</vt:lpstr>
      <vt:lpstr>5-3  芒市本级2021年地方政府一般债务余额情况表</vt:lpstr>
      <vt:lpstr>5-4 芒市本级2021年地方政府专项债务余额情况表</vt:lpstr>
      <vt:lpstr>5-5 芒市地方政府债券发行及还本付息情况表</vt:lpstr>
      <vt:lpstr>5-6 芒市2022年地方政府债务限额提前下达情况表</vt:lpstr>
      <vt:lpstr>5-7 芒市2022年年初新增地方政府债券资金安排表</vt:lpstr>
      <vt:lpstr>6-1 芒市重大政策和重点项目绩效目标表</vt:lpstr>
      <vt:lpstr>6-2 芒市重点工作情况解释说明汇总表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段中杰</dc:creator>
  <cp:lastModifiedBy>Administrator</cp:lastModifiedBy>
  <dcterms:created xsi:type="dcterms:W3CDTF">2006-09-16T00:00:00Z</dcterms:created>
  <cp:lastPrinted>2020-05-07T10:46:00Z</cp:lastPrinted>
  <dcterms:modified xsi:type="dcterms:W3CDTF">2026-02-27T01:08:49Z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2E70BAF361FC4A34A3E68D38EF0C1A92_12</vt:lpwstr>
  </property>
  <property fmtid="{D5CDD505-2E9C-101B-9397-08002B2CF9AE}" pid="4" name="CalculationRule">
    <vt:i4>0</vt:i4>
  </property>
</Properties>
</file>