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724" tabRatio="843"/>
  </bookViews>
  <sheets>
    <sheet name="1-1 一般公共预算收入情况表" sheetId="5" r:id="rId1"/>
    <sheet name="1-2 一般公共预算支出情况表（公开到项级）" sheetId="6" r:id="rId2"/>
    <sheet name="1-3 一般公共预算基本支出情况表（公开到款级）" sheetId="7" r:id="rId3"/>
    <sheet name="1-4 一般公共预算支出表（州、市对下转移支付项目）" sheetId="8" r:id="rId4"/>
    <sheet name="1-5一般公共预算税收返还和转移支付预算表" sheetId="9" r:id="rId5"/>
    <sheet name="1-6 “三公”经费预算财政拨款情况统计表" sheetId="10" r:id="rId6"/>
    <sheet name="2-1 本级政府性基金预算收入情况表" sheetId="4" r:id="rId7"/>
    <sheet name="2-2 本级政府性基金预算支出情况表（公开到项级）" sheetId="11" r:id="rId8"/>
    <sheet name="2-3  本级政府性基金支出表（州、市对下转移支付）" sheetId="12" r:id="rId9"/>
    <sheet name="3-1 国有资本经营预算收入表" sheetId="13" r:id="rId10"/>
    <sheet name="3-2 本级国有资本经营支出预算情况表（公开到项级） " sheetId="14" r:id="rId11"/>
    <sheet name="3-3 芒市国有资本经营预算转移支付表 （分地区）" sheetId="25" r:id="rId12"/>
    <sheet name="3-4 芒市国有资本经营预算转移支付表（分项目）" sheetId="26" r:id="rId13"/>
    <sheet name="4-1 社会保险基金收入预算表" sheetId="15" r:id="rId14"/>
    <sheet name="4-2 社会保险基金支出预算表" sheetId="16" r:id="rId15"/>
    <sheet name="5-1   2020年地方政府债务限额及余额预算情况表" sheetId="17" r:id="rId16"/>
    <sheet name="5-2  本级2020年地方政府一般债务余额情况表" sheetId="18" r:id="rId17"/>
    <sheet name="5-3 本级2020年地方政府专项债务余额情况表（本级）" sheetId="19" r:id="rId18"/>
    <sheet name="5-4 地方政府债券发行及还本付息情况表" sheetId="20" r:id="rId19"/>
    <sheet name="5-5 芒市2021年本级政府专项债务限额和余额情况表" sheetId="21" r:id="rId20"/>
    <sheet name="5-6 2020年年初新增地方政府债券资金安排表" sheetId="22" r:id="rId21"/>
    <sheet name="6-1重大政策和重点项目绩效目标表" sheetId="23" r:id="rId22"/>
    <sheet name="6-2 重点工作情况解释说明汇总表" sheetId="24" r:id="rId23"/>
  </sheets>
  <externalReferences>
    <externalReference r:id="rId24"/>
    <externalReference r:id="rId25"/>
    <externalReference r:id="rId26"/>
  </externalReferences>
  <definedNames>
    <definedName name="_xlnm._FilterDatabase" localSheetId="0" hidden="1">'1-1 一般公共预算收入情况表'!$A$3:$G$110</definedName>
    <definedName name="_xlnm._FilterDatabase" localSheetId="1" hidden="1">'1-2 一般公共预算支出情况表（公开到项级）'!$3:$1344</definedName>
    <definedName name="_xlnm._FilterDatabase" localSheetId="2" hidden="1">'1-3 一般公共预算基本支出情况表（公开到款级）'!$A$3:$B$31</definedName>
    <definedName name="_xlnm._FilterDatabase" localSheetId="6" hidden="1">'2-1 本级政府性基金预算收入情况表'!$A$3:$G$268</definedName>
    <definedName name="_xlnm._FilterDatabase" localSheetId="7" hidden="1">'2-2 本级政府性基金预算支出情况表（公开到项级）'!$A$3:$G$268</definedName>
    <definedName name="_xlnm._FilterDatabase" localSheetId="9" hidden="1">'3-1 国有资本经营预算收入表'!$A$3:$E$37</definedName>
    <definedName name="_xlnm._FilterDatabase" localSheetId="13" hidden="1">'4-1 社会保险基金收入预算表'!$A$3:$E$55</definedName>
    <definedName name="_xlnm._FilterDatabase" localSheetId="14" hidden="1">'4-2 社会保险基金支出预算表'!$A$3:$E$49</definedName>
    <definedName name="_lst_r_地方财政预算表2015年全省汇总_10_科目编码名称">[2]_ESList!$A$1:$A$27</definedName>
    <definedName name="_xlnm.Print_Area" localSheetId="6">'2-1 本级政府性基金预算收入情况表'!$B$1:$E$268</definedName>
    <definedName name="_xlnm.Print_Titles" localSheetId="6">'2-1 本级政府性基金预算收入情况表'!$1:$3</definedName>
    <definedName name="专项收入年初预算数">#REF!</definedName>
    <definedName name="专项收入全年预计数">#REF!</definedName>
    <definedName name="_xlnm.Print_Area" localSheetId="0">'1-1 一般公共预算收入情况表'!$B$1:$E$110</definedName>
    <definedName name="_xlnm.Print_Titles" localSheetId="0">'1-1 一般公共预算收入情况表'!$1:$3</definedName>
    <definedName name="专项收入年初预算数" localSheetId="0">#REF!</definedName>
    <definedName name="专项收入全年预计数" localSheetId="0">#REF!</definedName>
    <definedName name="_xlnm.Print_Area" localSheetId="1">'1-2 一般公共预算支出情况表（公开到项级）'!$B$1:$E$1344</definedName>
    <definedName name="_xlnm.Print_Titles" localSheetId="1">'1-2 一般公共预算支出情况表（公开到项级）'!$1:$3</definedName>
    <definedName name="专项收入年初预算数" localSheetId="1">#REF!</definedName>
    <definedName name="专项收入全年预计数" localSheetId="1">#REF!</definedName>
    <definedName name="专项收入年初预算数" localSheetId="2">#REF!</definedName>
    <definedName name="专项收入全年预计数" localSheetId="2">#REF!</definedName>
    <definedName name="_xlnm.Print_Area" localSheetId="2">'1-3 一般公共预算基本支出情况表（公开到款级）'!$A$1:$B$31</definedName>
    <definedName name="_xlnm.Print_Titles" localSheetId="2">'1-3 一般公共预算基本支出情况表（公开到款级）'!$1:$3</definedName>
    <definedName name="_xlnm.Print_Titles" localSheetId="3">'1-4 一般公共预算支出表（州、市对下转移支付项目）'!$1:$3</definedName>
    <definedName name="专项收入年初预算数" localSheetId="3">#REF!</definedName>
    <definedName name="专项收入全年预计数" localSheetId="3">#REF!</definedName>
    <definedName name="_xlnm.Print_Area" localSheetId="4">'1-5一般公共预算税收返还和转移支付预算表'!$A$1:$D$17</definedName>
    <definedName name="_xlnm.Print_Titles" localSheetId="4">'1-5一般公共预算税收返还和转移支付预算表'!$1:$3</definedName>
    <definedName name="专项收入年初预算数" localSheetId="4">#REF!</definedName>
    <definedName name="专项收入全年预计数" localSheetId="4">#REF!</definedName>
    <definedName name="专项收入年初预算数" localSheetId="5">#REF!</definedName>
    <definedName name="专项收入全年预计数" localSheetId="5">#REF!</definedName>
    <definedName name="_xlnm.Print_Area" localSheetId="7">'2-2 本级政府性基金预算支出情况表（公开到项级）'!$B$1:$E$268</definedName>
    <definedName name="_xlnm.Print_Titles" localSheetId="7">'2-2 本级政府性基金预算支出情况表（公开到项级）'!$1:$3</definedName>
    <definedName name="_xlnm._FilterDatabase" localSheetId="8" hidden="1">'2-3  本级政府性基金支出表（州、市对下转移支付）'!$A$3:$E$15</definedName>
    <definedName name="_xlnm.Print_Area" localSheetId="8">'2-3  本级政府性基金支出表（州、市对下转移支付）'!$A$1:$D$15</definedName>
    <definedName name="_xlnm.Print_Titles" localSheetId="8">'2-3  本级政府性基金支出表（州、市对下转移支付）'!$1:$3</definedName>
    <definedName name="专项收入年初预算数" localSheetId="8">#REF!</definedName>
    <definedName name="专项收入全年预计数" localSheetId="8">#REF!</definedName>
    <definedName name="_xlnm.Print_Area" localSheetId="9">'3-1 国有资本经营预算收入表'!$A$1:$D$37</definedName>
    <definedName name="_xlnm.Print_Titles" localSheetId="9">'3-1 国有资本经营预算收入表'!$1:$3</definedName>
    <definedName name="_xlnm._FilterDatabase" localSheetId="10">'3-2 本级国有资本经营支出预算情况表（公开到项级） '!$A$3:$E$15</definedName>
    <definedName name="_xlnm.Print_Area" localSheetId="10">'3-2 本级国有资本经营支出预算情况表（公开到项级） '!$A$1:$D$21</definedName>
    <definedName name="_lst_r_地方财政预算表2015年全省汇总_10_科目编码名称" localSheetId="13">[1]_ESList!$A$1:$A$27</definedName>
    <definedName name="_xlnm.Print_Area" localSheetId="13">'4-1 社会保险基金收入预算表'!$A$1:$D$55</definedName>
    <definedName name="_xlnm.Print_Titles" localSheetId="13">'4-1 社会保险基金收入预算表'!$1:$3</definedName>
    <definedName name="专项收入年初预算数" localSheetId="13">#REF!</definedName>
    <definedName name="专项收入全年预计数" localSheetId="13">#REF!</definedName>
    <definedName name="_lst_r_地方财政预算表2015年全省汇总_10_科目编码名称" localSheetId="14">[1]_ESList!$A$1:$A$27</definedName>
    <definedName name="_xlnm.Print_Area" localSheetId="14">'4-2 社会保险基金支出预算表'!$A$1:$D$49</definedName>
    <definedName name="专项收入年初预算数" localSheetId="14">#REF!</definedName>
    <definedName name="专项收入全年预计数" localSheetId="14">#REF!</definedName>
    <definedName name="专项收入年初预算数" localSheetId="15">#REF!</definedName>
    <definedName name="专项收入全年预计数" localSheetId="15">#REF!</definedName>
    <definedName name="专项收入年初预算数" localSheetId="16">#REF!</definedName>
    <definedName name="专项收入全年预计数" localSheetId="16">#REF!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19">#REF!</definedName>
    <definedName name="专项收入全年预计数" localSheetId="19">#REF!</definedName>
    <definedName name="专项收入年初预算数" localSheetId="20">#REF!</definedName>
    <definedName name="专项收入全年预计数" localSheetId="20">#REF!</definedName>
    <definedName name="专项收入年初预算数" localSheetId="21">#REF!</definedName>
    <definedName name="专项收入全年预计数" localSheetId="21">#REF!</definedName>
    <definedName name="_xlnm.Print_Area" localSheetId="21">'6-1重大政策和重点项目绩效目标表'!#REF!</definedName>
    <definedName name="专项收入年初预算数" localSheetId="22">#REF!</definedName>
    <definedName name="专项收入全年预计数" localSheetId="22">#REF!</definedName>
    <definedName name="专项收入年初预算数" localSheetId="11">#REF!</definedName>
    <definedName name="专项收入全年预计数" localSheetId="11">#REF!</definedName>
    <definedName name="专项收入年初预算数" localSheetId="12">#REF!</definedName>
    <definedName name="专项收入全年预计数" localSheetId="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<sst xmlns="http://schemas.openxmlformats.org/spreadsheetml/2006/main" count="9902" uniqueCount="3478">
  <si>
    <t>1-1 2021年芒市本级一般公共预算收入情况表</t>
  </si>
  <si>
    <t>表1-1</t>
  </si>
  <si>
    <t>单位：万元</t>
  </si>
  <si>
    <t>科目编码</t>
  </si>
  <si>
    <t>项目</t>
  </si>
  <si>
    <t>2020年预算数</t>
  </si>
  <si>
    <t>2021年预算数</t>
  </si>
  <si>
    <t>比上年预算数增长%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</si>
  <si>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</si>
  <si>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</si>
  <si>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</si>
  <si>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</si>
  <si>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</si>
  <si>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</si>
  <si>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</si>
  <si>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</si>
  <si>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</si>
  <si>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</si>
  <si>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</si>
  <si>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</si>
  <si>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</si>
  <si>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</si>
  <si>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</si>
  <si>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</si>
  <si>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</si>
  <si>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</si>
  <si>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</si>
  <si>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</si>
  <si>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</si>
  <si>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</si>
  <si>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</si>
  <si>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</si>
  <si>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</si>
  <si>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</si>
  <si>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</si>
  <si>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</si>
  <si>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</si>
  <si>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</si>
  <si>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</si>
  <si>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r>
      <rPr>
        <sz val="14"/>
        <rFont val="宋体"/>
        <charset val="134"/>
      </rPr>
      <t>10199</t>
    </r>
  </si>
  <si>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</si>
  <si>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</si>
  <si>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</si>
  <si>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</si>
  <si>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</si>
  <si>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</si>
  <si>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</si>
  <si>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</si>
  <si>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</si>
  <si>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</si>
  <si>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</si>
  <si>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</si>
  <si>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</si>
  <si>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</si>
  <si>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</si>
  <si>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</si>
  <si>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</si>
  <si>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</si>
  <si>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</si>
  <si>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芒市本级一般公共预算收入</t>
  </si>
  <si>
    <t>转移性收入</t>
  </si>
  <si>
    <t xml:space="preserve">   返还性收入</t>
  </si>
  <si>
    <t>　   所得税基数返还收入</t>
  </si>
  <si>
    <t>　   增值税税收返还收入</t>
  </si>
  <si>
    <t>　   消费税税收返还收入</t>
  </si>
  <si>
    <t>　   增值税“五五分享”税收返还收入</t>
  </si>
  <si>
    <t>　   其他税收返还收入</t>
  </si>
  <si>
    <t xml:space="preserve">   一般性转移支付收入</t>
  </si>
  <si>
    <t>　   体制补助收入　</t>
  </si>
  <si>
    <t xml:space="preserve"> 　  均衡性转移支付收入</t>
  </si>
  <si>
    <t>　   县级基本财力保障机制奖补资金收入</t>
  </si>
  <si>
    <t xml:space="preserve"> 　  结算补助收入</t>
  </si>
  <si>
    <t>　   企业事业单位划转补助收入</t>
  </si>
  <si>
    <t>　   产粮（油）大县奖励资金收入</t>
  </si>
  <si>
    <t>　   重点生态功能区转移支付收入</t>
  </si>
  <si>
    <t>　   固定数额补助收入</t>
  </si>
  <si>
    <t>1100228</t>
  </si>
  <si>
    <t xml:space="preserve">     革命老区转移支付收入</t>
  </si>
  <si>
    <t>　   民族地区转移支付收入</t>
  </si>
  <si>
    <t>　   边境地区转移支付收入</t>
  </si>
  <si>
    <t>　   贫困地区转移支付收入</t>
  </si>
  <si>
    <t xml:space="preserve">     一般公共服务共同财政事权转移支付收入</t>
  </si>
  <si>
    <t>1100242</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</si>
  <si>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</si>
  <si>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</si>
  <si>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</si>
  <si>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</si>
  <si>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</si>
  <si>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</si>
  <si>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</si>
  <si>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</si>
  <si>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</si>
  <si>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</si>
  <si>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</si>
  <si>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</si>
  <si>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</si>
  <si>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</si>
  <si>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</si>
  <si>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</si>
  <si>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</si>
  <si>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</si>
  <si>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</si>
  <si>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</si>
  <si>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</si>
  <si>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</si>
  <si>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1100301</t>
  </si>
  <si>
    <t xml:space="preserve">       一般公共服务</t>
  </si>
  <si>
    <t>1100302</t>
  </si>
  <si>
    <t xml:space="preserve">       外交</t>
  </si>
  <si>
    <t>1100303</t>
  </si>
  <si>
    <t xml:space="preserve">       国防</t>
  </si>
  <si>
    <t>1100304</t>
  </si>
  <si>
    <t xml:space="preserve">       公共安全</t>
  </si>
  <si>
    <t>1100305</t>
  </si>
  <si>
    <t xml:space="preserve">       教育</t>
  </si>
  <si>
    <t>1100306</t>
  </si>
  <si>
    <t xml:space="preserve">       科学技术</t>
  </si>
  <si>
    <t>1100307</t>
  </si>
  <si>
    <t xml:space="preserve">       文化旅游体育与传媒</t>
  </si>
  <si>
    <t>1100308</t>
  </si>
  <si>
    <t xml:space="preserve">       社会保障和就业</t>
  </si>
  <si>
    <t>1100310</t>
  </si>
  <si>
    <t xml:space="preserve">       卫生健康</t>
  </si>
  <si>
    <t>1100311</t>
  </si>
  <si>
    <t xml:space="preserve">       节能环保</t>
  </si>
  <si>
    <t>1100312</t>
  </si>
  <si>
    <t xml:space="preserve">       城乡社区</t>
  </si>
  <si>
    <t>1100313</t>
  </si>
  <si>
    <t xml:space="preserve">       农林水</t>
  </si>
  <si>
    <t>1100314</t>
  </si>
  <si>
    <t xml:space="preserve">       交通运输</t>
  </si>
  <si>
    <t>1100315</t>
  </si>
  <si>
    <t xml:space="preserve">       资源勘探工业信息等</t>
  </si>
  <si>
    <t>1100316</t>
  </si>
  <si>
    <t xml:space="preserve">       商业服务业等</t>
  </si>
  <si>
    <t>1100317</t>
  </si>
  <si>
    <t xml:space="preserve">       金融</t>
  </si>
  <si>
    <t>1100320</t>
  </si>
  <si>
    <t xml:space="preserve">       自然资源海洋气象</t>
  </si>
  <si>
    <t>1100321</t>
  </si>
  <si>
    <t xml:space="preserve">       住房保障</t>
  </si>
  <si>
    <t>1100322</t>
  </si>
  <si>
    <t xml:space="preserve">       粮油物资储备</t>
  </si>
  <si>
    <t>1100324</t>
  </si>
  <si>
    <t xml:space="preserve">       灾害防治及应急管理</t>
  </si>
  <si>
    <t>1100399</t>
  </si>
  <si>
    <t xml:space="preserve">       其他收入</t>
  </si>
  <si>
    <t xml:space="preserve">   上年结余收入</t>
  </si>
  <si>
    <t xml:space="preserve">   调入资金</t>
  </si>
  <si>
    <t>　   调入一般公共预算资金</t>
  </si>
  <si>
    <t xml:space="preserve"> 　  从政府性基金预算调入一般公共预算</t>
  </si>
  <si>
    <t xml:space="preserve"> 　  从国有资本经营预算调入一般公共预算</t>
  </si>
  <si>
    <t>　   从其他资金调入一般公共预算</t>
  </si>
  <si>
    <t xml:space="preserve">   债务转贷收入</t>
  </si>
  <si>
    <t xml:space="preserve">      地方政府一般债务转贷收入</t>
  </si>
  <si>
    <t xml:space="preserve">         地方政府一般债券转贷收入</t>
  </si>
  <si>
    <t xml:space="preserve">           新增一般债券收入</t>
  </si>
  <si>
    <t xml:space="preserve">           置换一般债券收入</t>
  </si>
  <si>
    <t xml:space="preserve">           再融资债券收入</t>
  </si>
  <si>
    <t xml:space="preserve">         地方政府向外国政府借款收入</t>
  </si>
  <si>
    <t xml:space="preserve">         地方政府向国际组织借款收入</t>
  </si>
  <si>
    <t xml:space="preserve">   动用预算稳定调节基金</t>
  </si>
  <si>
    <t>各项收入合计</t>
  </si>
  <si>
    <t>1-2 2021年芒市本级一般公共预算支出情况表</t>
  </si>
  <si>
    <t>表1-2</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</si>
  <si>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</si>
  <si>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</si>
  <si>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</si>
  <si>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</si>
  <si>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</si>
  <si>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</si>
  <si>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</si>
  <si>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</si>
  <si>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</si>
  <si>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</si>
  <si>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</si>
  <si>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</si>
  <si>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</si>
  <si>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</si>
  <si>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</si>
  <si>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</si>
  <si>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</si>
  <si>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</si>
  <si>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</si>
  <si>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</si>
  <si>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</si>
  <si>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</si>
  <si>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</si>
  <si>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</si>
  <si>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</si>
  <si>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</si>
  <si>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</si>
  <si>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</si>
  <si>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</si>
  <si>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</si>
  <si>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</si>
  <si>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</si>
  <si>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</si>
  <si>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</si>
  <si>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</si>
  <si>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</si>
  <si>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</si>
  <si>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</si>
  <si>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</si>
  <si>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</si>
  <si>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</si>
  <si>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</si>
  <si>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</si>
  <si>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</si>
  <si>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</si>
  <si>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</si>
  <si>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</si>
  <si>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</si>
  <si>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</si>
  <si>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</si>
  <si>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</si>
  <si>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</si>
  <si>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</si>
  <si>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</si>
  <si>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</si>
  <si>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</si>
  <si>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</si>
  <si>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</si>
  <si>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</si>
  <si>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</si>
  <si>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</si>
  <si>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</si>
  <si>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</si>
  <si>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</si>
  <si>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</si>
  <si>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</si>
  <si>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</si>
  <si>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</si>
  <si>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</si>
  <si>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</si>
  <si>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</si>
  <si>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</si>
  <si>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</si>
  <si>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</si>
  <si>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</si>
  <si>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</si>
  <si>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</si>
  <si>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</si>
  <si>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</si>
  <si>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</si>
  <si>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</si>
  <si>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</si>
  <si>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</si>
  <si>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</si>
  <si>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</si>
  <si>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</si>
  <si>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产权战略与规划</t>
  </si>
  <si>
    <t xml:space="preserve">     专利试点和产业化推进</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</si>
  <si>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</si>
  <si>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</si>
  <si>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</si>
  <si>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</si>
  <si>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</si>
  <si>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</si>
  <si>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</si>
  <si>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</si>
  <si>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</si>
  <si>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</si>
  <si>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</si>
  <si>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</si>
  <si>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</si>
  <si>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</si>
  <si>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</si>
  <si>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</si>
  <si>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</si>
  <si>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</si>
  <si>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</si>
  <si>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</si>
  <si>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</si>
  <si>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</si>
  <si>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</si>
  <si>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</si>
  <si>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</si>
  <si>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</si>
  <si>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</si>
  <si>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</si>
  <si>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</si>
  <si>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</si>
  <si>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</si>
  <si>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</si>
  <si>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</si>
  <si>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</si>
  <si>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</si>
  <si>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</si>
  <si>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</si>
  <si>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</si>
  <si>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</si>
  <si>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</si>
  <si>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</si>
  <si>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</si>
  <si>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</si>
  <si>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</si>
  <si>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</si>
  <si>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</si>
  <si>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</si>
  <si>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</si>
  <si>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</si>
  <si>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</si>
  <si>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</si>
  <si>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</si>
  <si>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</si>
  <si>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二、外交支出</t>
  </si>
  <si>
    <t xml:space="preserve">   对外合作与交流</t>
  </si>
  <si>
    <t xml:space="preserve">   其他外交支出</t>
  </si>
  <si>
    <t>三、国防支出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</si>
  <si>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</si>
  <si>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</si>
  <si>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</si>
  <si>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</si>
  <si>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</si>
  <si>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</si>
  <si>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</si>
  <si>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</si>
  <si>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</si>
  <si>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</si>
  <si>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</si>
  <si>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</si>
  <si>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</si>
  <si>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</si>
  <si>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</si>
  <si>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</si>
  <si>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</si>
  <si>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</si>
  <si>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</si>
  <si>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</si>
  <si>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</si>
  <si>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</si>
  <si>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</si>
  <si>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</si>
  <si>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</si>
  <si>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</si>
  <si>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</si>
  <si>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</si>
  <si>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</si>
  <si>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</si>
  <si>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</si>
  <si>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</si>
  <si>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</si>
  <si>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</si>
  <si>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</si>
  <si>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</si>
  <si>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</si>
  <si>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</si>
  <si>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</si>
  <si>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</si>
  <si>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</si>
  <si>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</si>
  <si>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</si>
  <si>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</si>
  <si>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</si>
  <si>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</si>
  <si>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</si>
  <si>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</si>
  <si>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</si>
  <si>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</si>
  <si>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</si>
  <si>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</si>
  <si>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</si>
  <si>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</si>
  <si>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</si>
  <si>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</si>
  <si>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</si>
  <si>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</si>
  <si>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</si>
  <si>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</si>
  <si>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</si>
  <si>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</si>
  <si>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</si>
  <si>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</si>
  <si>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</si>
  <si>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</si>
  <si>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</si>
  <si>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</si>
  <si>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</si>
  <si>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</si>
  <si>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</si>
  <si>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</si>
  <si>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</si>
  <si>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</si>
  <si>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</si>
  <si>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</si>
  <si>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</si>
  <si>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</si>
  <si>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</si>
  <si>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</si>
  <si>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</si>
  <si>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</si>
  <si>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</si>
  <si>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</si>
  <si>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</si>
  <si>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</si>
  <si>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</si>
  <si>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</si>
  <si>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</si>
  <si>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</si>
  <si>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</si>
  <si>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</si>
  <si>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</si>
  <si>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</si>
  <si>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</si>
  <si>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</si>
  <si>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</si>
  <si>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</si>
  <si>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</si>
  <si>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</si>
  <si>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</si>
  <si>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</si>
  <si>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</si>
  <si>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</si>
  <si>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</si>
  <si>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</si>
  <si>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</si>
  <si>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</si>
  <si>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</si>
  <si>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</si>
  <si>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</si>
  <si>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</si>
  <si>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</si>
  <si>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</si>
  <si>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</si>
  <si>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</si>
  <si>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</si>
  <si>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</si>
  <si>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</si>
  <si>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</si>
  <si>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</si>
  <si>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</si>
  <si>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</si>
  <si>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</si>
  <si>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</si>
  <si>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</si>
  <si>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</si>
  <si>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</si>
  <si>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</si>
  <si>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</si>
  <si>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</si>
  <si>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</si>
  <si>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</si>
  <si>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</si>
  <si>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</si>
  <si>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</si>
  <si>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</si>
  <si>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</si>
  <si>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</si>
  <si>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</si>
  <si>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</si>
  <si>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</si>
  <si>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</si>
  <si>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</si>
  <si>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</si>
  <si>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</si>
  <si>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</si>
  <si>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</si>
  <si>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</si>
  <si>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</si>
  <si>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</si>
  <si>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</si>
  <si>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</si>
  <si>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</si>
  <si>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</si>
  <si>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</si>
  <si>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</si>
  <si>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</si>
  <si>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</si>
  <si>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</si>
  <si>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</si>
  <si>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</si>
  <si>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</si>
  <si>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</si>
  <si>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</si>
  <si>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</si>
  <si>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</si>
  <si>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</si>
  <si>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</si>
  <si>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</si>
  <si>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</si>
  <si>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</si>
  <si>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</si>
  <si>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</si>
  <si>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</si>
  <si>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</si>
  <si>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</si>
  <si>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</si>
  <si>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</si>
  <si>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</si>
  <si>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</si>
  <si>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</si>
  <si>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</si>
  <si>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</si>
  <si>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</si>
  <si>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</si>
  <si>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</si>
  <si>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</si>
  <si>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</si>
  <si>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</si>
  <si>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</si>
  <si>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</si>
  <si>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</si>
  <si>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</si>
  <si>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</si>
  <si>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</si>
  <si>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</si>
  <si>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</si>
  <si>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</si>
  <si>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</si>
  <si>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</si>
  <si>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</si>
  <si>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</si>
  <si>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</si>
  <si>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</si>
  <si>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</si>
  <si>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</si>
  <si>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</si>
  <si>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</si>
  <si>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</si>
  <si>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</si>
  <si>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</si>
  <si>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</si>
  <si>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</si>
  <si>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</si>
  <si>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</si>
  <si>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</si>
  <si>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</si>
  <si>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</si>
  <si>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</si>
  <si>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</si>
  <si>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</si>
  <si>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</si>
  <si>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</si>
  <si>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</si>
  <si>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</si>
  <si>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</si>
  <si>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</si>
  <si>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</si>
  <si>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</si>
  <si>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</si>
  <si>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</si>
  <si>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</si>
  <si>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</si>
  <si>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</si>
  <si>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</si>
  <si>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</si>
  <si>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</si>
  <si>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</si>
  <si>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</si>
  <si>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</si>
  <si>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</si>
  <si>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</si>
  <si>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</si>
  <si>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</si>
  <si>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</si>
  <si>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</si>
  <si>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</si>
  <si>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</si>
  <si>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</si>
  <si>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</si>
  <si>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</si>
  <si>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</si>
  <si>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</si>
  <si>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</si>
  <si>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</si>
  <si>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</si>
  <si>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</si>
  <si>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</si>
  <si>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</si>
  <si>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</si>
  <si>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</si>
  <si>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</si>
  <si>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</si>
  <si>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</si>
  <si>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</si>
  <si>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</si>
  <si>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</si>
  <si>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</si>
  <si>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</si>
  <si>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</si>
  <si>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</si>
  <si>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</si>
  <si>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</si>
  <si>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</si>
  <si>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</si>
  <si>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</si>
  <si>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</si>
  <si>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</si>
  <si>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</si>
  <si>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</si>
  <si>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</si>
  <si>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</si>
  <si>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</si>
  <si>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</si>
  <si>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</si>
  <si>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</si>
  <si>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</si>
  <si>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</si>
  <si>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</si>
  <si>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</si>
  <si>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</si>
  <si>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</si>
  <si>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</si>
  <si>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</si>
  <si>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</si>
  <si>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</si>
  <si>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</si>
  <si>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</si>
  <si>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</si>
  <si>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</si>
  <si>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</si>
  <si>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</si>
  <si>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</si>
  <si>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</si>
  <si>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</si>
  <si>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</si>
  <si>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</si>
  <si>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</si>
  <si>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</si>
  <si>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</si>
  <si>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</si>
  <si>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</si>
  <si>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</si>
  <si>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</si>
  <si>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</si>
  <si>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</si>
  <si>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</si>
  <si>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</si>
  <si>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</si>
  <si>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</si>
  <si>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</si>
  <si>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</si>
  <si>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</si>
  <si>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</si>
  <si>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</si>
  <si>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</si>
  <si>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</si>
  <si>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</si>
  <si>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</si>
  <si>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</si>
  <si>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</si>
  <si>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</si>
  <si>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</si>
  <si>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</si>
  <si>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</si>
  <si>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</si>
  <si>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</si>
  <si>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</si>
  <si>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</si>
  <si>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</si>
  <si>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</si>
  <si>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</si>
  <si>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</si>
  <si>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</si>
  <si>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</si>
  <si>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</si>
  <si>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</si>
  <si>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</si>
  <si>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</si>
  <si>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</si>
  <si>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</si>
  <si>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</si>
  <si>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</si>
  <si>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</si>
  <si>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</si>
  <si>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</si>
  <si>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</si>
  <si>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</si>
  <si>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</si>
  <si>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</si>
  <si>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</si>
  <si>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</si>
  <si>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</si>
  <si>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</si>
  <si>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</si>
  <si>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</si>
  <si>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</si>
  <si>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</si>
  <si>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</si>
  <si>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</si>
  <si>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</si>
  <si>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</si>
  <si>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</si>
  <si>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</si>
  <si>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</si>
  <si>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</si>
  <si>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</si>
  <si>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</si>
  <si>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</si>
  <si>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</si>
  <si>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</si>
  <si>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</si>
  <si>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</si>
  <si>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</si>
  <si>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</si>
  <si>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</si>
  <si>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</si>
  <si>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</si>
  <si>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</si>
  <si>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</si>
  <si>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</si>
  <si>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</si>
  <si>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</si>
  <si>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</si>
  <si>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</si>
  <si>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</si>
  <si>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</si>
  <si>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</si>
  <si>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</si>
  <si>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</si>
  <si>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</si>
  <si>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</si>
  <si>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</si>
  <si>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</si>
  <si>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</si>
  <si>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</si>
  <si>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</si>
  <si>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</si>
  <si>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</si>
  <si>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</si>
  <si>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</si>
  <si>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</si>
  <si>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</si>
  <si>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</si>
  <si>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</si>
  <si>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</si>
  <si>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</si>
  <si>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</si>
  <si>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</si>
  <si>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</si>
  <si>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</si>
  <si>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</si>
  <si>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</si>
  <si>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</si>
  <si>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</si>
  <si>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</si>
  <si>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</si>
  <si>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</si>
  <si>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</si>
  <si>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</si>
  <si>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</si>
  <si>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</si>
  <si>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</si>
  <si>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</si>
  <si>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</si>
  <si>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</si>
  <si>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</si>
  <si>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</si>
  <si>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</si>
  <si>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</si>
  <si>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</si>
  <si>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</si>
  <si>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</si>
  <si>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</si>
  <si>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</si>
  <si>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</si>
  <si>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</si>
  <si>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</si>
  <si>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</si>
  <si>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</si>
  <si>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</si>
  <si>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</si>
  <si>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</si>
  <si>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</si>
  <si>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十一、城乡社区支出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</si>
  <si>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</si>
  <si>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</si>
  <si>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</si>
  <si>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</si>
  <si>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</si>
  <si>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</si>
  <si>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</si>
  <si>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</si>
  <si>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</si>
  <si>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</si>
  <si>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</si>
  <si>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</si>
  <si>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</si>
  <si>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</si>
  <si>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</si>
  <si>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</si>
  <si>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</si>
  <si>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</si>
  <si>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</si>
  <si>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</si>
  <si>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</si>
  <si>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</si>
  <si>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</si>
  <si>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</si>
  <si>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</si>
  <si>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</si>
  <si>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</si>
  <si>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</si>
  <si>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</si>
  <si>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</si>
  <si>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</si>
  <si>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</si>
  <si>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</si>
  <si>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</si>
  <si>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</si>
  <si>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</si>
  <si>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</si>
  <si>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</si>
  <si>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</si>
  <si>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</si>
  <si>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</si>
  <si>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</si>
  <si>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</si>
  <si>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</si>
  <si>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</si>
  <si>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</si>
  <si>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</si>
  <si>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</si>
  <si>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</si>
  <si>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</si>
  <si>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</si>
  <si>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</si>
  <si>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</si>
  <si>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</si>
  <si>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</si>
  <si>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</si>
  <si>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</si>
  <si>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</si>
  <si>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</si>
  <si>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</si>
  <si>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</si>
  <si>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</si>
  <si>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</si>
  <si>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</si>
  <si>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</si>
  <si>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</si>
  <si>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</si>
  <si>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</si>
  <si>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</si>
  <si>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</si>
  <si>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</si>
  <si>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</si>
  <si>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</si>
  <si>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</si>
  <si>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</si>
  <si>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</si>
  <si>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</si>
  <si>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</si>
  <si>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</si>
  <si>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</si>
  <si>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</si>
  <si>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</si>
  <si>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</si>
  <si>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</si>
  <si>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</si>
  <si>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</si>
  <si>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</si>
  <si>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</si>
  <si>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</si>
  <si>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</si>
  <si>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</si>
  <si>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</si>
  <si>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</si>
  <si>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</si>
  <si>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</si>
  <si>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</si>
  <si>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</si>
  <si>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</si>
  <si>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</si>
  <si>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</si>
  <si>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</si>
  <si>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</si>
  <si>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</si>
  <si>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</si>
  <si>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</si>
  <si>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</si>
  <si>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</si>
  <si>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</si>
  <si>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</si>
  <si>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</si>
  <si>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</si>
  <si>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</si>
  <si>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</si>
  <si>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</si>
  <si>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</si>
  <si>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</si>
  <si>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</si>
  <si>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</si>
  <si>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</si>
  <si>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</si>
  <si>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</si>
  <si>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</si>
  <si>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</si>
  <si>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</si>
  <si>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</si>
  <si>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</si>
  <si>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</si>
  <si>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</si>
  <si>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</si>
  <si>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</si>
  <si>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</si>
  <si>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</si>
  <si>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</si>
  <si>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</si>
  <si>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</si>
  <si>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</si>
  <si>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</si>
  <si>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</si>
  <si>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</si>
  <si>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</si>
  <si>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</si>
  <si>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</si>
  <si>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</si>
  <si>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</si>
  <si>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</si>
  <si>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</si>
  <si>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</si>
  <si>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</si>
  <si>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</si>
  <si>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</si>
  <si>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</si>
  <si>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</si>
  <si>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</si>
  <si>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</si>
  <si>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</si>
  <si>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</si>
  <si>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</si>
  <si>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</si>
  <si>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</si>
  <si>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</si>
  <si>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</si>
  <si>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</si>
  <si>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</si>
  <si>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</si>
  <si>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</si>
  <si>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</si>
  <si>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</si>
  <si>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</si>
  <si>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</si>
  <si>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</si>
  <si>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</si>
  <si>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</si>
  <si>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</si>
  <si>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</si>
  <si>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</si>
  <si>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</si>
  <si>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</si>
  <si>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</si>
  <si>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</si>
  <si>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</si>
  <si>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</si>
  <si>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</si>
  <si>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</si>
  <si>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</si>
  <si>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</si>
  <si>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</si>
  <si>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</si>
  <si>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</si>
  <si>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</si>
  <si>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</si>
  <si>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</si>
  <si>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</si>
  <si>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</si>
  <si>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无线电及信息通信监管</t>
  </si>
  <si>
    <t xml:space="preserve">     工业和信息产业战略研究与标准制定</t>
  </si>
  <si>
    <t xml:space="preserve">     工业和信息产业支持</t>
  </si>
  <si>
    <t xml:space="preserve">     电子专项工程</t>
  </si>
  <si>
    <t xml:space="preserve">     技术基础研究</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</si>
  <si>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</si>
  <si>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</si>
  <si>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</si>
  <si>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</si>
  <si>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</si>
  <si>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</si>
  <si>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</si>
  <si>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</si>
  <si>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</si>
  <si>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</si>
  <si>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</si>
  <si>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</si>
  <si>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</si>
  <si>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</si>
  <si>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</si>
  <si>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</si>
  <si>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</si>
  <si>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</si>
  <si>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</si>
  <si>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</si>
  <si>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</si>
  <si>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</si>
  <si>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</si>
  <si>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</si>
  <si>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</si>
  <si>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</si>
  <si>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</si>
  <si>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</si>
  <si>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</si>
  <si>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</si>
  <si>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</si>
  <si>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</si>
  <si>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</si>
  <si>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</si>
  <si>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</si>
  <si>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</si>
  <si>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</si>
  <si>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</si>
  <si>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</si>
  <si>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</si>
  <si>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</si>
  <si>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</si>
  <si>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</si>
  <si>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</si>
  <si>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</si>
  <si>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</si>
  <si>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</si>
  <si>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</si>
  <si>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</si>
  <si>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</si>
  <si>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</si>
  <si>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</si>
  <si>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重点企业贷款贴息</t>
  </si>
  <si>
    <t>十七、援助其他地区支出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</si>
  <si>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</si>
  <si>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</si>
  <si>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</si>
  <si>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</si>
  <si>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</si>
  <si>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</si>
  <si>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</si>
  <si>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</si>
  <si>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</si>
  <si>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</si>
  <si>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</si>
  <si>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</si>
  <si>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</si>
  <si>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</si>
  <si>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</si>
  <si>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</si>
  <si>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</si>
  <si>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</si>
  <si>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</si>
  <si>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</si>
  <si>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</si>
  <si>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</si>
  <si>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</si>
  <si>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</si>
  <si>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</si>
  <si>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</si>
  <si>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</si>
  <si>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</si>
  <si>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</si>
  <si>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</si>
  <si>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</si>
  <si>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</si>
  <si>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</si>
  <si>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</si>
  <si>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</si>
  <si>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</si>
  <si>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</si>
  <si>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</si>
  <si>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</si>
  <si>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</si>
  <si>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</si>
  <si>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</si>
  <si>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</si>
  <si>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</si>
  <si>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</si>
  <si>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</si>
  <si>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</si>
  <si>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</si>
  <si>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</si>
  <si>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</si>
  <si>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</si>
  <si>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</si>
  <si>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</si>
  <si>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</si>
  <si>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</si>
  <si>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</si>
  <si>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</si>
  <si>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</si>
  <si>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</si>
  <si>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</si>
  <si>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</si>
  <si>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</si>
  <si>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</si>
  <si>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</si>
  <si>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</si>
  <si>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</si>
  <si>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</si>
  <si>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</si>
  <si>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</si>
  <si>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</si>
  <si>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</si>
  <si>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</si>
  <si>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</si>
  <si>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</si>
  <si>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</si>
  <si>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</si>
  <si>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</si>
  <si>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</si>
  <si>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</si>
  <si>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</si>
  <si>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物资保管体系</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</si>
  <si>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</si>
  <si>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</si>
  <si>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</si>
  <si>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</si>
  <si>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</si>
  <si>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</si>
  <si>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</si>
  <si>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</si>
  <si>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</si>
  <si>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</si>
  <si>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</si>
  <si>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</si>
  <si>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</si>
  <si>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</si>
  <si>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</si>
  <si>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</si>
  <si>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</si>
  <si>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</si>
  <si>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</si>
  <si>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</si>
  <si>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</si>
  <si>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</si>
  <si>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</si>
  <si>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</si>
  <si>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</si>
  <si>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</si>
  <si>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</si>
  <si>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</si>
  <si>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</si>
  <si>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</si>
  <si>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</si>
  <si>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</si>
  <si>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</si>
  <si>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</si>
  <si>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</si>
  <si>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</si>
  <si>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</si>
  <si>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</si>
  <si>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</si>
  <si>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</si>
  <si>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</si>
  <si>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</si>
  <si>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</si>
  <si>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</si>
  <si>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</si>
  <si>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</si>
  <si>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</si>
  <si>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</si>
  <si>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</si>
  <si>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</si>
  <si>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</si>
  <si>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</si>
  <si>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</si>
  <si>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</si>
  <si>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</si>
  <si>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</si>
  <si>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</si>
  <si>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</si>
  <si>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</si>
  <si>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</si>
  <si>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</si>
  <si>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</si>
  <si>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</si>
  <si>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</si>
  <si>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</si>
  <si>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</si>
  <si>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</si>
  <si>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</si>
  <si>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</si>
  <si>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</si>
  <si>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</si>
  <si>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</si>
  <si>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</si>
  <si>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</si>
  <si>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</si>
  <si>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</si>
  <si>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</si>
  <si>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</si>
  <si>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</si>
  <si>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</si>
  <si>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</si>
  <si>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</si>
  <si>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</si>
  <si>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</si>
  <si>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</si>
  <si>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</si>
  <si>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</si>
  <si>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</si>
  <si>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芒市本级一般公共预算支出</t>
  </si>
  <si>
    <t>转移性支出</t>
  </si>
  <si>
    <t xml:space="preserve">    上解支出</t>
  </si>
  <si>
    <t xml:space="preserve">    调出资金</t>
  </si>
  <si>
    <t xml:space="preserve">    年终结转</t>
  </si>
  <si>
    <t xml:space="preserve">    安排预算稳定调节基金</t>
  </si>
  <si>
    <t xml:space="preserve">    补充预算周转金</t>
  </si>
  <si>
    <t>地方政府一般债务还本支出</t>
  </si>
  <si>
    <t>　地方政府一般债券还本支出</t>
  </si>
  <si>
    <t xml:space="preserve">    利用再融资债券还到期债券本金</t>
  </si>
  <si>
    <t xml:space="preserve">    利用财政资金还到期债券本金</t>
  </si>
  <si>
    <t xml:space="preserve">  地方政府向外国政府借款还本支出</t>
  </si>
  <si>
    <t xml:space="preserve">  地方政府向国际组织借款还本支出</t>
  </si>
  <si>
    <t>　地方政府其他一般债务还本支出</t>
  </si>
  <si>
    <t xml:space="preserve">    利用置换债券还存量债务</t>
  </si>
  <si>
    <t>各项支出合计</t>
  </si>
  <si>
    <t>1-3 2021年芒市本级一般公共预算政府预算经济分类表（基本支出）</t>
  </si>
  <si>
    <t>表1-3</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</si>
  <si>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</si>
  <si>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</si>
  <si>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</si>
  <si>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</si>
  <si>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</si>
  <si>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</si>
  <si>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</si>
  <si>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</si>
  <si>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</si>
  <si>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</si>
  <si>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</si>
  <si>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</si>
  <si>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</si>
  <si>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</si>
  <si>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</si>
  <si>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</si>
  <si>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</si>
  <si>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</si>
  <si>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</si>
  <si>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</si>
  <si>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</si>
  <si>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</si>
  <si>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</si>
  <si>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</si>
  <si>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</si>
  <si>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</si>
  <si>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</si>
  <si>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</si>
  <si>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</si>
  <si>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1-4 芒市一般公共预算专项转移支付表(分项目)</t>
  </si>
  <si>
    <t>表1-4</t>
  </si>
  <si>
    <t>项       目</t>
  </si>
  <si>
    <t xml:space="preserve">一般公共服务支出 </t>
  </si>
  <si>
    <t>……</t>
  </si>
  <si>
    <t xml:space="preserve">国防支出 </t>
  </si>
  <si>
    <t xml:space="preserve">公共安全支出 </t>
  </si>
  <si>
    <t xml:space="preserve">教育支出 </t>
  </si>
  <si>
    <t xml:space="preserve">科学技术支出 </t>
  </si>
  <si>
    <t xml:space="preserve">文化体育与传媒支出 </t>
  </si>
  <si>
    <t xml:space="preserve">社会保障和就业支出 </t>
  </si>
  <si>
    <t xml:space="preserve">医疗卫生与计划生育支出 </t>
  </si>
  <si>
    <t xml:space="preserve">节能环保支出 </t>
  </si>
  <si>
    <t xml:space="preserve">城乡社区支出 </t>
  </si>
  <si>
    <t xml:space="preserve">农林水支出 </t>
  </si>
  <si>
    <t xml:space="preserve">交通运输支出 </t>
  </si>
  <si>
    <t xml:space="preserve">资源勘探信息等支出 </t>
  </si>
  <si>
    <t xml:space="preserve">商业服务业等支出 </t>
  </si>
  <si>
    <t>自然资源海洋气象</t>
  </si>
  <si>
    <t xml:space="preserve">住房保障支出 </t>
  </si>
  <si>
    <t>粮油物资储备</t>
  </si>
  <si>
    <t xml:space="preserve">灾害防治及应急管理支出 </t>
  </si>
  <si>
    <t xml:space="preserve">其他支出 </t>
  </si>
  <si>
    <t>对下专项转移支付合计</t>
  </si>
  <si>
    <t>1-5  2021年芒市分地区税收返还和转移支付预算表</t>
  </si>
  <si>
    <t>表1-5</t>
  </si>
  <si>
    <t>州（市）</t>
  </si>
  <si>
    <t>合计</t>
  </si>
  <si>
    <t>税收返还</t>
  </si>
  <si>
    <t>转移支付</t>
  </si>
  <si>
    <t>一、提前下达数</t>
  </si>
  <si>
    <t>芒市芒市镇</t>
  </si>
  <si>
    <t>芒市风平镇</t>
  </si>
  <si>
    <t>芒市轩岗乡</t>
  </si>
  <si>
    <t>芒市遮放镇</t>
  </si>
  <si>
    <t>芒市勐戛镇</t>
  </si>
  <si>
    <t>芒市江东乡</t>
  </si>
  <si>
    <t xml:space="preserve">  芒市五岔路乡</t>
  </si>
  <si>
    <t>芒市中山乡</t>
  </si>
  <si>
    <t xml:space="preserve">  芒市三台山乡</t>
  </si>
  <si>
    <t>芒市西山乡</t>
  </si>
  <si>
    <t>芒市芒海镇</t>
  </si>
  <si>
    <t xml:space="preserve">       芒市勐焕街道办事处</t>
  </si>
  <si>
    <t>二、预算数</t>
  </si>
  <si>
    <t>1-7“三公”经费预算财政拨款情况统计表</t>
  </si>
  <si>
    <t>表1-6</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</si>
  <si>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</si>
  <si>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</si>
  <si>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</si>
  <si>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</si>
  <si>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</si>
  <si>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</si>
  <si>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</si>
  <si>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</si>
  <si>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2021年芒市“三公”经费预算安排数1605万元。其中，因公出国（境）费18万元，公务接待费287万元，公务用车购置和运行维护费1300万元（其中：公务用车运行费900万元，公务用车购置400万元）。与2020年“三公”经费预算数1670万元相比，减少65万元，下降3.9%。其中，因公出国（境）费比上年减少1万元，下降5.3%；公务接待费减少33万元,下降10.3%；减少原因主要是各单位严格执行中央八项规定，结合本单位实际，完善相关制度，厉行节约，严控支出，有效地控制行政成本，根据目标控制数，减少不必要的开支；公务用车购置及运行费费减少31万元，下降2.3%（其中，公务用车运行费减少20万元，下降2.2%；公务用车购置减少11万元，下降2.7%）。</t>
  </si>
  <si>
    <t>2-1 2021年芒市本级政府性基金预算支出情况表</t>
  </si>
  <si>
    <t>表2-1</t>
  </si>
  <si>
    <t>预算数比上年预算数增长%</t>
  </si>
  <si>
    <t>类</t>
  </si>
  <si>
    <t>207</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</si>
  <si>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</si>
  <si>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</si>
  <si>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</si>
  <si>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</si>
  <si>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</si>
  <si>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</si>
  <si>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</si>
  <si>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</si>
  <si>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</si>
  <si>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</si>
  <si>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</si>
  <si>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</si>
  <si>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</si>
  <si>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</si>
  <si>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</si>
  <si>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</si>
  <si>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</si>
  <si>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</si>
  <si>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</si>
  <si>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</si>
  <si>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</si>
  <si>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</si>
  <si>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地方旅游开发项目补助</t>
  </si>
  <si>
    <t>2070999</t>
  </si>
  <si>
    <t>其他旅游发展基金支出</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</si>
  <si>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</si>
  <si>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</si>
  <si>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</si>
  <si>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</si>
  <si>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</si>
  <si>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</si>
  <si>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</si>
  <si>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</si>
  <si>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</si>
  <si>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</si>
  <si>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</si>
  <si>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</si>
  <si>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</si>
  <si>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</si>
  <si>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</si>
  <si>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</si>
  <si>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</si>
  <si>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</si>
  <si>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</si>
  <si>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</si>
  <si>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</si>
  <si>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</si>
  <si>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</si>
  <si>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</si>
  <si>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</si>
  <si>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</si>
  <si>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</si>
  <si>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t>
  </si>
  <si>
    <t>三、节能环保支出</t>
  </si>
  <si>
    <t>21160</t>
  </si>
  <si>
    <t xml:space="preserve">   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</si>
  <si>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</si>
  <si>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</si>
  <si>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</si>
  <si>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</si>
  <si>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</si>
  <si>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</si>
  <si>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</si>
  <si>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</si>
  <si>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</si>
  <si>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</si>
  <si>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t>
  </si>
  <si>
    <t>四、城乡社区支出</t>
  </si>
  <si>
    <t>21208</t>
  </si>
  <si>
    <t xml:space="preserve">   国有土地使用权出让收入及对应专项债务收入安排的支出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</si>
  <si>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</si>
  <si>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</si>
  <si>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</si>
  <si>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</si>
  <si>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</si>
  <si>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</si>
  <si>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</si>
  <si>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</si>
  <si>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</si>
  <si>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</si>
  <si>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</si>
  <si>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</si>
  <si>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</si>
  <si>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</si>
  <si>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</si>
  <si>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</si>
  <si>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</si>
  <si>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</si>
  <si>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</si>
  <si>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</si>
  <si>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</si>
  <si>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2120899</t>
  </si>
  <si>
    <t xml:space="preserve">     其他国有土地使用权出让收入安排的支出</t>
  </si>
  <si>
    <t>21210</t>
  </si>
  <si>
    <t xml:space="preserve">   国有土地收益基金及对应专项债务收入安排的支出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</si>
  <si>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</si>
  <si>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</si>
  <si>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</si>
  <si>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</si>
  <si>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</si>
  <si>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</si>
  <si>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</si>
  <si>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</si>
  <si>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</si>
  <si>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</si>
  <si>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</si>
  <si>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</si>
  <si>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</si>
  <si>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</si>
  <si>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</si>
  <si>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</si>
  <si>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</si>
  <si>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</si>
  <si>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</si>
  <si>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</si>
  <si>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</si>
  <si>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</si>
  <si>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</si>
  <si>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</si>
  <si>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</si>
  <si>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</si>
  <si>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</si>
  <si>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</si>
  <si>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</si>
  <si>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</si>
  <si>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</si>
  <si>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</si>
  <si>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</si>
  <si>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</si>
  <si>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</si>
  <si>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</si>
  <si>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</si>
  <si>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</si>
  <si>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</si>
  <si>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</si>
  <si>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</si>
  <si>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</si>
  <si>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</si>
  <si>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</si>
  <si>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</si>
  <si>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</si>
  <si>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</si>
  <si>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</si>
  <si>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</si>
  <si>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</si>
  <si>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</si>
  <si>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</si>
  <si>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</si>
  <si>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</si>
  <si>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</si>
  <si>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</si>
  <si>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</si>
  <si>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</si>
  <si>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</si>
  <si>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</si>
  <si>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</si>
  <si>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</si>
  <si>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</si>
  <si>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</si>
  <si>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</si>
  <si>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</si>
  <si>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</si>
  <si>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</si>
  <si>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</si>
  <si>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</si>
  <si>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</si>
  <si>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</si>
  <si>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</si>
  <si>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</si>
  <si>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</si>
  <si>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</si>
  <si>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</si>
  <si>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</si>
  <si>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</si>
  <si>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</si>
  <si>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</si>
  <si>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</si>
  <si>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</si>
  <si>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</si>
  <si>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</si>
  <si>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三峡工程后续工作</t>
  </si>
  <si>
    <t>2136903</t>
  </si>
  <si>
    <t xml:space="preserve">     地方重大水利工程建设</t>
  </si>
  <si>
    <t>2136999</t>
  </si>
  <si>
    <t xml:space="preserve">     其他重大水利工程建设基金支出</t>
  </si>
  <si>
    <t>21370</t>
  </si>
  <si>
    <t xml:space="preserve">   大中型水库库区基金对应专项债务收入安排的支出</t>
  </si>
  <si>
    <t>2137001</t>
  </si>
  <si>
    <t>2137099</t>
  </si>
  <si>
    <t xml:space="preserve">     其他大中型水库库区基金对应专项债务收入支出</t>
  </si>
  <si>
    <t>21371</t>
  </si>
  <si>
    <t xml:space="preserve">   国家重大水利工程建设基金对应专项债务收入安排的支出</t>
  </si>
  <si>
    <t>2137101</t>
  </si>
  <si>
    <t>2137102</t>
  </si>
  <si>
    <t>2137103</t>
  </si>
  <si>
    <t>2137199</t>
  </si>
  <si>
    <t xml:space="preserve">     其他重大水利工程建设基金对应专项债务收入支出</t>
  </si>
  <si>
    <t>214</t>
  </si>
  <si>
    <t>六、交通运输支出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</si>
  <si>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</si>
  <si>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</si>
  <si>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</si>
  <si>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</si>
  <si>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</si>
  <si>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</si>
  <si>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</si>
  <si>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</si>
  <si>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</si>
  <si>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</si>
  <si>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</si>
  <si>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</si>
  <si>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</si>
  <si>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</si>
  <si>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</si>
  <si>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</si>
  <si>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</si>
  <si>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</si>
  <si>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</si>
  <si>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</si>
  <si>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</si>
  <si>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</si>
  <si>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</si>
  <si>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</si>
  <si>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</si>
  <si>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</si>
  <si>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</si>
  <si>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</si>
  <si>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</si>
  <si>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</si>
  <si>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</si>
  <si>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</si>
  <si>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</si>
  <si>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</si>
  <si>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</si>
  <si>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</si>
  <si>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</si>
  <si>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</si>
  <si>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</si>
  <si>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</si>
  <si>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</si>
  <si>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</si>
  <si>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</si>
  <si>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</si>
  <si>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</si>
  <si>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</si>
  <si>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</si>
  <si>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</si>
  <si>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</si>
  <si>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</si>
  <si>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</si>
  <si>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</si>
  <si>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</si>
  <si>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</si>
  <si>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</si>
  <si>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</si>
  <si>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</si>
  <si>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</si>
  <si>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</si>
  <si>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</si>
  <si>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</si>
  <si>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</si>
  <si>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</si>
  <si>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</si>
  <si>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</si>
  <si>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</si>
  <si>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</si>
  <si>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</si>
  <si>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</si>
  <si>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</si>
  <si>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</si>
  <si>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</si>
  <si>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</si>
  <si>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</si>
  <si>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</si>
  <si>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</si>
  <si>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</si>
  <si>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</si>
  <si>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</si>
  <si>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</si>
  <si>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</si>
  <si>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</si>
  <si>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</si>
  <si>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</si>
  <si>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</si>
  <si>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</si>
  <si>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</si>
  <si>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</si>
  <si>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</si>
  <si>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</si>
  <si>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</si>
  <si>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</si>
  <si>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</si>
  <si>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t>
  </si>
  <si>
    <t>七、资源勘探信息等支出</t>
  </si>
  <si>
    <t>21562</t>
  </si>
  <si>
    <t xml:space="preserve">   农网还贷资金支出</t>
  </si>
  <si>
    <t>2156202</t>
  </si>
  <si>
    <t xml:space="preserve">     地方农网还贷资金支出</t>
  </si>
  <si>
    <t>2156299</t>
  </si>
  <si>
    <t xml:space="preserve">     其他农网还贷资金支出</t>
  </si>
  <si>
    <t>229</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</si>
  <si>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</si>
  <si>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</si>
  <si>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</si>
  <si>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</si>
  <si>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</si>
  <si>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</si>
  <si>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</si>
  <si>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</si>
  <si>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</si>
  <si>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</si>
  <si>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</si>
  <si>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</si>
  <si>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</si>
  <si>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</si>
  <si>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</si>
  <si>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</si>
  <si>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</si>
  <si>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</si>
  <si>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</si>
  <si>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</si>
  <si>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</si>
  <si>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</si>
  <si>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</si>
  <si>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</si>
  <si>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</si>
  <si>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</si>
  <si>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</si>
  <si>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</si>
  <si>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</si>
  <si>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2296001</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</si>
  <si>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</si>
  <si>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</si>
  <si>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</si>
  <si>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</si>
  <si>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</si>
  <si>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</si>
  <si>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</si>
  <si>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</si>
  <si>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</si>
  <si>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</si>
  <si>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</si>
  <si>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</si>
  <si>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</si>
  <si>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</si>
  <si>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</si>
  <si>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</si>
  <si>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</si>
  <si>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</si>
  <si>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</si>
  <si>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</si>
  <si>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</si>
  <si>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t>
  </si>
  <si>
    <t>九、债务付息支出</t>
  </si>
  <si>
    <t>23204</t>
  </si>
  <si>
    <t xml:space="preserve">   地方政府专项债务付息支出</t>
  </si>
  <si>
    <t>2320401</t>
  </si>
  <si>
    <t xml:space="preserve">     海南省高等级公路车辆通行附加费债务付息费用支出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</si>
  <si>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</si>
  <si>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</si>
  <si>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</si>
  <si>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</si>
  <si>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</si>
  <si>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</si>
  <si>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</si>
  <si>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</si>
  <si>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</si>
  <si>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</si>
  <si>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</si>
  <si>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</si>
  <si>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</si>
  <si>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</si>
  <si>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</si>
  <si>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</si>
  <si>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</si>
  <si>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</si>
  <si>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</si>
  <si>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</si>
  <si>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</si>
  <si>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</si>
  <si>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</si>
  <si>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</si>
  <si>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</si>
  <si>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</si>
  <si>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</si>
  <si>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</si>
  <si>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</si>
  <si>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</si>
  <si>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t>
  </si>
  <si>
    <t>十、债务发行费用支出</t>
  </si>
  <si>
    <t>23304</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</si>
  <si>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</si>
  <si>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</si>
  <si>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</si>
  <si>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</si>
  <si>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</si>
  <si>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</si>
  <si>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</si>
  <si>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</si>
  <si>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</si>
  <si>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</si>
  <si>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</si>
  <si>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</si>
  <si>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</si>
  <si>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</si>
  <si>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</si>
  <si>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</si>
  <si>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</si>
  <si>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</si>
  <si>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</si>
  <si>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</si>
  <si>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</si>
  <si>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</si>
  <si>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</si>
  <si>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</si>
  <si>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</si>
  <si>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</si>
  <si>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</si>
  <si>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</si>
  <si>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</si>
  <si>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</si>
  <si>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其他地方自行试点项目收益专项债券发行费用支出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</si>
  <si>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</si>
  <si>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</si>
  <si>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</si>
  <si>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</si>
  <si>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</si>
  <si>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</si>
  <si>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</si>
  <si>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</si>
  <si>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</si>
  <si>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</si>
  <si>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</si>
  <si>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</si>
  <si>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</si>
  <si>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</si>
  <si>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</si>
  <si>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</si>
  <si>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</si>
  <si>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</si>
  <si>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</si>
  <si>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</si>
  <si>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</si>
  <si>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</si>
  <si>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</si>
  <si>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</si>
  <si>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</si>
  <si>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</si>
  <si>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</si>
  <si>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</si>
  <si>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</si>
  <si>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</si>
  <si>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</si>
  <si>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</si>
  <si>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</si>
  <si>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</si>
  <si>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</si>
  <si>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</si>
  <si>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</si>
  <si>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</si>
  <si>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</si>
  <si>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</si>
  <si>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</si>
  <si>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</si>
  <si>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</si>
  <si>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</si>
  <si>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芒市本级政府性基金支出</t>
  </si>
  <si>
    <t>230</t>
  </si>
  <si>
    <t>2300402</t>
  </si>
  <si>
    <t xml:space="preserve">   政府性基金上解支出</t>
  </si>
  <si>
    <t>23008</t>
  </si>
  <si>
    <t xml:space="preserve">   调出资金</t>
  </si>
  <si>
    <t>23009</t>
  </si>
  <si>
    <t xml:space="preserve">   年终结余</t>
  </si>
  <si>
    <t>231</t>
  </si>
  <si>
    <t>债务还本支出</t>
  </si>
  <si>
    <t>2310411</t>
  </si>
  <si>
    <t xml:space="preserve">   国有土地使用权出让金债务还本支出</t>
  </si>
  <si>
    <t>2-2 2021年芒市本级政府性基金预算支出情况表</t>
  </si>
  <si>
    <t>表2-2</t>
  </si>
  <si>
    <t>2-3  2021年芒市本级政府性基金支出表(省对下转移支付)</t>
  </si>
  <si>
    <t>表2-3</t>
  </si>
  <si>
    <t>七、资源勘探工业信息等支出</t>
  </si>
  <si>
    <t>本年支出小计</t>
  </si>
  <si>
    <t>3-1 2021年芒市本级国有资本经营收入预算情况表</t>
  </si>
  <si>
    <t>表3-1</t>
  </si>
  <si>
    <t>项        目</t>
  </si>
  <si>
    <t>2020年执行数</t>
  </si>
  <si>
    <t>利润收入</t>
  </si>
  <si>
    <t xml:space="preserve">     运输企业利润收入</t>
  </si>
  <si>
    <t xml:space="preserve">     投资服务企业利润收入</t>
  </si>
  <si>
    <t xml:space="preserve">     贸易企业利润收入</t>
  </si>
  <si>
    <t xml:space="preserve">     建筑施工企业利润收入</t>
  </si>
  <si>
    <t xml:space="preserve">     农林牧渔企业利润收入</t>
  </si>
  <si>
    <t xml:space="preserve">     军工企业利润收入</t>
  </si>
  <si>
    <t xml:space="preserve">     转制科研院所利润收入</t>
  </si>
  <si>
    <t xml:space="preserve">     地质勘查企业利润收入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</si>
  <si>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</si>
  <si>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</si>
  <si>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</si>
  <si>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</si>
  <si>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</si>
  <si>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股利、股息收入</t>
  </si>
  <si>
    <t xml:space="preserve">     国有控股公司股利、股息收入</t>
  </si>
  <si>
    <t xml:space="preserve">     国有参股公司股利、股息收入</t>
  </si>
  <si>
    <t xml:space="preserve">    其他国有资本经营预算企业股利、股息收入</t>
  </si>
  <si>
    <t>产权转让收入</t>
  </si>
  <si>
    <t xml:space="preserve">    国有股权、股份转让收入</t>
  </si>
  <si>
    <t xml:space="preserve">    国有独资企业产权转让收入</t>
  </si>
  <si>
    <t xml:space="preserve">   其他国有资本经营预算企业产权转让收入</t>
  </si>
  <si>
    <t>清算收入</t>
  </si>
  <si>
    <t xml:space="preserve">     国有独资企业清算收入</t>
  </si>
  <si>
    <t xml:space="preserve">     国有股权、股份清算收入</t>
  </si>
  <si>
    <t>其他国有资本经营预算企业清算收入</t>
  </si>
  <si>
    <t>国有资本经营预算转移支付收入</t>
  </si>
  <si>
    <t>其他国有资本经营预算收入</t>
  </si>
  <si>
    <t>芒市本级国有资本经营收入</t>
  </si>
  <si>
    <t>是</t>
  </si>
  <si>
    <t>上年结转</t>
  </si>
  <si>
    <t>账务调整收入</t>
  </si>
  <si>
    <t>3-2 2021年芒市本级国有资本经营支出预算情况表</t>
  </si>
  <si>
    <t>表3-2</t>
  </si>
  <si>
    <t>项   目</t>
  </si>
  <si>
    <t xml:space="preserve">  解决历史遗留问题及改革成本支出</t>
  </si>
  <si>
    <t xml:space="preserve">    "三供一业"移交补助支出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</si>
  <si>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</si>
  <si>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</si>
  <si>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</si>
  <si>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</si>
  <si>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</si>
  <si>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</si>
  <si>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</si>
  <si>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</si>
  <si>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</si>
  <si>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</si>
  <si>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芒市本级国有资本经营支出</t>
  </si>
  <si>
    <t>国有资本经营预算转移支付</t>
  </si>
  <si>
    <t>调出资金</t>
  </si>
  <si>
    <t xml:space="preserve"> 结转下年</t>
  </si>
  <si>
    <t>3-3  2021年 芒市本级国有资本经营预算转移支付表（分地区）</t>
  </si>
  <si>
    <t>地  区</t>
  </si>
  <si>
    <t>预算数</t>
  </si>
  <si>
    <t>芒市</t>
  </si>
  <si>
    <t>合  计</t>
  </si>
  <si>
    <t>3-4  2021年芒市本级国有资本经营预算转移支付表（分项目）</t>
  </si>
  <si>
    <t>项目名称</t>
  </si>
  <si>
    <t>4-1 2021年芒市本级社会保险基金收入预算情况表</t>
  </si>
  <si>
    <t>表4-1</t>
  </si>
  <si>
    <t>项     目</t>
  </si>
  <si>
    <t>一、企业职工基本养老保险基金收入</t>
  </si>
  <si>
    <t>　　　企业职工基本养老保险费基金收入</t>
  </si>
  <si>
    <t>　　　企业职工基本养老保险基金财政补贴收入</t>
  </si>
  <si>
    <t>　　　企业职工基本养老保险基金利息收入</t>
  </si>
  <si>
    <t>　　　企业职工基本养老保险基金委托投资收益</t>
  </si>
  <si>
    <t>　　　其他企业职工基本养老保险基金收入</t>
  </si>
  <si>
    <t>二、机关事业单位基本养老保险基金收入</t>
  </si>
  <si>
    <t>　　　机关事业单位基本养老保险费收入</t>
  </si>
  <si>
    <t>　　　机关事业单位基本养老保险基金财政补助收入</t>
  </si>
  <si>
    <t>　　　机关事业单位基本养老保险基金利息收入</t>
  </si>
  <si>
    <t>　　　机关事业单位基本养老保险基金委托投资收益</t>
  </si>
  <si>
    <t>　　　其他机关事业单位基本养老保险基金收入</t>
  </si>
  <si>
    <t>三、失业保险基金收入</t>
  </si>
  <si>
    <t>　　　失业保险费收入</t>
  </si>
  <si>
    <t>　　　失业保险基金财政补贴收入</t>
  </si>
  <si>
    <t>　　　失业保险基金利息收入</t>
  </si>
  <si>
    <t>　　　其他失业保险基金收入</t>
  </si>
  <si>
    <t>四、城镇职工基本医疗保险基金收入</t>
  </si>
  <si>
    <t>　　　职工基本医疗保险费收入</t>
  </si>
  <si>
    <t>　　　职工基本医疗保险基金财政补贴收入</t>
  </si>
  <si>
    <t>　　　职工基本医疗保险基金利息收入</t>
  </si>
  <si>
    <t>　　　其他职工基本医疗保险基金收入</t>
  </si>
  <si>
    <t>五、工伤保险基金收入</t>
  </si>
  <si>
    <t>　　　工伤保险费收入</t>
  </si>
  <si>
    <t>　　　工伤保险基金财政补贴收入</t>
  </si>
  <si>
    <t>　　　工伤保险基金利息收入</t>
  </si>
  <si>
    <t>　　　其他工伤保险基金收入</t>
  </si>
  <si>
    <t>六、生育保险基金收入</t>
  </si>
  <si>
    <t>　　　生育保险费收入</t>
  </si>
  <si>
    <t>　　　生育保险基金财政补贴收入</t>
  </si>
  <si>
    <t>　　　生育保险基金利息收入</t>
  </si>
  <si>
    <t>　　　其他生育保险基金收入</t>
  </si>
  <si>
    <t>七、城乡居民基本养老保险基金收入</t>
  </si>
  <si>
    <t>　　　城乡居民基本养老保险基金缴费收入</t>
  </si>
  <si>
    <t>　　　城乡居民基本养老保险基金财政补贴收入</t>
  </si>
  <si>
    <t>　　　城乡居民基本养老保险基金利息收入</t>
  </si>
  <si>
    <t>　　　城乡居民基本养老保险基金委托投资收益</t>
  </si>
  <si>
    <t>　　　城乡居民基本养老保险基金集体补助收入</t>
  </si>
  <si>
    <t>　　　其他城乡居民基本养老保险基金收入</t>
  </si>
  <si>
    <t>八、城乡居民基本医疗保险基金收入</t>
  </si>
  <si>
    <t>　　　城乡居民基本医疗保险基金缴费收入</t>
  </si>
  <si>
    <t>　　　城乡居民基本医疗保险基金财政补贴收入</t>
  </si>
  <si>
    <t>　　　城乡居民基本医疗保险基金利息收入</t>
  </si>
  <si>
    <t>　　　其他城乡居民基本医疗保险基金收入</t>
  </si>
  <si>
    <t>收入小计</t>
  </si>
  <si>
    <t>　　上年结余收入</t>
  </si>
  <si>
    <t>　　　社会保险基金预算上年结余收入</t>
  </si>
  <si>
    <t>　　社会保险基金上解下拨收入</t>
  </si>
  <si>
    <t>　　　社会保险基金上级补助收入</t>
  </si>
  <si>
    <t>　　　社会保险基金下级上解收入</t>
  </si>
  <si>
    <t>收入合计</t>
  </si>
  <si>
    <t>4-2 2021年芒市本级社会保险基金支出预算情况表</t>
  </si>
  <si>
    <t>表4-2</t>
  </si>
  <si>
    <r>
      <rPr>
        <sz val="14"/>
        <rFont val="MS Serif"/>
        <charset val="134"/>
      </rPr>
      <t xml:space="preserve">    </t>
    </r>
    <r>
      <rPr>
        <sz val="14"/>
        <color indexed="8"/>
        <rFont val="宋体"/>
        <charset val="134"/>
      </rPr>
      <t>单位：万元</t>
    </r>
  </si>
  <si>
    <t>一、企业职工基本养老保险基金支出</t>
  </si>
  <si>
    <t>　　　基本养老金</t>
  </si>
  <si>
    <t>　　　医疗补助金</t>
  </si>
  <si>
    <t>　　　丧葬抚恤补助</t>
  </si>
  <si>
    <t>　　　其他企业职工基本养老保险基金支出</t>
  </si>
  <si>
    <t>二、机关事业单位基本养老保险基金支出</t>
  </si>
  <si>
    <t>　　　基本养老金支出</t>
  </si>
  <si>
    <t>　　　其他机关事业单位基本养老保险基金支出</t>
  </si>
  <si>
    <t>三、失业保险基金支出</t>
  </si>
  <si>
    <t>　　　失业保险金</t>
  </si>
  <si>
    <t>　　　医疗保险费</t>
  </si>
  <si>
    <t>　　　职业培训和职业介绍补贴</t>
  </si>
  <si>
    <t>　　　技能提升补贴支出</t>
  </si>
  <si>
    <t>　　　其他失业保险基金支出</t>
  </si>
  <si>
    <t>四、城镇职工基本医疗保险基金支出</t>
  </si>
  <si>
    <t>　　　职工基本医疗保险统筹基金</t>
  </si>
  <si>
    <t>　　　职工医疗保险个人账户基金</t>
  </si>
  <si>
    <t>　　　其他职工基本医疗保险基金支出</t>
  </si>
  <si>
    <t>五、工伤保险基金支出</t>
  </si>
  <si>
    <t>　　　工伤保险待遇</t>
  </si>
  <si>
    <t>　　　劳动能力鉴定支出</t>
  </si>
  <si>
    <t>　　　工伤预防费用支出</t>
  </si>
  <si>
    <t>　　　其他工伤保险基金支出</t>
  </si>
  <si>
    <t>六、生育保险基金支出</t>
  </si>
  <si>
    <t>　　　生育医疗费用支出</t>
  </si>
  <si>
    <t>　　　生育津贴支出</t>
  </si>
  <si>
    <t>　　　其他生育保险基金支出</t>
  </si>
  <si>
    <t>七、城乡居民基本养老保险基金支出</t>
  </si>
  <si>
    <t>　　　基础养老金支出</t>
  </si>
  <si>
    <t>　　　个人账户养老金支出</t>
  </si>
  <si>
    <t>　　　丧葬抚恤补助支出</t>
  </si>
  <si>
    <t>　　　其他城乡居民基本养老保险基金支出</t>
  </si>
  <si>
    <t>八、居民基本医疗保险基金支出</t>
  </si>
  <si>
    <t>　　　城乡居民基本医疗保险基金医疗待遇支出</t>
  </si>
  <si>
    <t>　　　大病医疗保险支出</t>
  </si>
  <si>
    <t>　　　其他城乡居民基本医疗保险基金支出</t>
  </si>
  <si>
    <t>支出小计</t>
  </si>
  <si>
    <t>　转移性支出</t>
  </si>
  <si>
    <t>　　年终结余</t>
  </si>
  <si>
    <t>　　　社会保险基金预算年终结余</t>
  </si>
  <si>
    <t>　　社会保险基金上解下拨支出</t>
  </si>
  <si>
    <t>　　　社会保险基金补助下级支出</t>
  </si>
  <si>
    <t>　　　社会保险基金上解上级支出</t>
  </si>
  <si>
    <t>支出合计</t>
  </si>
  <si>
    <t>5-1  德宏州芒市2020年地方政府债务限额及余额预算情况表</t>
  </si>
  <si>
    <t>表5-1</t>
  </si>
  <si>
    <t>单位：亿元</t>
  </si>
  <si>
    <t>地   区</t>
  </si>
  <si>
    <t>2020年债务限额</t>
  </si>
  <si>
    <t>2020年债务余额预计执行数</t>
  </si>
  <si>
    <t>一般债务</t>
  </si>
  <si>
    <t>专项债务</t>
  </si>
  <si>
    <t>公  式</t>
  </si>
  <si>
    <t>A=B+C</t>
  </si>
  <si>
    <t>B</t>
  </si>
  <si>
    <t>C</t>
  </si>
  <si>
    <t>D=E+F</t>
  </si>
  <si>
    <t>E</t>
  </si>
  <si>
    <t>F</t>
  </si>
  <si>
    <t xml:space="preserve">  德宏州</t>
  </si>
  <si>
    <t xml:space="preserve">    德宏州本级</t>
  </si>
  <si>
    <t xml:space="preserve">    芒市</t>
  </si>
  <si>
    <t>注：1.本表反映上一年度本地区、本级及分地区地方政府债务限额及余额预计执行数。</t>
  </si>
  <si>
    <t xml:space="preserve">    2.本表由县级以上地方各级财政部门在本级人民代表大会批准预算后二十日内公开。</t>
  </si>
  <si>
    <t>5-2  芒市本级2020年地方政府一般债务余额情况表</t>
  </si>
  <si>
    <t>表5-2</t>
  </si>
  <si>
    <t>项    目</t>
  </si>
  <si>
    <t>执行数</t>
  </si>
  <si>
    <t>一、2019年末地方政府一般债务余额实际数</t>
  </si>
  <si>
    <t>二、2020年末地方政府一般债务余额限额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</si>
  <si>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</si>
  <si>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</si>
  <si>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</si>
  <si>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</si>
  <si>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五、2020年末地方政府一般债务余额预计执行数</t>
  </si>
  <si>
    <t>六、2021年地方财政赤字</t>
  </si>
  <si>
    <t>七、2021年地方政府一般债务余额限额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</si>
  <si>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</si>
  <si>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5-3  芒市本级2020年地方政府专项债务余额情况表</t>
  </si>
  <si>
    <t>表5-3</t>
  </si>
  <si>
    <t>一、2019年末地方政府专项债务余额实际数</t>
  </si>
  <si>
    <t>二、2020年末地方政府专项债务余额限额</t>
  </si>
  <si>
    <t>三、2020年地方政府专项债务发行额</t>
  </si>
  <si>
    <t>四、2020年地方政府专项债务还本额</t>
  </si>
  <si>
    <t>五、2020年末地方政府专项债务余额预计执行数</t>
  </si>
  <si>
    <t>六、2020年地方政府专项债务新增限额</t>
  </si>
  <si>
    <t>七、2021年末地方政府专项债务余额限额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</si>
  <si>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</si>
  <si>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5-4  芒市地方政府债券发行及还本
付息情况表</t>
  </si>
  <si>
    <t>表5-4</t>
  </si>
  <si>
    <t>公式</t>
  </si>
  <si>
    <t>本地区</t>
  </si>
  <si>
    <t>本级</t>
  </si>
  <si>
    <t>一、2020年发行预计执行数</t>
  </si>
  <si>
    <t>A=B+D</t>
  </si>
  <si>
    <t>（一）一般债券</t>
  </si>
  <si>
    <t xml:space="preserve">   其中：再融资债券</t>
  </si>
  <si>
    <t>（二）专项债券</t>
  </si>
  <si>
    <t>D</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</si>
  <si>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</si>
  <si>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</si>
  <si>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</si>
  <si>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</si>
  <si>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</si>
  <si>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</si>
  <si>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</si>
  <si>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</si>
  <si>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</si>
  <si>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</si>
  <si>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</si>
  <si>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</si>
  <si>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</si>
  <si>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</si>
  <si>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</si>
  <si>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</si>
  <si>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</si>
  <si>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</si>
  <si>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</si>
  <si>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</si>
  <si>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</si>
  <si>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</si>
  <si>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5-5  芒市2021年地方政府债务限额提前下达情况表</t>
  </si>
  <si>
    <t>表5-5</t>
  </si>
  <si>
    <t>下级</t>
  </si>
  <si>
    <t>一、2020年地方政府债务限额</t>
  </si>
  <si>
    <t>其中： 一般债务限额</t>
  </si>
  <si>
    <t xml:space="preserve">       专项债务限额</t>
  </si>
  <si>
    <t>二、提前下达的2021年新增地方政府债务限额</t>
  </si>
  <si>
    <t>注：本表反映本地区及本级年初预算中列示提前下达的新增地方政府债务限额情况，由县级以上地方各级财政部门在本级人民代表大会批准预算后二十日内公开。</t>
  </si>
  <si>
    <t>5-6  芒市 2020年年初新增地方政府债券资金安排表</t>
  </si>
  <si>
    <t>表5-6                                                                                                                  单位：亿元</t>
  </si>
  <si>
    <t>序号</t>
  </si>
  <si>
    <t>项目类型</t>
  </si>
  <si>
    <t>项目主管部门</t>
  </si>
  <si>
    <t>债券性质</t>
  </si>
  <si>
    <t>债券规模</t>
  </si>
  <si>
    <t>如：农村公路、市政道路等
如：土地储备、政府收费公路、棚改等</t>
  </si>
  <si>
    <t>一般债券
专项债券</t>
  </si>
  <si>
    <t>...</t>
  </si>
  <si>
    <t>注：本表反映本级当年提前下达的新增地方政府债券资金使用安排，由县级以上地方各级财政部门在本级人民代表大会批准预算后二十日内公开。</t>
  </si>
  <si>
    <t>6-1   2021年县级重大政策和重点项目绩效目标表</t>
  </si>
  <si>
    <t>表6-1</t>
  </si>
  <si>
    <t>单位名称、项目名称</t>
  </si>
  <si>
    <t>项目年度绩效目标</t>
  </si>
  <si>
    <t>一级指标</t>
  </si>
  <si>
    <t>二级指标</t>
  </si>
  <si>
    <t>三级指标</t>
  </si>
  <si>
    <t>指标性质</t>
  </si>
  <si>
    <t>指标值</t>
  </si>
  <si>
    <t>度量单位</t>
  </si>
  <si>
    <t>指标属性</t>
  </si>
  <si>
    <t>指标内容</t>
  </si>
  <si>
    <t>芒市农业农村局机关</t>
  </si>
  <si>
    <t xml:space="preserve">  农村土地承包经营权确权登记颁证专项经费</t>
  </si>
  <si>
    <t>通过开展农村土地承包经营权确权登记颁证工作，解决承包地块面积不准、四至界线不清、空间位置不明、登记簿不全等问题，确保承包面积、承包合同、登记簿、权属证书“四相符”，承包地块、面积、合同、权属证书“四到户”，建立农村土地承包管理信息系统，健全农村土地承包经营权登记制度。</t>
  </si>
  <si>
    <t xml:space="preserve"> </t>
  </si>
  <si>
    <t>产出指标</t>
  </si>
  <si>
    <t>时效指标</t>
  </si>
  <si>
    <t>项目完成时间</t>
  </si>
  <si>
    <t/>
  </si>
  <si>
    <t>100</t>
  </si>
  <si>
    <t>%</t>
  </si>
  <si>
    <t>数量指标</t>
  </si>
  <si>
    <t>培训人员数量</t>
  </si>
  <si>
    <t>38</t>
  </si>
  <si>
    <t>人次</t>
  </si>
  <si>
    <t>新增设备数量</t>
  </si>
  <si>
    <t>1</t>
  </si>
  <si>
    <t>套</t>
  </si>
  <si>
    <t>质量指标</t>
  </si>
  <si>
    <t>项目完成率</t>
  </si>
  <si>
    <t>满意度指标</t>
  </si>
  <si>
    <t>服务对象满意度指标</t>
  </si>
  <si>
    <t>群众对农村土地承包经营权确权登记颁证工作的满意度</t>
  </si>
  <si>
    <t>90</t>
  </si>
  <si>
    <t>效益指标</t>
  </si>
  <si>
    <t>经济效益指标</t>
  </si>
  <si>
    <t>农民人均纯收入增长幅度</t>
  </si>
  <si>
    <t>10.64</t>
  </si>
  <si>
    <t>社会效益指标</t>
  </si>
  <si>
    <t>★受益建档立卡贫困人口数（≥**人）受益建档立卡贫困人口数</t>
  </si>
  <si>
    <t>25539</t>
  </si>
  <si>
    <t>人</t>
  </si>
  <si>
    <t>项目人口覆盖率</t>
  </si>
  <si>
    <t xml:space="preserve">  农业农村基础设施建设项目前期工作专项经费</t>
  </si>
  <si>
    <t>结合该村实际补齐在基础设施、人居环境、公共服务等方面的短板、通过提升产业发展、强化生态保护、促进乡风文明、完善乡村治理、打造生态宜居美丽家园，增强群众的幸福感、获得感。</t>
  </si>
  <si>
    <t>成本指标</t>
  </si>
  <si>
    <t>挡墙数量</t>
  </si>
  <si>
    <t>420</t>
  </si>
  <si>
    <t>元/立方米</t>
  </si>
  <si>
    <t>高标准农田及高效节水灌溉</t>
  </si>
  <si>
    <t>1500</t>
  </si>
  <si>
    <t>元/亩</t>
  </si>
  <si>
    <t>硬化路里程</t>
  </si>
  <si>
    <t>130</t>
  </si>
  <si>
    <t>元/平方米</t>
  </si>
  <si>
    <t>项目（工程）完成及时率</t>
  </si>
  <si>
    <t>63515</t>
  </si>
  <si>
    <t>立方米</t>
  </si>
  <si>
    <t>5.66</t>
  </si>
  <si>
    <t>万亩</t>
  </si>
  <si>
    <t>132</t>
  </si>
  <si>
    <t>公里</t>
  </si>
  <si>
    <t>项目（工程）验收合格率</t>
  </si>
  <si>
    <t>受益农户满意度</t>
  </si>
  <si>
    <t>95</t>
  </si>
  <si>
    <t>每亩增产</t>
  </si>
  <si>
    <t>82</t>
  </si>
  <si>
    <t>可持续影响指标</t>
  </si>
  <si>
    <t>工程使用寿命</t>
  </si>
  <si>
    <t>20</t>
  </si>
  <si>
    <t>年</t>
  </si>
  <si>
    <t>★受益建档立卡贫困人口数（≥**人）</t>
  </si>
  <si>
    <t>871</t>
  </si>
  <si>
    <t xml:space="preserve">  芒市粮食生产功能区和重要农产品生产保护区划定专项经费</t>
  </si>
  <si>
    <t>项目经招标资金为343.9万元，省州补助181万元后，市级财政承担162.9万元。</t>
  </si>
  <si>
    <t>两区划定面积</t>
  </si>
  <si>
    <t>90.5</t>
  </si>
  <si>
    <t>完成两区划定工作</t>
  </si>
  <si>
    <t>农户满意度</t>
  </si>
  <si>
    <t>每年高稳产农田建设</t>
  </si>
  <si>
    <t>2</t>
  </si>
  <si>
    <t>稳定粮食产量</t>
  </si>
  <si>
    <t>万吨</t>
  </si>
  <si>
    <t>稳定粮食种植面积</t>
  </si>
  <si>
    <t>55</t>
  </si>
  <si>
    <t xml:space="preserve">  芒市蓝莓产业土地流转农户土地上附作物补助专项经费</t>
  </si>
  <si>
    <t>为加快芒市农业产业发展，促进农民增收致富，妥善解决芒市佳沃现代农业产业园项目土地流转及地上附着物补偿问题，维护农民合法权益，依法合理确定土地流转地上附着物征收补偿标准，更好地保障经济社会发展。</t>
  </si>
  <si>
    <t>大棚</t>
  </si>
  <si>
    <t>157572</t>
  </si>
  <si>
    <t>元</t>
  </si>
  <si>
    <t>灌溉井</t>
  </si>
  <si>
    <t>200</t>
  </si>
  <si>
    <t>元/米</t>
  </si>
  <si>
    <t>棚400v线路架设</t>
  </si>
  <si>
    <t>39500</t>
  </si>
  <si>
    <t>水沟挡墙</t>
  </si>
  <si>
    <t>8464</t>
  </si>
  <si>
    <t>新植甘蔗</t>
  </si>
  <si>
    <t>1700</t>
  </si>
  <si>
    <t>宿根甘蔗</t>
  </si>
  <si>
    <t>800</t>
  </si>
  <si>
    <t>杂交玉米</t>
  </si>
  <si>
    <t>700</t>
  </si>
  <si>
    <t>地上附着物大棚400v线路架设</t>
  </si>
  <si>
    <t>条</t>
  </si>
  <si>
    <t>座</t>
  </si>
  <si>
    <t>地上附着物灌溉井</t>
  </si>
  <si>
    <t>0.592</t>
  </si>
  <si>
    <t>千米</t>
  </si>
  <si>
    <t>地上附着物新植甘蔗</t>
  </si>
  <si>
    <t>1.14</t>
  </si>
  <si>
    <t>亩</t>
  </si>
  <si>
    <t>地上附着物宿根甘蔗</t>
  </si>
  <si>
    <t>38.2</t>
  </si>
  <si>
    <t>地上附着物杂交玉米</t>
  </si>
  <si>
    <t>2.9</t>
  </si>
  <si>
    <t>地上作物水沟挡墙</t>
  </si>
  <si>
    <t>21.16</t>
  </si>
  <si>
    <t>附作物补助率</t>
  </si>
  <si>
    <t>补助农户满意度</t>
  </si>
  <si>
    <t>增加农户收入</t>
  </si>
  <si>
    <t>2750</t>
  </si>
  <si>
    <t xml:space="preserve">  芒市2021年烟叶生产项目专项资金</t>
  </si>
  <si>
    <t>三年兑付烟叶税收返还乡镇资金2241.105万元。</t>
  </si>
  <si>
    <t>完成时间</t>
  </si>
  <si>
    <t>烤烟种植面积</t>
  </si>
  <si>
    <t>4.86</t>
  </si>
  <si>
    <t>完成中上等烟比例</t>
  </si>
  <si>
    <t>65</t>
  </si>
  <si>
    <t>烟农满意度</t>
  </si>
  <si>
    <t>烤烟产值</t>
  </si>
  <si>
    <t>1.8468</t>
  </si>
  <si>
    <t>亿元</t>
  </si>
  <si>
    <t>烤烟税收</t>
  </si>
  <si>
    <t>4062.98</t>
  </si>
  <si>
    <t>万元</t>
  </si>
  <si>
    <t>受益建档立卡贫困人口数</t>
  </si>
  <si>
    <t>510</t>
  </si>
  <si>
    <t>人(户)</t>
  </si>
  <si>
    <t>生态效益指标</t>
  </si>
  <si>
    <t>生物质燃料烘烤辐射面积</t>
  </si>
  <si>
    <t>37180</t>
  </si>
  <si>
    <t>生物质燃烧机推广覆盖率</t>
  </si>
  <si>
    <t>70</t>
  </si>
  <si>
    <t>项目区二氧化硫排放减少数量</t>
  </si>
  <si>
    <t>公斤</t>
  </si>
  <si>
    <t xml:space="preserve">  2019——2020年农村厕所革命市级配套补助资金</t>
  </si>
  <si>
    <t>2019年-2020年两年度无害化卫生户厕改5096座，合计305.76万元</t>
  </si>
  <si>
    <t>市级配套资金补助</t>
  </si>
  <si>
    <t>600</t>
  </si>
  <si>
    <t>元/个</t>
  </si>
  <si>
    <t>项目完成及时率</t>
  </si>
  <si>
    <t>改建公厕数量</t>
  </si>
  <si>
    <t>5096</t>
  </si>
  <si>
    <t>改厕设施合格率</t>
  </si>
  <si>
    <t>改建户厕对象满意度</t>
  </si>
  <si>
    <t>85</t>
  </si>
  <si>
    <t>完成改建的农村厕所粪污无害化处理</t>
  </si>
  <si>
    <t xml:space="preserve">  2021年非洲猪瘟防控应急专项资金</t>
  </si>
  <si>
    <t>根据农业农村部119号公告、《国务院办公厅关于加强非洲猪瘟防控工作的意见》（国办发〔2019〕31号））、《财政部、农业部关于做好非洲猪瘟强制扑杀补助工作的通知》（财农（2018）98号）、《芒市非洲猪瘟防控市场调运和屠宰运输监管制度》等五个文件的通知（芒办发〔2019〕104号），投入财政资金100万元，用于可疑生猪疫情扑杀补助、应急物资储备、设施设备等相关非洲猪瘟防控应急资金。</t>
  </si>
  <si>
    <t>按时完成</t>
  </si>
  <si>
    <t>扑杀可疑生猪疫情</t>
  </si>
  <si>
    <t>头/只</t>
  </si>
  <si>
    <t>可疑生猪疫情扑杀率</t>
  </si>
  <si>
    <t>减少生猪疫病发生</t>
  </si>
  <si>
    <t>3</t>
  </si>
  <si>
    <t>稳定生猪生产发展，保障生猪市场稳定供应</t>
  </si>
  <si>
    <t>75</t>
  </si>
  <si>
    <t>所扑杀生猪全部进行无害化处理，不对周边环境造成环境污染</t>
  </si>
  <si>
    <t xml:space="preserve">  芒市2020年烟叶税收返还乡镇专项资金</t>
  </si>
  <si>
    <t>香料烟种植面积</t>
  </si>
  <si>
    <t>0.37</t>
  </si>
  <si>
    <t>完成香料烟AB级</t>
  </si>
  <si>
    <t>1.626</t>
  </si>
  <si>
    <t>3578.3351</t>
  </si>
  <si>
    <t>香料烟产值</t>
  </si>
  <si>
    <t>0.133</t>
  </si>
  <si>
    <t>香料烟税收</t>
  </si>
  <si>
    <t>292.7622</t>
  </si>
  <si>
    <t>512</t>
  </si>
  <si>
    <t xml:space="preserve">  2019/2020年度蚕桑产业发展专项资金</t>
  </si>
  <si>
    <t>新建蚕房94座，其中50—69㎡的34座，70㎡及以上的60座</t>
  </si>
  <si>
    <t>50—69㎡每座投入</t>
  </si>
  <si>
    <t>3000</t>
  </si>
  <si>
    <t>70㎡及以上每座投入</t>
  </si>
  <si>
    <t>4000</t>
  </si>
  <si>
    <t>完成及时率</t>
  </si>
  <si>
    <t>50—69㎡蚕房建设</t>
  </si>
  <si>
    <t>34</t>
  </si>
  <si>
    <t>70㎡及以上蚕房建设</t>
  </si>
  <si>
    <t>60</t>
  </si>
  <si>
    <t>种桑养蚕户满意度</t>
  </si>
  <si>
    <t>50—69㎡每座蚕房产出效益</t>
  </si>
  <si>
    <t>16000</t>
  </si>
  <si>
    <t>70㎡及以上每座蚕房产出效益</t>
  </si>
  <si>
    <t>24000</t>
  </si>
  <si>
    <t>带动94户农户种桑养蚕户增收</t>
  </si>
  <si>
    <t>2000</t>
  </si>
  <si>
    <t>建档立卡户增收</t>
  </si>
  <si>
    <t>500</t>
  </si>
  <si>
    <t>元/人</t>
  </si>
  <si>
    <t>带动建档立卡户人数</t>
  </si>
  <si>
    <t>300</t>
  </si>
  <si>
    <t>芒市水利局机关</t>
  </si>
  <si>
    <t xml:space="preserve">  彩云琵琶水库工程除险加固工程专项资金</t>
  </si>
  <si>
    <t>彩云琵琶水库主要承担彩云琵琶牧场的牧场灌溉、人畜饮水，及下游300亩的农田灌溉，并兼顾下游防洪保护，同时还承担着下游2500多沿河居民，耕地300多亩的防洪保护任务</t>
  </si>
  <si>
    <t>C20混凝土</t>
  </si>
  <si>
    <t>371.76</t>
  </si>
  <si>
    <t>鉴定报告</t>
  </si>
  <si>
    <t>M7.5浆砌石</t>
  </si>
  <si>
    <t>736.41</t>
  </si>
  <si>
    <t>大坝防渗处理、加固整修</t>
  </si>
  <si>
    <t>=</t>
  </si>
  <si>
    <t>100%</t>
  </si>
  <si>
    <t>定性指标</t>
  </si>
  <si>
    <t>钢筋制安</t>
  </si>
  <si>
    <t>9.19</t>
  </si>
  <si>
    <t>吨</t>
  </si>
  <si>
    <t>固结灌浆</t>
  </si>
  <si>
    <t>233.5</t>
  </si>
  <si>
    <t>米</t>
  </si>
  <si>
    <t>空帷幕灌浆</t>
  </si>
  <si>
    <t>1413.59</t>
  </si>
  <si>
    <t>深层搅拌桩防渗墙</t>
  </si>
  <si>
    <t>1848</t>
  </si>
  <si>
    <t>平方米</t>
  </si>
  <si>
    <t>土方开挖</t>
  </si>
  <si>
    <t>10612.08</t>
  </si>
  <si>
    <t>土方填筑</t>
  </si>
  <si>
    <t>12196.85</t>
  </si>
  <si>
    <t>帷幕灌浆钻孔</t>
  </si>
  <si>
    <t>2433.12</t>
  </si>
  <si>
    <t>群众满意度</t>
  </si>
  <si>
    <t>减少损失</t>
  </si>
  <si>
    <t>初步设计报告</t>
  </si>
  <si>
    <t>保护耕地</t>
  </si>
  <si>
    <t xml:space="preserve">  五岔路长岭干节水灌溉工程专项资金</t>
  </si>
  <si>
    <t>1座泵房及机电设备安装、1座水池、10千伏及0.4千伏输电线路架设、项目区管网架设</t>
  </si>
  <si>
    <t>完成坚果节水灌溉面积</t>
  </si>
  <si>
    <t>721.49</t>
  </si>
  <si>
    <t>施工合同</t>
  </si>
  <si>
    <t>98</t>
  </si>
  <si>
    <t>增加收入</t>
  </si>
  <si>
    <t>32.47</t>
  </si>
  <si>
    <t xml:space="preserve">  20座水库大坝安全鉴定专项资金</t>
  </si>
  <si>
    <t>对20座水库进行大坝安全鉴定</t>
  </si>
  <si>
    <t>防洪保护人口</t>
  </si>
  <si>
    <t>27</t>
  </si>
  <si>
    <t>万人次</t>
  </si>
  <si>
    <t>芒市中小型水库基本情况表</t>
  </si>
  <si>
    <t>供水人口</t>
  </si>
  <si>
    <t>18.7</t>
  </si>
  <si>
    <t>灌溉面积</t>
  </si>
  <si>
    <t>12.08</t>
  </si>
  <si>
    <t>服务对象满意度</t>
  </si>
  <si>
    <t>确保水库安全运行</t>
  </si>
  <si>
    <t xml:space="preserve">  芒市大河户拉段治理工程专项资金</t>
  </si>
  <si>
    <t>治理河长7.303km，治理堤防长7.185km</t>
  </si>
  <si>
    <t>治理堤防</t>
  </si>
  <si>
    <t>7.185</t>
  </si>
  <si>
    <t>批复文件、绩效申报表</t>
  </si>
  <si>
    <t>治理河长</t>
  </si>
  <si>
    <t>7.303</t>
  </si>
  <si>
    <t>治理批复文件、绩效申报表</t>
  </si>
  <si>
    <t>保护农田</t>
  </si>
  <si>
    <t>1.98</t>
  </si>
  <si>
    <t>受益人口</t>
  </si>
  <si>
    <t>0.18</t>
  </si>
  <si>
    <t xml:space="preserve">  芒市瑞丽江戛中段防洪治理工程专项资金</t>
  </si>
  <si>
    <t>2021年取得初设批复，计划11月份开工建设</t>
  </si>
  <si>
    <t>河道治理</t>
  </si>
  <si>
    <t>9.2</t>
  </si>
  <si>
    <t>芒市水利“十三五”规划</t>
  </si>
  <si>
    <t>新建堤防</t>
  </si>
  <si>
    <t>14.02</t>
  </si>
  <si>
    <t>1.48</t>
  </si>
  <si>
    <t>保护人口</t>
  </si>
  <si>
    <t>1.58</t>
  </si>
  <si>
    <t>芒市甘蔗技术推广站机关</t>
  </si>
  <si>
    <t xml:space="preserve">  蔗糖生产工作专项资金</t>
  </si>
  <si>
    <t>符合州、市蔗糖生产安排意见相关要求，践行党的十九大关于“蔗糖产业高质量发展”工作思路，以减工降本、绿色环保、提质增效为目标。</t>
  </si>
  <si>
    <t>发放技术资料数</t>
  </si>
  <si>
    <t>&gt;=</t>
  </si>
  <si>
    <t>1000</t>
  </si>
  <si>
    <t>份</t>
  </si>
  <si>
    <t>反映发放技术宣传材料的情况。</t>
  </si>
  <si>
    <t>建设示范基地</t>
  </si>
  <si>
    <t>450亩</t>
  </si>
  <si>
    <t>反映示范基地的建设完成情况。</t>
  </si>
  <si>
    <t>推广项目数</t>
  </si>
  <si>
    <t>个</t>
  </si>
  <si>
    <t>反映推广项目实际推广的项目数量。</t>
  </si>
  <si>
    <t>项目验收合格率</t>
  </si>
  <si>
    <t>反映科技推广项目完成质量。
项目验收合格率=（验收合格项目数/科技推广项目数）*100%</t>
  </si>
  <si>
    <t>项目推广总体满意度</t>
  </si>
  <si>
    <t>反映服务对象对科技推广工作整体满意度。
服务对象满意度=（对科研推广效果整体满意的人数/问卷调查人数）*100%。</t>
  </si>
  <si>
    <t>新增产值增加</t>
  </si>
  <si>
    <t>试验示范450亩，每亩增加225元。</t>
  </si>
  <si>
    <t>反映科技推广带动示范区产值增产情况。</t>
  </si>
  <si>
    <t>人才培养数</t>
  </si>
  <si>
    <t>反映科技培训开展情况，提高受益人群的科技素质。</t>
  </si>
  <si>
    <t xml:space="preserve">  糖料甘蔗良种良法项目专项资金</t>
  </si>
  <si>
    <t>市级财政三年累计配套补贴资金2708422.5元。</t>
  </si>
  <si>
    <t>发放及时率</t>
  </si>
  <si>
    <t>反映发放单位及时发放补助资金的情况。
发放及时率=在时限内发放资金/应发放资金*100%</t>
  </si>
  <si>
    <t>获补对象数</t>
  </si>
  <si>
    <t>350、170、20、25、30、15、20</t>
  </si>
  <si>
    <t>反映获补助人员、企业的数量情况，也适用补贴、资助等形式的补助。</t>
  </si>
  <si>
    <t>补助社会化发放率</t>
  </si>
  <si>
    <t>反映补助资金社会化发放的比例情况。
补助社会化发放率=采用社会化发放的补助资金数/发放补助资金总额*100%</t>
  </si>
  <si>
    <t>受益对象满意度</t>
  </si>
  <si>
    <t>反映获补助受益对象的满意程度。</t>
  </si>
  <si>
    <t>前三年平均单产增产</t>
  </si>
  <si>
    <t>15</t>
  </si>
  <si>
    <t>反映补助带动亩均增产的情况。</t>
  </si>
  <si>
    <t>生产生活能力提高</t>
  </si>
  <si>
    <t>促进农户增收.产业增效</t>
  </si>
  <si>
    <t>反映补助促进受助对象生产生活能力提高的情况。</t>
  </si>
  <si>
    <t>生活状况改善</t>
  </si>
  <si>
    <t>改善</t>
  </si>
  <si>
    <t>反映补助促进受助对象生活状况改善的情况。</t>
  </si>
  <si>
    <t>政策知晓率</t>
  </si>
  <si>
    <t>反映补助政策的宣传效果情况。
政策知晓率=调查中补助政策知晓人数/调查总人数*100%</t>
  </si>
  <si>
    <t>芒市民政局机关</t>
  </si>
  <si>
    <t xml:space="preserve">  火化奖励、火化补助资金</t>
  </si>
  <si>
    <t>目标1：火化奖励：火化区范围内，没有享受国家规定丧葬抚恤政策的城乡居民死亡后，按照规定火化后安葬的，给予奖励3000元；非火化区城乡居民死亡后，遗属自愿将死者火化后安葬的，给予奖励4000元。城乡居民死亡火化后，在公墓内采取立体安葬、不留坟头、以树代碑、花葬、草坪葬、撒葬等不占或少占土地节地生态方式安葬的，给予奖励5000元。
 目标2：火化补助：特困供养人员、重点优抚对象等特殊困难人员去世后，进入公益性公墓安葬的，四项基本殡葬 服务费（遗体运输、火化、冷藏、骨灰寄存）。让更多的特殊困难群体享受到国家的惠民殡葬政策。完善社会保障体系，促进社会和谐稳定。</t>
  </si>
  <si>
    <t>火化奖励和补助及时发放率</t>
  </si>
  <si>
    <t>按月发放火化奖励和补助</t>
  </si>
  <si>
    <t>城乡居民死亡火化人员保障范围率</t>
  </si>
  <si>
    <t>火化区范围内及非火化区居民死亡后，将死者火化后安葬</t>
  </si>
  <si>
    <t>特困供养人员、重点优抚对象等特殊困难人员保障范围率</t>
  </si>
  <si>
    <t>的特困供养人员、重点优抚对象等特殊困难人员去世后，进入公益性公墓安葬</t>
  </si>
  <si>
    <t>城乡居民死亡火化人员认定确认率</t>
  </si>
  <si>
    <t>火化区范围内及非火化区 居民死亡后，将死者火化后安葬</t>
  </si>
  <si>
    <t>特困供养人员、重点优抚对象等特殊困难人员认定确认率</t>
  </si>
  <si>
    <t>城乡居民死亡火化奖励满意度</t>
  </si>
  <si>
    <t>不断提高服务对象满意度</t>
  </si>
  <si>
    <t>特殊困难人员火化补助满意度</t>
  </si>
  <si>
    <t>采取多种方式进行宣传</t>
  </si>
  <si>
    <t>提高土地利用，保护生态环境，造福子孙后代</t>
  </si>
  <si>
    <t>不占或少占土地安葬，保护生态 环境</t>
  </si>
  <si>
    <t xml:space="preserve">  福安园置换墓地补助经费</t>
  </si>
  <si>
    <t>妥善处理福安园历史遗留问题（福安园是上世纪九十年代立项建设的公墓，其形成具有一定的历史特殊性，按照锁定存量、杜绝增量的原则，对其历史遗留问题采取的处理方式）</t>
  </si>
  <si>
    <t>每个墓位置换标准</t>
  </si>
  <si>
    <t>项目开始实施 时间</t>
  </si>
  <si>
    <t>2020年1月</t>
  </si>
  <si>
    <t>福安园有证愿意置换墓位数的确认率</t>
  </si>
  <si>
    <t>确认福安园有证自愿置换 墓位数</t>
  </si>
  <si>
    <t>福安园有证自愿置换的墓位保障范围率</t>
  </si>
  <si>
    <t>50</t>
  </si>
  <si>
    <t>福安园有证自愿置换</t>
  </si>
  <si>
    <t>置换墓位金额兑付到公墓经营单位率</t>
  </si>
  <si>
    <t>兑付置换墓位金额</t>
  </si>
  <si>
    <t>不断提高群众满意度</t>
  </si>
  <si>
    <t>有效杜绝散埋乱葬和骨灰装棺土葬</t>
  </si>
  <si>
    <t>提高土地利用，保护生态环境</t>
  </si>
  <si>
    <t>芒市卫生健康局机关</t>
  </si>
  <si>
    <t xml:space="preserve">  计划生育“三项制度”及“奖优免补”市级配套经费</t>
  </si>
  <si>
    <t>实施计划生育家庭奖励与扶助制度，缓解计划生育困难家庭在生产、生活、医疗和养老等方面的特殊困难，改善计划生育家庭生产生活状况，引导和帮助计划生育家庭发展生产，保障和改善民生，促进社会和谐稳定。</t>
  </si>
  <si>
    <t>资金发放及时率</t>
  </si>
  <si>
    <t>云政发[2004]101号</t>
  </si>
  <si>
    <t>空计划生育“三项制度”及“奖优免补”补助人数</t>
  </si>
  <si>
    <t>862</t>
  </si>
  <si>
    <t>户</t>
  </si>
  <si>
    <t>2020年预计资格确认准确率</t>
  </si>
  <si>
    <t>空云政发[2004]101号</t>
  </si>
  <si>
    <t>奖励扶助对象满意度</t>
  </si>
  <si>
    <t>符合条件申报对象覆盖率</t>
  </si>
  <si>
    <t xml:space="preserve">  农村及流动人口计划生育手术费及孕前优生健康检查市级补助资金</t>
  </si>
  <si>
    <t>目标1：综合节育率达到80%以上。     目标2：避免意外怀孕而导致非意愿生育。</t>
  </si>
  <si>
    <t>放置宫内节育器标准</t>
  </si>
  <si>
    <t>农村及流动人口计划生育手术费</t>
  </si>
  <si>
    <t>放置皮下埋植</t>
  </si>
  <si>
    <t>空输卵管绝育</t>
  </si>
  <si>
    <t>400</t>
  </si>
  <si>
    <t>取出皮下埋植</t>
  </si>
  <si>
    <t>输精管绝育</t>
  </si>
  <si>
    <t>180</t>
  </si>
  <si>
    <t>资金到位率</t>
  </si>
  <si>
    <t>综合节育率</t>
  </si>
  <si>
    <t>80</t>
  </si>
  <si>
    <t>计生手术合格率</t>
  </si>
  <si>
    <t>避免意外怀孕而导致非意愿生育，减轻农村及流动人口计划生育手术费负担   
   避免意外怀孕而导致非意愿生育，减轻农村及流动人口计划生育手术费负担</t>
  </si>
  <si>
    <t xml:space="preserve">  卫生应急及新冠疫情市级补助经费</t>
  </si>
  <si>
    <t>目标1：贯彻落实党中央、国务院决策部署，全力以赴防范境外新冠疫情输入，遵照阮成发省长调研时提出的“增强国家意识、忧患意识”，严格按照“五个管住”（把人管住、把村管住、把通道管住、把证件管住、把边境管住）的要求，坚决守住国门，严防疫情输入，坚定不移打好境外疫情输入防控阻击战。
 目标2：在边境一线重点地段设立封控执勤点，24小时值守边境，防范疫情经非法入境人员输入。
 目标3： 在临边一侧入境入村道路设置群防群治临时疫情防控点，防范疫情经抵边村寨输入。</t>
  </si>
  <si>
    <t>突发公共卫生应急资金</t>
  </si>
  <si>
    <t>公共卫生应急处置</t>
  </si>
  <si>
    <t>公共卫生应急处置达要求</t>
  </si>
  <si>
    <t>服务对象满意率</t>
  </si>
  <si>
    <t xml:space="preserve">  特殊困难病人医疗救助基金市级补助经费</t>
  </si>
  <si>
    <t>为加强对特殊困难病人的医疗救助，妥善解决医疗欠费问题，保障特殊困难人群医疗权益和维护医疗机构正当利益，坚持“以人为本”、“以病人为中心”，努力为生活无着落的流浪乞讨人员、突发事故及急诊急救等特殊情况、特殊困难病人提供医疗救助，并积极化解由此产生的医疗费用负担，设立芒市特殊困难病人医疗救助专项资金，关爱弱势人群，维护社会和谐稳定</t>
  </si>
  <si>
    <t>救助发放及时率</t>
  </si>
  <si>
    <t>反映发放单位及时发放救助资金的情况。
救助发放及时率=时限内发放救助资金额/应发放救助资金额*100%</t>
  </si>
  <si>
    <t>转办督办时限</t>
  </si>
  <si>
    <t>&lt;=</t>
  </si>
  <si>
    <t>56</t>
  </si>
  <si>
    <t>小时</t>
  </si>
  <si>
    <t>反映接到相关投诉等报告的转办督办时限情况。</t>
  </si>
  <si>
    <t>救助对象人数（人次）</t>
  </si>
  <si>
    <t>人/人次</t>
  </si>
  <si>
    <t>反映应保尽保、应救尽救对象的人数（人次）情况。</t>
  </si>
  <si>
    <t>政策宣传单发放数量</t>
  </si>
  <si>
    <t>10000</t>
  </si>
  <si>
    <t>反映补助政策宣传单的发放数量情况。</t>
  </si>
  <si>
    <t>救助标准执行合规率</t>
  </si>
  <si>
    <t>反映救助按标准执行的情况。
救助标准执行合规率=按照救助标准核定发放的资金额/发放资金总额*100%</t>
  </si>
  <si>
    <t>救助对象认定准确率</t>
  </si>
  <si>
    <t>反映救助对象认定的准确情况。
救助对象认定准确率=抽检符合标准的救助对象数/抽检实际救助对象数*100%</t>
  </si>
  <si>
    <t>救助事项公示度</t>
  </si>
  <si>
    <t>反映救助事项在特定办事大厅、官网、媒体或其他渠道按规定进行公示的情况。
救助事项公示度=按规定公布事项数/按规定应公布事项数*100%</t>
  </si>
  <si>
    <t>救助资金社会化发放率</t>
  </si>
  <si>
    <t>反映救助资金社会化发放的比例情况。
救助资金社会化发放率=采用社会化发放的救助资金额/发放救助资金总额*100%</t>
  </si>
  <si>
    <t>救助对象满意度</t>
  </si>
  <si>
    <t>反映获救助对象的满意程度。
救助对象满意度=调查中满意和较满意的获救助人员数/调查总人数*100%</t>
  </si>
  <si>
    <t>反映救助促进受助对象生活状况的改善情况。</t>
  </si>
  <si>
    <t>反映救助政策的宣传效果情况。
政策知晓率=调查中救助政策知晓人数/调查总人数*100%</t>
  </si>
  <si>
    <t xml:space="preserve">  计生助缴城乡居民基本医疗保险市级配套专项经费</t>
  </si>
  <si>
    <t>资金助缴及时率</t>
  </si>
  <si>
    <t>计生助缴城乡居民医保</t>
  </si>
  <si>
    <t>计生助缴人数</t>
  </si>
  <si>
    <t>120000</t>
  </si>
  <si>
    <t>助缴对象满意度</t>
  </si>
  <si>
    <t>计生助缴城乡居民医保空</t>
  </si>
  <si>
    <t xml:space="preserve">  年满50周岁且工作年限满10年宣传员辞退补助经费</t>
  </si>
  <si>
    <t>空为规范全省村级计划生育宣传员的选拔、聘用和管理工作，提高村级计划生育宣传员的整体素质，加强村级计划生育干部队伍建设，建立并逐步完善“县管、乡聘、村用”的管理机制，实现工作重心下移</t>
  </si>
  <si>
    <t>9</t>
  </si>
  <si>
    <t>人(人次、家)</t>
  </si>
  <si>
    <t>政策宣传次数</t>
  </si>
  <si>
    <t>次</t>
  </si>
  <si>
    <t>反映补助政策的宣传力度情况。即通过门户网站、报刊、通信、电视、户外广告等对补助政策进行宣传的次数。</t>
  </si>
  <si>
    <t>补助事项公示度</t>
  </si>
  <si>
    <t>反映补助事项在特定办事大厅、官网、媒体或其他渠道按规定进行公示的情况。
补助事项公示度=按规定公布事项/按规定应公布事项*100%</t>
  </si>
  <si>
    <t>兑现准确率</t>
  </si>
  <si>
    <t>反映补助准确发放的情况。
补助兑现准确率=补助兑付额/应付额*100%</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</si>
  <si>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</si>
  <si>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</si>
  <si>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</si>
  <si>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</si>
  <si>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带动人均增收</t>
  </si>
  <si>
    <t>反映补助带动人均增收的情况。</t>
  </si>
  <si>
    <t>降低企业成本</t>
  </si>
  <si>
    <t>反映补助有效降低受助企业平均成本的情况。</t>
  </si>
  <si>
    <t>经营状况改善</t>
  </si>
  <si>
    <t>反映补助促进受助企业经营状况改善的情况。</t>
  </si>
  <si>
    <t xml:space="preserve">  巩固卫生城市及创建健康城市经费</t>
  </si>
  <si>
    <t>坚持建管并重、依法治市的方针，着力提升市民的文明卫生素质，进一步明确责任，理顺关系，落实标准。通过建立和实施卫生管理长效机制，从根本上改变过去突击式、运动式的管理模式，提高城市卫生管理整体水平，始终保持市容、镇容、村容环境美观、有序、整洁，消除危害健康的环境因素，有效防止重大环境污染、食品安全事故，重大传染病和慢性病的发生。</t>
  </si>
  <si>
    <t>资金的拨付率</t>
  </si>
  <si>
    <t>巩固卫生城市及创建健康城市</t>
  </si>
  <si>
    <t>巩固卫生城市及创建健康城市达国家要求标准</t>
  </si>
  <si>
    <t>巩固卫生城市创建健康城市明显改善</t>
  </si>
  <si>
    <t xml:space="preserve">  巩固卫生城市病媒生物消杀经费</t>
  </si>
  <si>
    <t>为了巩固芒市创建国家卫生城市病媒生物防制工作的成果，迎接国家卫生城市复审，按照《国家卫生城市标准（2014 版）》、《病媒生物预防控制管理规定》中病媒生物防制工作要求，对芒市“鼠、蟑螂、苍蝇、蚊子”（简称“四害”）防制工作，降低“四害”密度，保持芒市“四害”防制工作符合国家卫生城市标准要求</t>
  </si>
  <si>
    <t>按照国家标准持续巩固病媒生物防制工作</t>
  </si>
  <si>
    <t>巩固国家卫生城市病媒生物防制服务</t>
  </si>
  <si>
    <t>空对芒市“鼠、蟑螂、苍蝇、蚊子”（简称“四害”）防制工作</t>
  </si>
  <si>
    <t>达到国家病媒生物密度控制水平标准 C 级要求</t>
  </si>
  <si>
    <t>服务对外满意度</t>
  </si>
  <si>
    <t>确保重点行业和单位防蝇和防鼠设施合格率</t>
  </si>
  <si>
    <t xml:space="preserve">  爱国卫生八个专项行动专项资金</t>
  </si>
  <si>
    <t>消除城乡建成区、交通沿线裸露垃圾，扎实推进村庄清洁制度化、常态化，建立健全自然村长效保洁机制、实现保洁员全覆盖，村庄垃圾不乱堆乱放，环境干净整洁，完成录入国家信息系统的非正规垃圾堆放点整治销号，因地制宜开展生活垃圾治理，助推生态文明建设排头兵</t>
  </si>
  <si>
    <t>城乡受益人群覆盖率</t>
  </si>
  <si>
    <t>爱国卫生八个专项行动</t>
  </si>
  <si>
    <t>爱国卫生八个专项行动范围</t>
  </si>
  <si>
    <t>城市环境达到国家、省的要求</t>
  </si>
  <si>
    <t>空受益群众满意度</t>
  </si>
  <si>
    <t>人民群众对环境的美化获得感</t>
  </si>
  <si>
    <t xml:space="preserve">  老年人意外伤害保险市级补助经费</t>
  </si>
  <si>
    <t>大力发展老年人意外伤害保险，对建立健全多层次、多元化的保障体系，提高老年人及其家庭抵御意外风险能力，减少因意外伤害引发的矛盾和纠纷，保护人民群众身心健康，促进保险服务业发展及和谐社会建设具有十分重要的意</t>
  </si>
  <si>
    <t>市级财政补助</t>
  </si>
  <si>
    <t>7</t>
  </si>
  <si>
    <t>老年人意外伤害保险市级补助</t>
  </si>
  <si>
    <t>60岁及以上的人数预计参保</t>
  </si>
  <si>
    <t>20000</t>
  </si>
  <si>
    <t>芒市残疾人联合会机关</t>
  </si>
  <si>
    <t xml:space="preserve">  综合楼运行维护专项经费</t>
  </si>
  <si>
    <t>芒市残联人联合会综合楼自投入使用以来，芒市应急管理局、芒市工业和商务科技局、军人事务管理局等13个单位在本大楼办公。为保障大楼正常运行，需要对大楼进行正常运行维护，根据测算，每年需运行维护（修）费肆拾捌万（480000.00），请市财政将此项经费纳入2021年财政预算。</t>
  </si>
  <si>
    <t>大楼水电畅通，电梯正常运行，环境卫生清洁。</t>
  </si>
  <si>
    <t>运转较好</t>
  </si>
  <si>
    <t>月</t>
  </si>
  <si>
    <t>总分为100分，95分以上优秀，85分以上良好，60-85分为一般，低于60分为差。</t>
  </si>
  <si>
    <t>大楼办公人员评价满意</t>
  </si>
  <si>
    <t>评价较好</t>
  </si>
  <si>
    <t>楼内各部门办公外部环境保障有序</t>
  </si>
  <si>
    <t>秩序正常</t>
  </si>
  <si>
    <t>工作日</t>
  </si>
  <si>
    <t xml:space="preserve">  残疾人保障专项经费</t>
  </si>
  <si>
    <t>在2021主要开展以下几方面工作：一是着力抓好残疾人康复工作。紧紧围绕残疾人的康复需求，认真开展残疾人康复需求调查，摸清底数，开展“个性化”康复服务，并对康复需求和服务情况进行动态管理。全面推进残疾人精准康复服务行动，确保我市残疾人精准康复服务率达标。二是着力抓好残疾人教育工作。全面做好我市明年考取本、大、中专、高中在校残疾学生和残疾人子女统计助学工作，切实做到不重不漏；并协助州特殊学校做好全市残疾儿童招生工作，确保我市残疾儿童能就学的全部就学，不让一个残疾儿童掉队。三是着力抓好残疾人就业工作。将残疾人就业服务需求与市场需求相统一，实现精准就业服务，不断提高为残疾人服务的能力和水平；鼓励用人单位按比例或超比例安排残疾人就业。落实各项残疾人自主就业创业扶持政策，开展残疾人大学毕业生就业服务活动，确保应届残疾人大中专毕业生就业率达到标准以上。根据测算，需工作经费贰佰万（2000000.00），请市财政将此项经费纳入2021年财政预算。</t>
  </si>
  <si>
    <t>及时拨付</t>
  </si>
  <si>
    <t>补助经费及时拨付到位，每低于10%扣5分</t>
  </si>
  <si>
    <t>残疾人基本满意</t>
  </si>
  <si>
    <t>基本满意</t>
  </si>
  <si>
    <t>测评残疾人保障满意率低于5%扣2分</t>
  </si>
  <si>
    <t>保证残疾人事业健康发展</t>
  </si>
  <si>
    <t>良好</t>
  </si>
  <si>
    <t>家</t>
  </si>
  <si>
    <t>抽查应纳入残疾人保障低于5%扣3分</t>
  </si>
  <si>
    <t>芒市公安局机关</t>
  </si>
  <si>
    <t xml:space="preserve">  武警中队营房建设和智慧磐石工程项目专项资金</t>
  </si>
  <si>
    <t>解决武警中队官兵执勤训练需要。</t>
  </si>
  <si>
    <t>完成建筑面积</t>
  </si>
  <si>
    <t>2675</t>
  </si>
  <si>
    <t>武警中队营房建设</t>
  </si>
  <si>
    <t>人民群众满意度</t>
  </si>
  <si>
    <t>确保监所安全</t>
  </si>
  <si>
    <t>芒市职业教育中心</t>
  </si>
  <si>
    <t xml:space="preserve">  职业教育发展专项资金</t>
  </si>
  <si>
    <t>1.完成原潞西市职业高级中学基础设施建设贷款的偿还。
2.促进学生实践操作能力，使学校教育教学质量得于提高。
3.学生管理水平得于提升。</t>
  </si>
  <si>
    <t>学生实训工位</t>
  </si>
  <si>
    <t>定量指标</t>
  </si>
  <si>
    <t>偿还实训楼贷款</t>
  </si>
  <si>
    <t>满意</t>
  </si>
  <si>
    <t>学生就业收益</t>
  </si>
  <si>
    <t>&gt;</t>
  </si>
  <si>
    <t>学生实训操作</t>
  </si>
  <si>
    <t>芒市民族中学</t>
  </si>
  <si>
    <t xml:space="preserve">  2021年教育综合改革专项工作经费</t>
  </si>
  <si>
    <t>使芒市城区学生能够接受相对均衡的初中教育。激励广大教师教书育人的积极性.全面实行阳光招生。</t>
  </si>
  <si>
    <t>培训费</t>
  </si>
  <si>
    <t>150000</t>
  </si>
  <si>
    <t>维修费</t>
  </si>
  <si>
    <t>50000</t>
  </si>
  <si>
    <t>参训教师对开展的培训工作的满意度</t>
  </si>
  <si>
    <t>提高参训教师教育教学能力</t>
  </si>
  <si>
    <t>芒市第一中学</t>
  </si>
  <si>
    <t xml:space="preserve">  高考过程管理补助奖励专项资金</t>
  </si>
  <si>
    <t>为提高教育教学质量，充分调动各广大教师的积极性，确保高考过程顺理进行。教师在寒暑假及周末严格按照教务处核定的行课量，对学生进行辅导。行课时间为早读、正课、晚自习，争取教学质量不断提高。</t>
  </si>
  <si>
    <t>人均行课成本</t>
  </si>
  <si>
    <t>化解教育经费困难</t>
  </si>
  <si>
    <t>行课完成率</t>
  </si>
  <si>
    <t>对学生进行辅导</t>
  </si>
  <si>
    <t>高一、二、三教师</t>
  </si>
  <si>
    <t>全校教师参与激励教师积极性</t>
  </si>
  <si>
    <t>实际行课率</t>
  </si>
  <si>
    <t>教师满意度</t>
  </si>
  <si>
    <t>让教师满意</t>
  </si>
  <si>
    <t>学生家长满意</t>
  </si>
  <si>
    <t>让学生满意</t>
  </si>
  <si>
    <t>调动教师工作积极性</t>
  </si>
  <si>
    <t>调动工作积极性</t>
  </si>
  <si>
    <t>芒市教育科学研究中心</t>
  </si>
  <si>
    <t xml:space="preserve">  教师培训经费</t>
  </si>
  <si>
    <t>用三年的时间对中小学、幼儿园教师实施全员培训。</t>
  </si>
  <si>
    <t>培训参加人次</t>
  </si>
  <si>
    <t>1270</t>
  </si>
  <si>
    <t>反映预算部门（单位）组织开展各类培训的人次。</t>
  </si>
  <si>
    <t>组织培训期数</t>
  </si>
  <si>
    <t>12</t>
  </si>
  <si>
    <t>反映预算部门（单位）组织开展各类培训的期数。</t>
  </si>
  <si>
    <t>参训率</t>
  </si>
  <si>
    <t>反映预算部门（单位）组织开展各类培训中预计参训情况。
参训率=（年参训人数/应参训人数）*100%。</t>
  </si>
  <si>
    <t>培训出勤率</t>
  </si>
  <si>
    <t>反映预算部门（单位）组织开展各类培训中参训人员的出勤情况。
培训出勤率=（实际出勤学员数量/参加培训学员数量）*100%。</t>
  </si>
  <si>
    <t>培训人员合格率</t>
  </si>
  <si>
    <t>反映预算部门（单位）组织开展各类培训的质量。
培训人员合格率=（合格的学员数量/培训总学员数量）*100%。</t>
  </si>
  <si>
    <t>参训人员满意度</t>
  </si>
  <si>
    <t>反映参训人员对培训内容、讲师授课、课程设置和培训效果等的满意度。
参训人员满意度=（对培训整体满意的参训人数/参训总人数）*100%</t>
  </si>
  <si>
    <t>中考平均分</t>
  </si>
  <si>
    <t>332.91</t>
  </si>
  <si>
    <t>分</t>
  </si>
  <si>
    <t>反映培训后教学质量的提升情况</t>
  </si>
  <si>
    <t>中考全科及格率</t>
  </si>
  <si>
    <t>21</t>
  </si>
  <si>
    <t>中考总分及格率</t>
  </si>
  <si>
    <t>45.6</t>
  </si>
  <si>
    <t>中考总分优秀率</t>
  </si>
  <si>
    <t>14.67</t>
  </si>
  <si>
    <t>芒市教育体育局</t>
  </si>
  <si>
    <t xml:space="preserve">  芒市芒市镇大湾幼儿园校舍改造项目专项资金</t>
  </si>
  <si>
    <t>支付芒市芒市镇大湾幼儿园校舍改造项目专项资金</t>
  </si>
  <si>
    <t>竣工验收合格率</t>
  </si>
  <si>
    <t>98%</t>
  </si>
  <si>
    <t>反映项目验收情况。
竣工验收合格率=（验收合格单元工程数量/完工单元工程总数）×100%。</t>
  </si>
  <si>
    <t>受益人群满意度</t>
  </si>
  <si>
    <t>95%</t>
  </si>
  <si>
    <t>调查人群中对设施建设或设施运行的满意度。
受益人群覆盖率=（调查人群中对设施建设或设施运行的人数/问卷调查人数）*100%</t>
  </si>
  <si>
    <t>综合使用率</t>
  </si>
  <si>
    <t>反映设施建成后的利用、使用的情况。
综合使用率=（投入使用的基础建设工程建设内容/完成建设内容）*100%</t>
  </si>
  <si>
    <t xml:space="preserve">  业务费政府督学津贴专项经费</t>
  </si>
  <si>
    <t>完成155所学校常规督查，62所义务段学校评估，40所幼儿园办园行为评估工作。</t>
  </si>
  <si>
    <t>检查（核查）任务及时完成率</t>
  </si>
  <si>
    <t>反映是否按时完成检查核查任务。
检查任务及时完成率=及时完成检查（核查）任务数/完成检查（核查）任务数*100%</t>
  </si>
  <si>
    <t>参与检查(核查)人数</t>
  </si>
  <si>
    <t>250</t>
  </si>
  <si>
    <t>元/学年</t>
  </si>
  <si>
    <t>反映参与检查核查的工作人数。</t>
  </si>
  <si>
    <t>开展检查（核查）次数</t>
  </si>
  <si>
    <t>121</t>
  </si>
  <si>
    <t>反映检查核查的次数情况。</t>
  </si>
  <si>
    <t>检查（核查）覆盖率</t>
  </si>
  <si>
    <t>反映检查（核查）工作覆盖面情况。
检查（核查）覆盖率=实际完成检查（核查）覆盖面/检查（核查）计划覆盖面*100%</t>
  </si>
  <si>
    <t>155所学校督查，54所幼儿园评估</t>
  </si>
  <si>
    <t>检查（核查）结果公开率</t>
  </si>
  <si>
    <t>反映相关检查核查结果依法公开情况。
检查结果公开率</t>
  </si>
  <si>
    <t xml:space="preserve">  芒市教育体育局专项规划编制费专项资金</t>
  </si>
  <si>
    <t>芒市教育体育局专项规划编制</t>
  </si>
  <si>
    <t xml:space="preserve">  芒市中小学幼儿园C级、D级、不安全校舍加固改造工作及历年欠款专项资金</t>
  </si>
  <si>
    <t>保证校舍达到抗震标准要求，确保师生安全。</t>
  </si>
  <si>
    <t>主体工程完成率</t>
  </si>
  <si>
    <t>反映主体工程完成情况。
主体工程完成率=（按计划完成主体工程的工程量/计划完成主体工程量）*100%。</t>
  </si>
  <si>
    <t xml:space="preserve">  芒市民族小学建设项目专项资金</t>
  </si>
  <si>
    <t>芒市民族小学建设项目</t>
  </si>
  <si>
    <t xml:space="preserve">  零星补助及应急保障专项资金</t>
  </si>
  <si>
    <t>教育项目零星补助及应急保障金</t>
  </si>
  <si>
    <t>零星修缮工程完成率</t>
  </si>
  <si>
    <t>零星项目补助</t>
  </si>
  <si>
    <t>10</t>
  </si>
  <si>
    <t>项目零星修缮达标率</t>
  </si>
  <si>
    <t>学生和教职工满意度</t>
  </si>
  <si>
    <t>零星修缮持续使用年限</t>
  </si>
  <si>
    <t>5</t>
  </si>
  <si>
    <t>受益师生总人数</t>
  </si>
  <si>
    <t>万人</t>
  </si>
  <si>
    <t xml:space="preserve">  各学校聘请临时聘用教师工资专项资金</t>
  </si>
  <si>
    <t>配齐配足教师</t>
  </si>
  <si>
    <t>及时发放资金</t>
  </si>
  <si>
    <t>学生和家长的满意度</t>
  </si>
  <si>
    <t>为学校解决产假等原因造成的教师问题</t>
  </si>
  <si>
    <t xml:space="preserve">  公费师范生培养经费</t>
  </si>
  <si>
    <t>每年每年市级安排</t>
  </si>
  <si>
    <t>980元</t>
  </si>
  <si>
    <t>关于印发云南省公费师范生教育实施办法的通知</t>
  </si>
  <si>
    <t>人均培养成本</t>
  </si>
  <si>
    <t>每年按时支付</t>
  </si>
  <si>
    <t>12月</t>
  </si>
  <si>
    <t>培养对象对政策知晓率</t>
  </si>
  <si>
    <t>培养对象覆盖率</t>
  </si>
  <si>
    <t>培养人数</t>
  </si>
  <si>
    <t>104人</t>
  </si>
  <si>
    <t>培养对象满意度</t>
  </si>
  <si>
    <t>≧95%</t>
  </si>
  <si>
    <t>扩充我市乡村教师补充渠道</t>
  </si>
  <si>
    <t>中长期</t>
  </si>
  <si>
    <t xml:space="preserve">  芒市体育赛事活动和场地建设及器材购置经费</t>
  </si>
  <si>
    <t>促进芒市体育赛事活动和场地建设及器材购置</t>
  </si>
  <si>
    <t>举办时间</t>
  </si>
  <si>
    <t>2021</t>
  </si>
  <si>
    <t>绩效考核</t>
  </si>
  <si>
    <t>参赛运动员满意度</t>
  </si>
  <si>
    <t>96</t>
  </si>
  <si>
    <t>对当地生态影响</t>
  </si>
  <si>
    <t>赛事周期短对生态没有影响</t>
  </si>
  <si>
    <t xml:space="preserve">  教育局业务及教育综合改革经费</t>
  </si>
  <si>
    <t>每年预安排300万元用于保障局机关业务运转，3年总计900万元。</t>
  </si>
  <si>
    <t>按时完成全年计划教育管理任务</t>
  </si>
  <si>
    <t>12月31日</t>
  </si>
  <si>
    <t>日</t>
  </si>
  <si>
    <t>完成全年工作任务</t>
  </si>
  <si>
    <t>购置设备数量</t>
  </si>
  <si>
    <t>台（套）</t>
  </si>
  <si>
    <t>各股室设备更新</t>
  </si>
  <si>
    <t>201</t>
  </si>
  <si>
    <t>教师节期间对部分教师开展慰问</t>
  </si>
  <si>
    <t>30</t>
  </si>
  <si>
    <t>参加各类培训</t>
  </si>
  <si>
    <t>购置设备利用率</t>
  </si>
  <si>
    <t>反映设备利用情况。
设备利用率=（投入使用设备数/购置设备总数）*100%。</t>
  </si>
  <si>
    <t>验收通过率</t>
  </si>
  <si>
    <t>反映设备购置的产品质量情况。</t>
  </si>
  <si>
    <t>单位人员满意度</t>
  </si>
  <si>
    <t>参与调查人员满意度</t>
  </si>
  <si>
    <t>社会各界对教育工作满意度</t>
  </si>
  <si>
    <t>促进教育均衡发展</t>
  </si>
  <si>
    <t>明显提升</t>
  </si>
  <si>
    <t>不教育均衡发展</t>
  </si>
  <si>
    <t>教育管理水平得到提升</t>
  </si>
  <si>
    <t>显著提升</t>
  </si>
  <si>
    <t>逐步提高管理水平</t>
  </si>
  <si>
    <t xml:space="preserve">  生源地信用助学贷款风险补偿金专项资金</t>
  </si>
  <si>
    <t>支付2021年度、2012年度、2013年度生源地信用助学贷款风险补偿金</t>
  </si>
  <si>
    <t>及时支付生源地信用助学贷款风险补偿金</t>
  </si>
  <si>
    <t>生源地信用助学贷款学生和家长</t>
  </si>
  <si>
    <t>生源地助学贷款解决困难学生学费等</t>
  </si>
  <si>
    <t xml:space="preserve">  芒市第二中学还本付息专项资金</t>
  </si>
  <si>
    <t>第二中学还本付息资金3836万元（其中：浦发银行1447万元、农发行2389万元)</t>
  </si>
  <si>
    <t>事项完成及时率</t>
  </si>
  <si>
    <t>还本付息</t>
  </si>
  <si>
    <t>38360000</t>
  </si>
  <si>
    <t>偿还率</t>
  </si>
  <si>
    <t>偿还对象满意度指标</t>
  </si>
  <si>
    <t>偿还金额</t>
  </si>
  <si>
    <t xml:space="preserve">  芒市轩岗乡遮相社区置换幼儿园资产补助专项资金</t>
  </si>
  <si>
    <t>支付芒市轩岗乡遮相社区置换幼儿园资产补助专项资金</t>
  </si>
  <si>
    <t>受益人群覆盖率</t>
  </si>
  <si>
    <t>反映项目设计受益人群或地区的实现情况。
受益人群覆盖率=（实际实现受益人群数/计划实现受益人群数）*100%</t>
  </si>
  <si>
    <t xml:space="preserve">  芒市中学教学楼学生宿舍专项资金</t>
  </si>
  <si>
    <t>支付芒市中学教学楼学生宿舍专项资金</t>
  </si>
  <si>
    <t>99%</t>
  </si>
  <si>
    <t xml:space="preserve">  芒市教育体育局项目前期费专项资金</t>
  </si>
  <si>
    <t>为项目建设做服务工作</t>
  </si>
  <si>
    <t>计划完工率</t>
  </si>
  <si>
    <t>反映工程按计划完工情况。
计划完工率=实际完成工程项目个数/按计划应完成项目个数。</t>
  </si>
  <si>
    <t xml:space="preserve">  芒市教育局项目2009年至2015年垫资利息专项资金</t>
  </si>
  <si>
    <t>为边疆少数民族地区教育提供了基本保障</t>
  </si>
  <si>
    <t xml:space="preserve">  农村教师突出贡献、优秀教师及教育工作者奖励等金专项资金</t>
  </si>
  <si>
    <t>为充分调动全市广大农村学校教职工的工作积极性，增强教职工的事业心和责任感，培养一支优秀的农村学校教师队伍，全面提升农村学校教育教学质量，进一步推进农村学校教育均衡发展。2021年-2023年共奖励150名农村学校突出教职工，奖励资金共150万元。</t>
  </si>
  <si>
    <t>农村教师突出贡献奖</t>
  </si>
  <si>
    <t>一等奖20000元，二等奖10000元，三等奖6000元</t>
  </si>
  <si>
    <t>其他对个人和家庭奖励</t>
  </si>
  <si>
    <t>220</t>
  </si>
  <si>
    <t>优秀教师、先进教育工作者、师德标兵、优秀教研员每人500元。</t>
  </si>
  <si>
    <t>全市教职工按方案参评，严格审核上交材料。</t>
  </si>
  <si>
    <t>通过公文下发到各学校。知晓率达100%</t>
  </si>
  <si>
    <t xml:space="preserve">  义务教育质量检测补助资金</t>
  </si>
  <si>
    <t>根据《云南省人民政府教育督导委员会办公室关于参加义务教育质量监测的通知》（云政教督办函〔2019〕42号）文件要求，从2020年开始，云南省129个县市每年均要参加国家义务教育质量监测，完成所有义务段质量监测工作。</t>
  </si>
  <si>
    <t>义务段12所学校600余人</t>
  </si>
  <si>
    <t>芒市第二中学</t>
  </si>
  <si>
    <t xml:space="preserve">  芒市第二中学托管费及专项经费</t>
  </si>
  <si>
    <t>2023年力争把芒市第二中学晋升为成云南省二级一等完全中学</t>
  </si>
  <si>
    <t>参考率</t>
  </si>
  <si>
    <t>与城区其他初中学校数据对比上下波动在3%以内</t>
  </si>
  <si>
    <t>总分平均分</t>
  </si>
  <si>
    <t>家长满意度</t>
  </si>
  <si>
    <t>家长对学校的评价</t>
  </si>
  <si>
    <t>学生满意度</t>
  </si>
  <si>
    <t>学生对学校综合情况评价</t>
  </si>
  <si>
    <t>受益对象对学校的知晓度</t>
  </si>
  <si>
    <t>与州级学校对比</t>
  </si>
  <si>
    <t>芒市老年人体育协会</t>
  </si>
  <si>
    <t xml:space="preserve">  芒市老年人体育设施建设专项经费</t>
  </si>
  <si>
    <t>力争到2021年，全市各乡镇、街道、农场都要建有老年人体育活动场所，70%的村（居）委会要建有老年人体育活动场所，所需资金由市财政和各乡镇、街道、农场承担。市财政要将老年人体育设施建设经费列入市财政年度预算，自2016年起，每年安排30万元老年人体育运动场地专项建设资金用于补助老年人活动场地建设。新建或改造老年人体育活动设施，要符合涉老工程建设标准和无障碍设施建设标准。现有老年人体育活动场所，未经批准不得擅自改变用途。鼓励社会力量兴办老年人体育活动场所。</t>
  </si>
  <si>
    <t>场馆（设施、设备）完好率</t>
  </si>
  <si>
    <t>反映大型场馆设施设备完好的情况。场馆（设施、设备）完好率=完好的场馆（设施、设备）数量/在用场馆（设施、设备）数量*100%</t>
  </si>
  <si>
    <t>接待对象投诉人次与接待人次的占比</t>
  </si>
  <si>
    <t>接待对象投诉人次与接待人次的占比=大型场馆接待对象投诉人次/接待人次*100%</t>
  </si>
  <si>
    <t>场馆接待人次</t>
  </si>
  <si>
    <t>反映大型场馆接待的人数情况。</t>
  </si>
  <si>
    <t>免费开放天数</t>
  </si>
  <si>
    <t>120</t>
  </si>
  <si>
    <t>天</t>
  </si>
  <si>
    <t>反映大型场馆免费开放的天数情况。</t>
  </si>
  <si>
    <t>芒市文体局机关</t>
  </si>
  <si>
    <t xml:space="preserve">  芒市灯光亮化工程提升建设项目前期经费</t>
  </si>
  <si>
    <t>市委第二届27次常委会会议纪要明确要求：针对芒市城区灯光亮化提升改造工程后续项目，同意按照相关规定，依程序选定项目设计、施工、监理等单位，确保后续项目建设工程快速推进；亮化提升芒市城区灯光工程，丰富旅游要素，提升旅游服务功能。通过城市功能提升，间接增加旅游收入。提升城市人居环境，健全芒市旅游要素及接待功能。</t>
  </si>
  <si>
    <t>芒市城区灯光工程验收通过率</t>
  </si>
  <si>
    <t>项目实施方案</t>
  </si>
  <si>
    <t>灯光工程亮化率提升</t>
  </si>
  <si>
    <t xml:space="preserve">  文化事业发展专项资金</t>
  </si>
  <si>
    <t>中共芒市委一届第10次常委会审议通过的《关于加强建设民族文化强市的实施方案》（中共芒市委一届第10次常委会会议纪要），决定从2013年起每年安排1200万元的文化发展专项资金（文化产业发展专项资金和文化事业发展资金各600万元）。
项目及经费预算分配
（1）50%用于公共文化和旅游基础设施建设；
（2）10%用于综合性文旅活动；
（3）10%用于文旅设施配置；
（4）25%用于文化和旅游项目前期费和监理、造价、结算、审计等费用；
（5）5%用于其它文化旅游工作支出。</t>
  </si>
  <si>
    <t>资金使用时效性</t>
  </si>
  <si>
    <t>资金使用时效，是否及时有效。</t>
  </si>
  <si>
    <t>公开发放的宣传材料数量</t>
  </si>
  <si>
    <t>份（部、个、幅、条）</t>
  </si>
  <si>
    <t>反映制作宣传横幅、宣传册等的数量情况。</t>
  </si>
  <si>
    <t>服务对象满意度。</t>
  </si>
  <si>
    <t>按时、按质、按量完成所有工作任务，经费无超支现象为优秀。</t>
  </si>
  <si>
    <t>按时、按质、按量完成所有工作任务。</t>
  </si>
  <si>
    <t>完成80%以下的工作任务，有明显失误且经费有超支现象为差。</t>
  </si>
  <si>
    <t>完成80-85%的工作任务，无经费超支现象，工作无明显错误为中等。</t>
  </si>
  <si>
    <t>80-85</t>
  </si>
  <si>
    <t>完成85%-90%的工作任务，无经费超支现象，工作完成质量较好为良好。</t>
  </si>
  <si>
    <t>85-90</t>
  </si>
  <si>
    <t xml:space="preserve">  旅游产业项目经费</t>
  </si>
  <si>
    <t>中共芒市委一届第10次常委会审议通过的《关于加强建设民族文化强市的实施方案》（中共芒市委一届第10次常委会会议纪要），决定从2013年起每年安排1200万元的文化发展专项资金（文化产业发展专项资金和文化事业发展资金各600万元）。
2．项目及经费预算分配
（1）50%用于公共文化和旅游基础设施建设；
（2）10%用于综合性文旅活动；
（3）10%用于文旅设施配置；
（4）25%用于文化和旅游项目前期费和监理、造价、结算、审计等费用；
（5）5%用于其它文化旅游工作支出。</t>
  </si>
  <si>
    <t>观礼台休息区等公共设施较上年</t>
  </si>
  <si>
    <t>放映公共基础设施增长情况。</t>
  </si>
  <si>
    <t>放映项目工程验收合格率。</t>
  </si>
  <si>
    <t>放映群众满意度。</t>
  </si>
  <si>
    <t>旅游产业经济效益显著增长</t>
  </si>
  <si>
    <t>放映旅游产业经济效益显著增长。</t>
  </si>
  <si>
    <t>宣传活动参与人次</t>
  </si>
  <si>
    <t>反映宣传活动参与人次情况。</t>
  </si>
  <si>
    <t>芒市环卫站机关</t>
  </si>
  <si>
    <t xml:space="preserve">  渗滤液处理站运行费补助资金</t>
  </si>
  <si>
    <t>日处理垃圾渗滤液150吨，减少环境污染。</t>
  </si>
  <si>
    <t>垃圾渗滤液处理及时率</t>
  </si>
  <si>
    <t>月考核小于75分不合格</t>
  </si>
  <si>
    <t>日处理垃圾渗滤液</t>
  </si>
  <si>
    <t>日处理垃圾渗滤液达标率</t>
  </si>
  <si>
    <t>受益群众满意度</t>
  </si>
  <si>
    <t>满意度</t>
  </si>
  <si>
    <t>垃圾渗滤液处理达标排放，维护良好的城市环境。</t>
  </si>
  <si>
    <t>长期保持</t>
  </si>
  <si>
    <t xml:space="preserve">  环卫市场化补助资金</t>
  </si>
  <si>
    <t>日清扫保洁面积306万平方米，公厕管养、垃圾收集运输，日清运生活垃圾200吨。</t>
  </si>
  <si>
    <t>保洁面积</t>
  </si>
  <si>
    <t>任务完成</t>
  </si>
  <si>
    <t>日清扫保洁306万平方米、日清运垃圾200吨</t>
  </si>
  <si>
    <t>环境卫生监督检查</t>
  </si>
  <si>
    <t>对城区干净整洁的满意度</t>
  </si>
  <si>
    <t>城区干净整洁</t>
  </si>
  <si>
    <t xml:space="preserve">  芒市生活垃圾焚烧发电补助资金</t>
  </si>
  <si>
    <t>日焚烧处理垃圾300吨</t>
  </si>
  <si>
    <t>特许经营协议</t>
  </si>
  <si>
    <t>收益群众满意度</t>
  </si>
  <si>
    <t xml:space="preserve">  餐厨垃圾收集运输费用补助资金</t>
  </si>
  <si>
    <t>日收集运输餐厨垃圾50吨，保证餐厨垃圾集中处理、城区干净整洁。</t>
  </si>
  <si>
    <t>日产日清</t>
  </si>
  <si>
    <t>日收集运输餐厨垃圾50吨</t>
  </si>
  <si>
    <t xml:space="preserve">  环卫市场化新增道路费用补助资金</t>
  </si>
  <si>
    <t>日清扫保洁面积83万平方米和降尘洒水，公厕管养、垃圾收集运输。</t>
  </si>
  <si>
    <t xml:space="preserve">  垃圾场运行费补助资金</t>
  </si>
  <si>
    <t>日处理生活垃圾300吨.</t>
  </si>
  <si>
    <t>垃圾处理及时</t>
  </si>
  <si>
    <t>垃圾场日处理300吨</t>
  </si>
  <si>
    <t>垃圾场正常运行</t>
  </si>
  <si>
    <t>垃圾做到无害化处理</t>
  </si>
  <si>
    <t>芒市交警大队</t>
  </si>
  <si>
    <t xml:space="preserve">  芒市城市智能交通建设项目专项资金</t>
  </si>
  <si>
    <t>完成部分路段的标线施划，交通信号灯安装，路段监控安装</t>
  </si>
  <si>
    <t>道路标线施划及隔离栏安装</t>
  </si>
  <si>
    <t>按照合同约定的数量施划安装</t>
  </si>
  <si>
    <t>人民群众满意</t>
  </si>
  <si>
    <t>项目完成后人民群众满意度</t>
  </si>
  <si>
    <t>安装城市监控</t>
  </si>
  <si>
    <t>按照项目目标实现效益</t>
  </si>
  <si>
    <t>芒市城市管理综合行政执法局</t>
  </si>
  <si>
    <t xml:space="preserve">  提高城市管理协管员薪酬待遇补助资金</t>
  </si>
  <si>
    <t>提高临时人员待遇补助资金40万元</t>
  </si>
  <si>
    <t>提高城市管理协管员薪酬待遇补助资金</t>
  </si>
  <si>
    <t>40</t>
  </si>
  <si>
    <t>服务群众对象满意</t>
  </si>
  <si>
    <t>芒市委党校机关</t>
  </si>
  <si>
    <t xml:space="preserve">  芒市委党校综合楼6楼学员宿舍装修工程专项资金</t>
  </si>
  <si>
    <t>满足全市干部培训住宿需求。</t>
  </si>
  <si>
    <t>人均培训标准</t>
  </si>
  <si>
    <t>反映预算部门（单位）组织开展各类培训中除师资费以外的人均培训费控制情况。</t>
  </si>
  <si>
    <t>中共芒市委办公室机关</t>
  </si>
  <si>
    <t xml:space="preserve">  芒市国家综合档案馆项目专项资金</t>
  </si>
  <si>
    <t>项目欠款360万元</t>
  </si>
  <si>
    <t>安全事故发生率</t>
  </si>
  <si>
    <t>无发生</t>
  </si>
  <si>
    <t>反映工程实施期间的安全目标。</t>
  </si>
  <si>
    <t>设计变更率</t>
  </si>
  <si>
    <t>无</t>
  </si>
  <si>
    <t>反映项目设计变更情况。
设计变更率=（项目变更金额/项目总预算金额）*00%。</t>
  </si>
  <si>
    <t>设计功能实现率</t>
  </si>
  <si>
    <t>反映建设项目设施设计功能的实现情况。
设计功能实现率=（实际实现设计功能数/计划实现设计功能数）*100%</t>
  </si>
  <si>
    <t>中共芒市委组织部机关</t>
  </si>
  <si>
    <t xml:space="preserve">  芒市老年大学综合楼工程专项补助资金</t>
  </si>
  <si>
    <t>芒市老年人综合服务中心项目总投资2323.09万，已支付工程款1788.80元，欠款534.29万元，预计到2023年完成款项支付</t>
  </si>
  <si>
    <t>主体工程按时完成</t>
  </si>
  <si>
    <t>通过回访、问卷等方式调查受益人群满意度，满意度达95%以上</t>
  </si>
  <si>
    <t>老年人综合服务中心设多功能报告厅、学习室、运动场所功、演出厅等功能，能满足老年人各种不同需求</t>
  </si>
  <si>
    <t>项目建成使用后，让芒市广大老年人有休闲运动的场所，综合使用率达95%以上</t>
  </si>
  <si>
    <t>芒市委宣传部机关</t>
  </si>
  <si>
    <t xml:space="preserve">  新时代文明实践中心国家试点建设专项经费</t>
  </si>
  <si>
    <t>1个新时代文明实践分中心基础设施建设 
●13个新时代文明实践所规范化建设 
●103个新时代文明实践站规范化建设
●新时代文明实践活动经费 
●全市志愿者、志愿服务组织培训 
●新时代文明实践志愿服务保障激励金  
●优质志愿服务项目扶持资金  
●新时代文明实践中心办公经费</t>
  </si>
  <si>
    <t>投入资金</t>
  </si>
  <si>
    <t>新时代文明实践中心场馆建设100万元</t>
  </si>
  <si>
    <t>竣工时间</t>
  </si>
  <si>
    <t>项目建设个数</t>
  </si>
  <si>
    <t>项</t>
  </si>
  <si>
    <t>群众知晓率</t>
  </si>
  <si>
    <t>社会效益</t>
  </si>
  <si>
    <t>是打通“最后一公里”的重要探索</t>
  </si>
  <si>
    <t xml:space="preserve">  芒市民族团结创建文化节点打造专项资金</t>
  </si>
  <si>
    <t>芒市民族团结创建文化节点打造专项资金</t>
  </si>
  <si>
    <t>138</t>
  </si>
  <si>
    <t>市民满意度</t>
  </si>
  <si>
    <t>民族团结氛围营造</t>
  </si>
  <si>
    <t xml:space="preserve">  提升对外知名度宣传专项经费</t>
  </si>
  <si>
    <t>一是请广告公司或摄制公司拍摄一部芒市对外宣传片；二是举办文化节、音乐节等主题外宣活动；三是举办媒体推介会；四是开展媒体请进来走出去的活动。</t>
  </si>
  <si>
    <t>芒市对外宣传片</t>
  </si>
  <si>
    <t>部</t>
  </si>
  <si>
    <t>经济效益</t>
  </si>
  <si>
    <t>可持续性</t>
  </si>
  <si>
    <t>芒市委统战部机关</t>
  </si>
  <si>
    <t xml:space="preserve">  2021年基督教培训中心工程专项资金</t>
  </si>
  <si>
    <t>完成基督教培训中心工程建设验收付款工作</t>
  </si>
  <si>
    <t>优</t>
  </si>
  <si>
    <t>完成基督教培训中心工程建设</t>
  </si>
  <si>
    <t>服务群众满意度指标</t>
  </si>
  <si>
    <t>芒市财政局机关</t>
  </si>
  <si>
    <t xml:space="preserve">  资产处置成本专项资金</t>
  </si>
  <si>
    <t>" 目标1：为了加强地方政府债务管理，将隐性债务整改到位，使债务风险指标逐步控制到警戒线以内，必须进一步盘活国有资产，提高资产利用效率。
 目标2：拟对勐焕街道蔬菜社4宗土地进行有偿回购后，按国有资产处置程序分地块公开拍卖，确保隐性债务化解工作顺利推进。
 "</t>
  </si>
  <si>
    <t>工期控制率</t>
  </si>
  <si>
    <t>反映工期控制情况。
工期控制率=实际工期/计划工期×100%。</t>
  </si>
  <si>
    <t>计划开工率</t>
  </si>
  <si>
    <t>反映工程按计划开工情况。
项目按计划开工率=实际开工项目个数/按计划应开工项目个数×100%。</t>
  </si>
  <si>
    <t>使用年限</t>
  </si>
  <si>
    <t>通过工程设计使用年限反映可持续的效果。</t>
  </si>
  <si>
    <t>芒市机关事务管理局</t>
  </si>
  <si>
    <t xml:space="preserve">  芒市委、市政府机关食堂建设及2018年市青工楼、市委办公楼、市委综合楼维修费专项经费</t>
  </si>
  <si>
    <t>芒市委、市政府机关食堂已于2020年2月建设完成，芒市委市政府大院办公用房于2018年修缮完成。</t>
  </si>
  <si>
    <t>万元/个</t>
  </si>
  <si>
    <t>中共芒市委办公室会议纪要（第1期）、芒市人民政府会议纪要（第5期）</t>
  </si>
  <si>
    <t>中共芒市委办公室会议纪要（第1期）、芒市人民政府会议纪要（第5期）空</t>
  </si>
  <si>
    <t xml:space="preserve">  芒市委挂图作战室专项经费</t>
  </si>
  <si>
    <t>一是同意由市机关事务局作为芒市挂图作战室改造及指挥系统云服务项目实施主体，与服务方签订相关协议，完善采购程序；二是同意由芒市经济高质量跨越式发展三年行动领导小组办公室（市委办公室）负责挂图作战系统数据维护更新，市机关事务局负责挂图作战室的设备维修、耗材采购等日常管理工作，市委党校负责挂图作战的会议服务保障工作；三是同意由市机关事务局将会议议定事项提交市政府常务会议审议，将芒市挂图作战系统经费纳入财政预算给以安排。</t>
  </si>
  <si>
    <t>成交价包含运维年数</t>
  </si>
  <si>
    <t>反映信息系统建设及运维成本的控制情况。</t>
  </si>
  <si>
    <t>信息系统运维成本占比</t>
  </si>
  <si>
    <t>67.56</t>
  </si>
  <si>
    <t>反映信息系统运维成本的控制情况，信息系统运维成本占信息系统建设的比例。</t>
  </si>
  <si>
    <t>系统初验时间偏差率</t>
  </si>
  <si>
    <t>反映系统建设初步验收与计划时间的偏差情况。
系统初验时间偏差率=(系统初验        时间-计划初验时间)/计划完成时间*100%</t>
  </si>
  <si>
    <t>系统终验时间偏差率</t>
  </si>
  <si>
    <t>反映系统建设最终验收与计划时间的偏差情况。
系统终验时间偏差率=(统建设最终验收时间-计划终验时间)/计划完成时间*100%</t>
  </si>
  <si>
    <t>信息数据安全</t>
  </si>
  <si>
    <t>反映信息系统相关数据安全的保障情况。</t>
  </si>
  <si>
    <t>信息系统建设变更率</t>
  </si>
  <si>
    <t>反映信息系统建设过程中对质量的控制情况。
信息系统建设变更率=（建设过程中变更内容/计划建设内容）*100%。</t>
  </si>
  <si>
    <t>使用人员满意度</t>
  </si>
  <si>
    <t>反映使用对象对信息系统使用的满意度。
使用人员满意度=（对信息系统满意的使用人员/问卷调查人数）*100%</t>
  </si>
  <si>
    <t>系统正常使用年限</t>
  </si>
  <si>
    <t>反映系统正常使用期限。</t>
  </si>
  <si>
    <t>管理存量数据条数</t>
  </si>
  <si>
    <t>反映信息系统建设/运维对存量数据的管理情况（仅计算核心数据，原则上核心数据不超过5类)。</t>
  </si>
  <si>
    <t>管理增量数据条数</t>
  </si>
  <si>
    <t>反映信息系统建设/运维对增量数据的管理情况（仅计算核心数据，原则上核心数据不超过5类)。</t>
  </si>
  <si>
    <t>系统全年正常运行时长</t>
  </si>
  <si>
    <t>8760</t>
  </si>
  <si>
    <t>反映信息系统全年正常运行时间情况。</t>
  </si>
  <si>
    <t>芒市融媒体中心</t>
  </si>
  <si>
    <t xml:space="preserve">  芒市融媒体中心平台建设提升专项经费</t>
  </si>
  <si>
    <t>建设好县级融媒体中心，更好地引导群众、服务群众，努力将县级融媒体中心建成主流舆论阵地、综合服务平台和社区信息枢纽。县域媒体融合发展是走群众路线的重要方面，融媒体平台是落实习近平总书记关于加快媒体融合发展指示精神的具体抓手。我们要通过县级融媒体中心的建设和发展，打通基层思想文化工作到达群众的“最后一公里”，最终实现“举旗帜、聚民心、育新人、兴文化、展形象”的使命任务这一终极目标。</t>
  </si>
  <si>
    <t>1600000.00</t>
  </si>
  <si>
    <t>融媒体中心平台建设提升项目</t>
  </si>
  <si>
    <t>通过 各平台媒体融合，增加群众的信息知晓率</t>
  </si>
  <si>
    <t>通过各个窗口进行媒体融合，增加广告收入</t>
  </si>
  <si>
    <t>丰富本土文化生活，增加受众人群</t>
  </si>
  <si>
    <t>芒市广场管理所机关</t>
  </si>
  <si>
    <t xml:space="preserve">  芒市广场水景喷泉工程专项资金</t>
  </si>
  <si>
    <t>2021年度内完成芒市广场提升改造水景喷泉工程</t>
  </si>
  <si>
    <t>超概算（预算）项目比例</t>
  </si>
  <si>
    <t>反映超概算（预算）项目占比情况。</t>
  </si>
  <si>
    <t>工程单位建设成本</t>
  </si>
  <si>
    <t>反映单位平米数、公里数、个数、亩数等的平均成本。</t>
  </si>
  <si>
    <t>工程数量</t>
  </si>
  <si>
    <t>个/标段</t>
  </si>
  <si>
    <t>反映工程设计实现的功能数量或工程的相对独立单元的数量。</t>
  </si>
  <si>
    <t>工程总量</t>
  </si>
  <si>
    <t>460.71</t>
  </si>
  <si>
    <t>平方米/公里/立方/亩等</t>
  </si>
  <si>
    <t>反映新建、改造、修缮工程量完成情况。</t>
  </si>
  <si>
    <t>配套设施完成率</t>
  </si>
  <si>
    <t>反映配套设施完成情况。
配套设施完成率=（按计划完成配套设施的工程量/计划完成配套设施工程量）*100%。</t>
  </si>
  <si>
    <t>0</t>
  </si>
  <si>
    <t>预算股专款</t>
  </si>
  <si>
    <t xml:space="preserve">  全市各项切块补助资金</t>
  </si>
  <si>
    <t>全市各项切块补助资金</t>
  </si>
  <si>
    <t>切块补助资金</t>
  </si>
  <si>
    <t>4754</t>
  </si>
  <si>
    <t>按%比</t>
  </si>
  <si>
    <t xml:space="preserve">  芒市至北京包机航线补助资金</t>
  </si>
  <si>
    <t>芒市至北京包机航线补助资金</t>
  </si>
  <si>
    <t>航线补助资金</t>
  </si>
  <si>
    <t>1550.55</t>
  </si>
  <si>
    <t xml:space="preserve">  基金预算隐性债务还本补助资金</t>
  </si>
  <si>
    <t>基金预算隐性债务还本补助资金</t>
  </si>
  <si>
    <t>补助资金</t>
  </si>
  <si>
    <t xml:space="preserve">  2021年一般债券付息补助资金</t>
  </si>
  <si>
    <t>2021年一般债券付息补助资金</t>
  </si>
  <si>
    <t>付息金额</t>
  </si>
  <si>
    <t>10606</t>
  </si>
  <si>
    <t xml:space="preserve">  养老保险发放行政单位退休工资收支缺口补助资金</t>
  </si>
  <si>
    <t>养老保险发放行政单位退休工资收支缺口补助资金</t>
  </si>
  <si>
    <t xml:space="preserve">  招商引资及总部经济奖补补助资金</t>
  </si>
  <si>
    <t>招商引资及总部经济奖补补助资金</t>
  </si>
  <si>
    <t>8000</t>
  </si>
  <si>
    <t xml:space="preserve">  2021年专项债券自平衡付息补助资金</t>
  </si>
  <si>
    <t>专项债券自平衡付息补助资金</t>
  </si>
  <si>
    <t>付息资金</t>
  </si>
  <si>
    <t>2200</t>
  </si>
  <si>
    <t>群众满意度空</t>
  </si>
  <si>
    <t>专项债券自平衡付息补助资金空</t>
  </si>
  <si>
    <t xml:space="preserve">  勐戛集镇供水工程专项资金</t>
  </si>
  <si>
    <t>勐戛集镇供水工程专项资金</t>
  </si>
  <si>
    <t>专项资金</t>
  </si>
  <si>
    <t xml:space="preserve">  一般公共预算清欠民营企业以资抵债补助资金</t>
  </si>
  <si>
    <t>一般公共预算清欠民营企业以资抵债支出</t>
  </si>
  <si>
    <t xml:space="preserve">  一般公共预算隐性债务还本补助资金</t>
  </si>
  <si>
    <t>一般公共预算隐性债务还本补助资金</t>
  </si>
  <si>
    <t>还本补助资金</t>
  </si>
  <si>
    <t xml:space="preserve">  轩岗集镇供水工程专项资金</t>
  </si>
  <si>
    <t>轩岗集镇供水工程专项资金</t>
  </si>
  <si>
    <t xml:space="preserve">  基金预算清欠民营企业以资抵债补助资金</t>
  </si>
  <si>
    <t>基金预算清欠民营企业以资抵债补助资金</t>
  </si>
  <si>
    <t>2349</t>
  </si>
  <si>
    <t xml:space="preserve">  职业年金“退一缴一”单位缴纳部分补助资金</t>
  </si>
  <si>
    <t>按退休人数退一补一</t>
  </si>
  <si>
    <t xml:space="preserve">  住房补贴补助资金</t>
  </si>
  <si>
    <t>住房补贴补助资金</t>
  </si>
  <si>
    <t>776</t>
  </si>
  <si>
    <t xml:space="preserve">  基金安排全市各项还本付息补助资金</t>
  </si>
  <si>
    <t>基金安排全市各项还本付息补助资金</t>
  </si>
  <si>
    <t>还本付息资金</t>
  </si>
  <si>
    <t>25000</t>
  </si>
  <si>
    <t xml:space="preserve">  全市PPP可行性缺口补助和政府购买服务补助资金</t>
  </si>
  <si>
    <t>全市PPP可行性缺口补助和政府购买服务补助资金</t>
  </si>
  <si>
    <t>5000</t>
  </si>
  <si>
    <t xml:space="preserve">  预备费专项资金</t>
  </si>
  <si>
    <t>三年安排预备费10000万元</t>
  </si>
  <si>
    <t xml:space="preserve">  全市各项融资还本付息补助资金</t>
  </si>
  <si>
    <t>全市各项融资还本付息补助资金</t>
  </si>
  <si>
    <t>7767</t>
  </si>
  <si>
    <t xml:space="preserve">  2021年一般债券还本支出补助资金</t>
  </si>
  <si>
    <t>2021年一般债券还本支出补助资金</t>
  </si>
  <si>
    <t>偿还债券还本资金</t>
  </si>
  <si>
    <t>13910</t>
  </si>
  <si>
    <t>明显经济效益</t>
  </si>
  <si>
    <t xml:space="preserve">  预留全市人员工资增长补助资金</t>
  </si>
  <si>
    <t>预留全市人员工资增长补助资金</t>
  </si>
  <si>
    <t xml:space="preserve">  统筹外工资支出补助资金</t>
  </si>
  <si>
    <t>统筹外工资支出—行政单位退休人员工资</t>
  </si>
  <si>
    <t xml:space="preserve">  抚恤及安葬费补助资金</t>
  </si>
  <si>
    <t>预留全市抚恤及安葬费</t>
  </si>
  <si>
    <t xml:space="preserve">  芒市集镇供水工程专项资金</t>
  </si>
  <si>
    <t>芒市集镇供水工程专项资金</t>
  </si>
  <si>
    <t>2800</t>
  </si>
  <si>
    <t xml:space="preserve">  2021年专项债券付息补助资金</t>
  </si>
  <si>
    <t>2021年专项债券付息补助资金</t>
  </si>
  <si>
    <t>22604</t>
  </si>
  <si>
    <t xml:space="preserve">  2021年专项债券还本补助资金</t>
  </si>
  <si>
    <t>2021年专项债券还本补助资金</t>
  </si>
  <si>
    <t>还本金额</t>
  </si>
  <si>
    <t>4687</t>
  </si>
  <si>
    <t xml:space="preserve">  2017年单位综合考评奖励及固投、招商奖励补助资金</t>
  </si>
  <si>
    <t>2017年单位综合考评奖励及固投、招商奖励补助资金</t>
  </si>
  <si>
    <t>奖励补助资金</t>
  </si>
  <si>
    <t>3400</t>
  </si>
  <si>
    <t xml:space="preserve">  提前退休人员住房公积金补助资金</t>
  </si>
  <si>
    <t>提前退休人员住房公积金补助资金</t>
  </si>
  <si>
    <t>芒市镇党政办公室</t>
  </si>
  <si>
    <t xml:space="preserve">  芒市镇回贤村花海景区用电专项资金</t>
  </si>
  <si>
    <t>从回贤村委会架一条一公里的电线到旅游景区并安装变压器</t>
  </si>
  <si>
    <t>风平镇党政办公室</t>
  </si>
  <si>
    <t xml:space="preserve">  边境公路连接线芒市机场至风平佛塔段道路项目安置户的临时过渡租房补助资金</t>
  </si>
  <si>
    <t>解决边境公路连接线芒市机场至风平佛塔段道路项目安置户的基本住房历史遗留问题</t>
  </si>
  <si>
    <t>26</t>
  </si>
  <si>
    <t>户均增收</t>
  </si>
  <si>
    <t>9600</t>
  </si>
  <si>
    <t>明显提高</t>
  </si>
  <si>
    <t xml:space="preserve">  非税收入安排支出兴侨社区基础设施建设专项资金</t>
  </si>
  <si>
    <t>一至五组道路硬化131.9万元，六组道路硬化53万元，八组道路硬化10万元，九组道路硬化33万元。</t>
  </si>
  <si>
    <t>道路补助标准（宽3米）</t>
  </si>
  <si>
    <t>50万元/公里</t>
  </si>
  <si>
    <t>道路硬化（宽5米）</t>
  </si>
  <si>
    <t>60万元/公里</t>
  </si>
  <si>
    <t>公路里程</t>
  </si>
  <si>
    <t>0.38</t>
  </si>
  <si>
    <t>排污管道</t>
  </si>
  <si>
    <t>0.28</t>
  </si>
  <si>
    <t>3.8</t>
  </si>
  <si>
    <t>居民出行平均缩短时间</t>
  </si>
  <si>
    <t>通客车率</t>
  </si>
  <si>
    <t>通硬化路率</t>
  </si>
  <si>
    <t>轩岗乡党政办公室</t>
  </si>
  <si>
    <t xml:space="preserve">  非税收入安排支出轩岗乡遮相基础设施建设专项经费</t>
  </si>
  <si>
    <t>非税收入安排支出-轩岗乡遮相基础设施建设210万元</t>
  </si>
  <si>
    <t>工程总量完成</t>
  </si>
  <si>
    <t>竣工验收合格率完成</t>
  </si>
  <si>
    <t>勐焕街道办事处党政综合办公室</t>
  </si>
  <si>
    <t xml:space="preserve">  非税安排—勐焕街道办事处2020年州级文明单位奖补助资金</t>
  </si>
  <si>
    <t>目标1：弘扬社会主义核心价值观，提升文明素养和社会文明程度
  目标2：通过开展文明单位创建工作，努力以干部职工公民道德、职业道德、文明修养和法治观念为主要内  容的思想道德素质显著提高。</t>
  </si>
  <si>
    <t>勐焕街道办事处2020年州级文明单位奖励金额</t>
  </si>
  <si>
    <t>29.956608</t>
  </si>
  <si>
    <t>州级文明单位奖目绩效目标申报表</t>
  </si>
  <si>
    <t>兑付及时率</t>
  </si>
  <si>
    <t>勐焕街道2020年全体在职干部职工人数</t>
  </si>
  <si>
    <t>66</t>
  </si>
  <si>
    <t>全体干部职工满意度</t>
  </si>
  <si>
    <t>文明程度的提升有助于经济社会的发展，较高的思想认知和统一的奋斗目标，能全面推动经济的发展</t>
  </si>
  <si>
    <t>勐焕街道办事处2020—2022年度为州级文明单位</t>
  </si>
  <si>
    <t>不断提升国家、社会、个人的文明程度，为社会主义现代化建设提供精神动力、智力支持和思想保证。</t>
  </si>
  <si>
    <t xml:space="preserve">  福安陵园管理费专项资金</t>
  </si>
  <si>
    <t>目标1:建设成文明、和谐的平安陵园
目标2:建设成为生态森林陵园
目标3:清明节等重要节点的祭扫活动安全有序</t>
  </si>
  <si>
    <t>陵园管护、卫生保洁管理费、设施维护费、清明节值班支出费用</t>
  </si>
  <si>
    <t>开展工作成本</t>
  </si>
  <si>
    <t>任务完成及时率</t>
  </si>
  <si>
    <t>工作完成时效</t>
  </si>
  <si>
    <t>陵园数量</t>
  </si>
  <si>
    <t>陵园的数量</t>
  </si>
  <si>
    <t>陵园管护、卫生保洁管理、
设施维护合格率</t>
  </si>
  <si>
    <t>工作的完成情况</t>
  </si>
  <si>
    <t>清明节值班任务完成合格率</t>
  </si>
  <si>
    <t>群众的满意程度</t>
  </si>
  <si>
    <t>保障清明节等重要节点的祭扫活动安全长期有序</t>
  </si>
  <si>
    <t>长期</t>
  </si>
  <si>
    <t>工作的影响</t>
  </si>
  <si>
    <t>建设成文明、和谐的平安陵园</t>
  </si>
  <si>
    <t>稳步建设完成</t>
  </si>
  <si>
    <t>工作的目的</t>
  </si>
  <si>
    <t>生态环境改善率，建设成为生态森
林陵园</t>
  </si>
  <si>
    <t>90%</t>
  </si>
  <si>
    <t>工作的效果</t>
  </si>
  <si>
    <t xml:space="preserve">  非税安排—城北社区置换地土地款项目专项资金</t>
  </si>
  <si>
    <t>目标1：加快推进新型城镇化进程
  目标2：有效缓解了社区服务基础设施匮乏
  目标3：满足小区群众不断增长的文化生活需要，进一步推进社区服务工作上台阶</t>
  </si>
  <si>
    <t>城北社区土地价格</t>
  </si>
  <si>
    <t>111278元/亩</t>
  </si>
  <si>
    <t>兑付标准</t>
  </si>
  <si>
    <t>北里一组土地兑付及时率</t>
  </si>
  <si>
    <t>兑付时间</t>
  </si>
  <si>
    <t>城北社区与北里一组土地置换面积</t>
  </si>
  <si>
    <t>1.5亩</t>
  </si>
  <si>
    <t>土地面积</t>
  </si>
  <si>
    <t>北里一组群众满意度</t>
  </si>
  <si>
    <t>群众是否满意</t>
  </si>
  <si>
    <t>加快勐焕街道社区建设</t>
  </si>
  <si>
    <t>效益</t>
  </si>
  <si>
    <t>城北社区用地使用期限</t>
  </si>
  <si>
    <t>土地使用期限</t>
  </si>
  <si>
    <t>促进土地资源合理利用率</t>
  </si>
  <si>
    <t>土地使用情况</t>
  </si>
  <si>
    <t xml:space="preserve">  7个被征地小组集体预留地租金补助资金</t>
  </si>
  <si>
    <t>目标1：加快推进芒市重大项目建设土地征收工作
 目标2：促进芒市招商引资和城市建设</t>
  </si>
  <si>
    <t>2018年欠拨租金</t>
  </si>
  <si>
    <t>900</t>
  </si>
  <si>
    <t>少拨900元</t>
  </si>
  <si>
    <t>2019年欠拨租金</t>
  </si>
  <si>
    <t>少拨90元</t>
  </si>
  <si>
    <t>7个被征地小组集体预留用地年租金补助标准</t>
  </si>
  <si>
    <t>10000元/亩</t>
  </si>
  <si>
    <t>每亩10000元</t>
  </si>
  <si>
    <t>7个被征地小组集体预留用地年租金兑付及时率</t>
  </si>
  <si>
    <t>7个被征地小组集体预留用地面积</t>
  </si>
  <si>
    <t>170.879</t>
  </si>
  <si>
    <t>集体预留用地面积</t>
  </si>
  <si>
    <t>7个被征地小组集体预留用地年租金兑付完成率</t>
  </si>
  <si>
    <t>100%完成</t>
  </si>
  <si>
    <t>被征地小组居民满意度</t>
  </si>
  <si>
    <t>≥99%</t>
  </si>
  <si>
    <t>居民满意程度</t>
  </si>
  <si>
    <t>促进土地征收和招商引资项目建设</t>
  </si>
  <si>
    <t>土地征收目的</t>
  </si>
  <si>
    <t>7个被征地小组集体预留用地使用期限</t>
  </si>
  <si>
    <t>长期兑付</t>
  </si>
  <si>
    <t>促进土地资源合理、高效利用率</t>
  </si>
  <si>
    <t>不能有闲置土地</t>
  </si>
  <si>
    <t>保护生态效益，达到环保指标</t>
  </si>
  <si>
    <t>开发的同时注意生态</t>
  </si>
  <si>
    <t>芒市遮放农场管委会</t>
  </si>
  <si>
    <t xml:space="preserve">  （非税收入安排）橡胶木拍卖专项资金</t>
  </si>
  <si>
    <t>支持企业发展</t>
  </si>
  <si>
    <t>金额</t>
  </si>
  <si>
    <t>1590000</t>
  </si>
  <si>
    <t>橡胶拍卖请示批复</t>
  </si>
  <si>
    <t>确保垦区和谐稳定率</t>
  </si>
  <si>
    <t>芒市自然资源局机关</t>
  </si>
  <si>
    <t xml:space="preserve">  芒市乡镇增减挂钩15个项目补助资金</t>
  </si>
  <si>
    <t>在确定土地的复垦方向时，应该首先考虑其最佳综合效益，选择最佳的利用方向，根据土地状况是否适宜复垦为某种用途的土地，或以最小的资金投入取得最佳的经济、社会和生态环境效益，同时应注意发挥整体效益，合理确定土地复垦方向。</t>
  </si>
  <si>
    <t>在易地扶贫搬迁中运用城乡建设用地增减挂钩政策，不仅可以筹集易地扶贫搬迁资金，提供搬迁建设安置用地指标，而且还可以解决城市建设用地指标不足的问题，是统一城乡一体化发展的好抓手、集约节约用地的好路径。</t>
  </si>
  <si>
    <t>在易地扶贫搬迁中运用城乡建设用地增减挂钩政策，不仅可以筹集易地扶贫搬迁资金，提供搬迁建设安置用地指标，而且还可以解决城市</t>
  </si>
  <si>
    <t>（1）增加了耕地和林地面积，提高了土地质量。
（2）调整土地利用结构，优化配置土地资源。
（3）发展农村经济，增加农民收入。</t>
  </si>
  <si>
    <t>（1）增加了耕地和林地面积，提高了土地质量。
（2）调整土地利用结构，优化配置土地资源。
（3）发展农村经济，增加农</t>
  </si>
  <si>
    <t>项目实施不仅有效盘活建设用地，增加耕地面积，还可以补充基础设施建设占用的耕地面积，同时达到确保粮食安全，节约用地指标，发挥土地效能，减少闲置浪费的目的，保障经济社会发展对土地资源的需求，最终实现土地资</t>
  </si>
  <si>
    <t>项目实施不仅有效盘活建设用地，增加耕地面积，还可以补充基础设施建设占用的耕地面积，同时达到确保粮食安全，节约用地指标，发</t>
  </si>
  <si>
    <t>项目实施不仅有效盘活建设用地，增加耕地面积，还可以补充基础设施建设占用的耕地面积，同时达到确保粮食安全，节约用地指标，发挥土地效能，减少闲置浪费的目的，保障经济社会发展对土地资源的需求，最终实现土地资源的可持续利用。因此项目实施社会效益十分显著。</t>
  </si>
  <si>
    <t>项目建成稳定投产后，项目区作物常年轮作换茬生长，表土植被恢复，地表常绿，绿地覆盖率提高，空气净化，环境美化，生态功能增加，土地侵蚀能力降低，更有利于创造一个优良的生态环境。</t>
  </si>
  <si>
    <t>项目建成稳定投产后，项目区作物常年轮作换茬生长，表土植被恢复，地表常绿，绿地覆盖率提高，空气净化，环境美化，生态功能增加</t>
  </si>
  <si>
    <t xml:space="preserve">  拆迁户办理产权证补助经费</t>
  </si>
  <si>
    <t>加快城市建设，完善城市基础设施，统筹沿边地区城乡发展，历年来芒市陆续实施多个市政基础建设项目，在项目实施过程中对涉及项目规划范围内居民的房地产进行拆迁</t>
  </si>
  <si>
    <t>为解决历史遗留问题，完善被拆迁户搬迁安置地不动产权手续，维护被拆迁户合法权益</t>
  </si>
  <si>
    <t>芒市林业和草原局</t>
  </si>
  <si>
    <t xml:space="preserve">  “三。三制”“平安林区”“调处办”专项经费</t>
  </si>
  <si>
    <t>一是强化森林生态安全，二是强化森林资源管理责任制。</t>
  </si>
  <si>
    <t>开设课程门数</t>
  </si>
  <si>
    <t>门</t>
  </si>
  <si>
    <t>反映预算部门（单位）组织开展各类培训开设课程的数量。</t>
  </si>
  <si>
    <t>芒市森林公安局机关</t>
  </si>
  <si>
    <t xml:space="preserve">  公务用车运行及维护、其他交通经费</t>
  </si>
  <si>
    <t>人员经费和日常运行公用经费由同级财政负担。地方各级财政部门要按照上级财政一般性转移支付资金的使用要求,统筹安排本级财力,保证国家规定的工资和各项津贴补贴及时足额发放,保证日常运行公用经费按规定的科目和标准安排,确保政法机关正常运转。办案(业务)经费和业务装备经费由中央、省级和同级财政分区域按责任负担。对已按《中共中央办公厅、国务院办公厅关于转发〈财政部关于政法机关不再从事经商活动和实行收支两条线管理后财政经费保障的若干意见〉的通知》(中办发〔1998〕30号)要求,在省级财政安排了政法机关的枪支弹药费、特别业务费、专线电话租金、编制内人员在国家规定的着装范围内所需的服装及标志经费的地区,改革后的上述四项经费管理方式由省级财政部门商省级政法机关确定。</t>
  </si>
  <si>
    <t>使用公务用车率</t>
  </si>
  <si>
    <t>发放及时率=在时限内发放资金/应发放资金*100%空</t>
  </si>
  <si>
    <t xml:space="preserve">  特情耳目奖励经费、案件鉴定经费</t>
  </si>
  <si>
    <t>2022年项目目标为：1.为体现执法民主，在工作中，激励和提高广大人民群众参与保护森林资源、野生动植物资源和维护林区治安的积极性；2.通过保障数据网络的运行，完成数据信息的传输，实现部门之间计算机网络的互联，开展案件信息管理、行政办公管理、统计与决策支持、管理等方面的应用，进行案件信息、行政办公信息、内部网站等方面的信息交换和共享；3.结合森林公安工作实际，依法配备警用装备。项目紧紧围绕云南省执法工作，以维护安全稳定，打击违法犯罪为目的进行。夯实森林警察队伍建设基础，提高执法办案水平等；4.依法打击犯罪，保护人民，维护社会稳定，刑事案件数完成；5.依法保障公民、法人的民事合法权益，正确调整民事关系，依法妥善化解社会矛盾；6.依法保护公民、法人和其他组织的合法权益，维护和监督行政机关依法行使行政职权，行政审判及行政非诉审查全年案件数；7.依法保障债权人合法权益的实现，维护司法权威，执行工作全年执案件；8.强化执法质量管理，提高执法质量，全月开展案件质量评查检查活动，无问题才能归档；9.维护执法公正，严格审限制度，全年的刑事案件、行政案件、行政案件结收比90%以上。</t>
  </si>
  <si>
    <t>受理案件数</t>
  </si>
  <si>
    <t>执行案件率</t>
  </si>
  <si>
    <t xml:space="preserve">  脱贫攻坚工作经费</t>
  </si>
  <si>
    <t>项目符合中央、省委、省政府确定的工作目标。本项目的建设认真按照《云南省党政机关办公用房管理实施办法》（云办发【2018】33号文件）和云南省高级人民法院（云高法发电【2019】195号文件）的相关要求、指导思想进行修缮建设，根据国家、云南省关于公安建设规划方面文件精神和要求，结合国民经济和社会发展“十三五”规划，积极推进德宏州芒市公安业务用房项目建设，完善相关办公环境配套设施，进一步改善芒市公安系统工作环境和工作条件，为维护社会和谐稳定、促进经济又好又快发展提供法治保证。      
向贫困村选派驻村工作队是打好精准脱贫攻坚战的重大举措，是抓党建促脱贫攻坚的重要抓手，是加快实施乡村振兴战略的重要力量。为加强贫困村驻村工作队选派管理工作，根据中央和省级相关文件精神，结合德宏实际，现提出如下实施办法。</t>
  </si>
  <si>
    <t xml:space="preserve">  法律法规及森林资源保护宣传、教育培训经费，内部控制经费，党组织活动经费</t>
  </si>
  <si>
    <t>（1）符合，1999年《中共云南省委办公厅云南省人民政府办公厅关于转发省财政厅（关于贯彻落实中办发〔1998〕30号精神健全和完善我省政法机关经费保障机制实施意见）的通知》（云办发〔1999〕44号）要求，应单独编制政法部门办案（业务）经费预算。根据财政部、最高人民法院关于印发《森林公安管理办法》的通知财行〔2003〕275号文件精神，履行职能所需的办案业务经费由财政部门安排。改善执法办案条件，增强能力，提高水平，推动人民警察为民、队伍建设、物质装备等各项工作取得新进展。 
（2）全国人民代表大会常务委员会《关于完善人民陪审员制度的决定》第十九条：人民陪审员因参加审判活动应当享受的补助，人民法院为实施陪审制度所必需的开支，列入人民法院业务经费，由同级政府财政予以保障。
（3）财政部、最高人民法院下发《关于人民陪审员经费管理有关问题的通知》（财行〔2005〕72号）要求：“人民陪审员费用是指人民法院为保证人民陪审员履行规定职责所必需的、直接用于人民陪审员的各项开支，包括交通补助费、培训费、资料费、无固定收入人民陪审员的生活补助费、其他费用”。各级财政部门要按照《决定》要求和“分级管理，分级负担”的原则，将人民法院实施陪审制度所必需的开支，列入人民法院业务费预算予以保障，保证人民陪审员依法参与审判活动所必需的经费。
（4）云南省财政厅、云南省高级人民法院《关于人民陪审员经费保障及有关问题的通知》（云财行〔2014〕93号）“各级财政部门要全面落实人民陪审工作经费单独列项、统一管理、专款专用的要求，探索建立经费保障标准定期调整的机制。要按照有关规定加强对人民法院人民陪审员费用的管理，并加强预算的追踪反馈和监督检查工作,”要求进一步做好人民陪审员经费管理。</t>
  </si>
  <si>
    <t>计划完成率</t>
  </si>
  <si>
    <t>计划完成率=在规定时间内宣传任务完成数/宣传任务计划数*100%</t>
  </si>
  <si>
    <t>宣传活动举办次数</t>
  </si>
  <si>
    <t>反映组织宣传活动次数的情况。</t>
  </si>
  <si>
    <t>4</t>
  </si>
  <si>
    <t>社会公众满意度</t>
  </si>
  <si>
    <t>反映社会公众对宣传的满意程度。</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</si>
  <si>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</si>
  <si>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</si>
  <si>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 xml:space="preserve">  局机关、基层派出所办公区域改造修缮经费</t>
  </si>
  <si>
    <t>项目符合中央、省委、省政府确定的工作目标。本项目的建设认真按照《云南省党政机关办公用房管理实施办法》（云办发【2018】33号文件）和云南省高级人民法院（云高法发电【2019】195号文件）的相关要求、指导思想进行修缮建设，根据国家、云南省关于公安建设规划方面文件精神和要求，结合国民经济和社会发展“十三五”规划，积极推进德宏州芒市公安业务用房项目建设，完善相关办公环境配套设施，进一步改善芒市公安系统工作环境和工作条件，为维护社会和谐稳定、促进经济又好又快发展提供法治保证。</t>
  </si>
  <si>
    <t xml:space="preserve">  信息化建设经费</t>
  </si>
  <si>
    <t>项目按照中央和省政府信息化建设保障机制的相关要求，根据2021-2023年项目目标为：1.使信息技术在审判工作的各个领域、各个环节发挥作用，从而使执法工作在公开性和透明度提高的基础上，保障执法公正的实现；2.在促进执法手段现代化的基础上，实现执法效率的大幅度提高；3.实现有关公安局信息资源、物质资源及技术管理方面资源的合理配置，实现案例等资源充分共享的基础上更好的促进公安统一；4.落实中央公安为民的要求并建立公安便民工作机制，为人民群众营造良好、方便的诉讼环境；5.为森林公安局执法工作、为法治的市场经济秩序的宏观分析，为实施依法治国方略，为形成全面的良好法治环境等提供翔实的信息支持和服务。</t>
  </si>
  <si>
    <t xml:space="preserve">  被装管理及警务装备经费</t>
  </si>
  <si>
    <t>财政部《关于做好服换装工作的通知》，经国务院批准，公安机关制服进行全面改革。按照全国统一颜色、统一款式、统一标志的要求，保障审判机关的规范形象。《关于调整人民警察服装及服饰预算指导价格的通知》（公装财（2012） 588号）调整审判服、法警服采购指导价格的标准，以及换装年限，全省按照政府采购有关规定办理服装政府采购手续，配备执法、民警制服，树立良好的执法队伍形象等严格按照中央有关文件规定的着装工作的有关规定，加强服装及标志的生产、供应，保证服装及标志质量，树立良好的执法队伍形象，保障执法工作的顺利进行。切实担负起保障人民警察执法工作顺利进行的艰巨使命,努力提升政法队伍整体素质和履职能力。</t>
  </si>
  <si>
    <t>购置计划完成率</t>
  </si>
  <si>
    <t>"反映部门购置计划执行情况购置计划执行情况。
购置计划完成率=（实际购置交付服装数量/计划购置交付服装数量）×100%。</t>
  </si>
  <si>
    <t>着装率</t>
  </si>
  <si>
    <t>99</t>
  </si>
  <si>
    <t>反映全局民警着装人数占应着装人数比率。着装率=民警统一着装人数/应统一着装人数×100%。</t>
  </si>
  <si>
    <t>采购验收合格率</t>
  </si>
  <si>
    <t>"反映单位进行服装采购验收合格的情况。
采购验收合格率=采购验收合格数/实际采购数×100%。</t>
  </si>
  <si>
    <t>政府采购率</t>
  </si>
  <si>
    <t>反映实行政府采购的情况。</t>
  </si>
  <si>
    <t>着装人员满意度</t>
  </si>
  <si>
    <t>反映着装人员对采购服装的满意情况。
调查人群中满意人数/问卷调查总数×100%。</t>
  </si>
  <si>
    <t>服装库存管理质量积压率</t>
  </si>
  <si>
    <t>49</t>
  </si>
  <si>
    <t>反映服装采购数量的精准程度。
服装库存管理质量积压率=服装库存积压数/总库存数×100%。</t>
  </si>
  <si>
    <t xml:space="preserve">  芒市森林公安局轩岗派出所工程建设经费</t>
  </si>
  <si>
    <t xml:space="preserve">  民警超时加班补贴经费</t>
  </si>
  <si>
    <t>项目符合中央、省委、省政府确定的工作目标。根据人力资源社会保障部、财政部关于印发《执行人民警察法定工作日之外加班补贴有关问题的通知》（人社部规﹝2017﹞9号）和人力资源社会保障部 财政部关于印发《执行人民警察值勤岗位津贴有关问题的通知》 （人社部规﹝2017﹞10号文），法院、检察院中承担犯罪嫌疑人看管、押解、值庭、监视居住等职能的司法警察执行审判保障、死刑、民事强制执行、拘传或拘留等强制措施、维护秩序、保卫安全、参与突发事件处置等任务期间，视为执勤。人民警察法定工作日之外加班补贴由国家统一规定标准调整为实行总量管理。人民警察法定工作日之外加班的应当补休；不能补休的，应该给予补助。各级人力资源社会保障、财政部门按照月人均710元和本级各相关单位的国家政法专项编制内人民警察实有人数，核定年度法定工作日之外加班补贴的总量。</t>
  </si>
  <si>
    <t>补贴发放兑现率</t>
  </si>
  <si>
    <t>反映发放单位依规发放补贴资金的情况。
补贴发放兑现率=补贴发放兑现发放资金/应发放资金×100%。</t>
  </si>
  <si>
    <t>补贴发放人均标准</t>
  </si>
  <si>
    <t>710</t>
  </si>
  <si>
    <t>反映部门（单位）民警补贴发放人均标准。</t>
  </si>
  <si>
    <t>民警保有量</t>
  </si>
  <si>
    <t>35</t>
  </si>
  <si>
    <t>反映部门（单位）实际民警保有数量。</t>
  </si>
  <si>
    <t>民警人均加班天数</t>
  </si>
  <si>
    <t>72</t>
  </si>
  <si>
    <t>反映发放单位法警加班情况。
民警人均加班天数=民警总加班天数/法警人数</t>
  </si>
  <si>
    <t>民警满意率</t>
  </si>
  <si>
    <t>反映民警对人民警察加班补贴发放的满意程度。民警满意率=(调查人群中对补贴发放满意的人数/问卷调查人数×100%。</t>
  </si>
  <si>
    <t>补贴发放及时率</t>
  </si>
  <si>
    <t>反映发放单位及时发放补贴资金的情况。
补贴发放及时率=在时限内发放资金/应发放资金×100%。</t>
  </si>
  <si>
    <t xml:space="preserve">  对个人和家庭补助经费、差旅费经费</t>
  </si>
  <si>
    <t xml:space="preserve">  编外辅警工资及特殊岗位补贴、绩效经费</t>
  </si>
  <si>
    <t>项目符合中央、省委、省政府确定的工作目标，根据中共云南省委政法委员会 云南省财政厅 云南省关于印发《云南省辅警管理方法（试行）》的通知、根据中共云南省委政法委员会、云南省财政厅云南省人力资源和社会保障厅关于印发，规范辅警管理工作，完善聘用制辅警公开招聘、专业培训、考核管理、职业保障等制度，提高聘用制辅警管理科学化水平，建设一支正规化、专业化、职业化的聘用制辅警队伍，有效服务保障司法办案。</t>
  </si>
  <si>
    <t>36</t>
  </si>
  <si>
    <t>芒市环保局机关</t>
  </si>
  <si>
    <t xml:space="preserve">  城市环境噪声达标区建设工作经费</t>
  </si>
  <si>
    <t>加快推进芒市创建申报“美丽县城”工作，全力打造宜居宜业生态田园城市。</t>
  </si>
  <si>
    <t>城市环境噪声达标区</t>
  </si>
  <si>
    <t>70%</t>
  </si>
  <si>
    <t>城市环境噪声达标区覆盖率</t>
  </si>
  <si>
    <t>基本达到群众要求</t>
  </si>
  <si>
    <t>声环境质量</t>
  </si>
  <si>
    <t>掌握声环境质量现状，加强声环境治理</t>
  </si>
  <si>
    <t xml:space="preserve">  污染防治攻坚工作经费</t>
  </si>
  <si>
    <t>到2030年，全州土壤环境质量稳中向好，农用地和建设用地土壤环境安全得到有效保障，土壤环境风险得到全面管控。</t>
  </si>
  <si>
    <t>环境质量</t>
  </si>
  <si>
    <t>Ⅱ类，Ⅲ类</t>
  </si>
  <si>
    <t>等次</t>
  </si>
  <si>
    <t>集中式饮用水水源水质达到或优于Ⅱ类的比例达到100%，地表水优良水体（达到或优于Ⅲ类）比例保持100%。2021年，完成州下达的污染耕地安全利用率指标，污染地块安全利用率达到90%以上。</t>
  </si>
  <si>
    <t>90%以上</t>
  </si>
  <si>
    <t>生态环境质量</t>
  </si>
  <si>
    <t>等级</t>
  </si>
  <si>
    <t xml:space="preserve">  生态环境执法监察工作经费</t>
  </si>
  <si>
    <t>贯彻落实党和政府对环境监管执法工作做出的新部署，加大对环境违法行为的惩治力度，为进一步提升芒市区域环境质量，强化在新形势下环境监管执法工作</t>
  </si>
  <si>
    <t>环境处罚案件、罚款金额</t>
  </si>
  <si>
    <t>环境处罚案件、罚款金额大幅提高</t>
  </si>
  <si>
    <t>满意度提高</t>
  </si>
  <si>
    <t>环境执法力度加强</t>
  </si>
  <si>
    <t xml:space="preserve">  生态环境质量、生态环境监督性监测经费</t>
  </si>
  <si>
    <t>对全市水、气、土、噪声等生态环境质量和芒市行政区域内重点排污单位开展监测。以掌握、分析被监测对象的状况为下一步政策制定、获得生态功能区转移支付提供数据支撑。</t>
  </si>
  <si>
    <t>监测指标、监测频次</t>
  </si>
  <si>
    <t>20个监测项目</t>
  </si>
  <si>
    <t>环境质量持续改善</t>
  </si>
  <si>
    <t xml:space="preserve">  水源保护区划定方案、规划、项目方案、可行性研究报告等的编制工作经费</t>
  </si>
  <si>
    <t>开展饮用水源保护区划定方案编制为了保障群众的饮水安全；开展农村生活污水的治理工作，解决群众的农村开展项目可行性研究报告或方案的编制是为了申请更多的项目资金，从而解决问题村存在的环境污染问题。生活污水问题，从而提升人居环境；开展理专项规划、芒市"十四五"生态环境保护规划的编制是为了指导全市更好的开展生态环境保护工作，保障全市生态环境；</t>
  </si>
  <si>
    <t>编制方案及规划</t>
  </si>
  <si>
    <t>编制的规划、方案通过专家的技术审查</t>
  </si>
  <si>
    <t>备用饮用水水源划定方案、乡镇级饮水水水源划定方案.芒市生活污水治理专项规划、芒市"十四五"生态环境保护规划</t>
  </si>
  <si>
    <t>达90%以双眼皮</t>
  </si>
  <si>
    <t>持续向好</t>
  </si>
  <si>
    <t>达90%以上</t>
  </si>
  <si>
    <t>芒市计划发展和改革局机关</t>
  </si>
  <si>
    <t xml:space="preserve">  全市项目前期经费</t>
  </si>
  <si>
    <t>全面完成前期工作计划项目，可行性报告通过批准，部分项目实现开工建设，并能争取到中央、省级项目资金。</t>
  </si>
  <si>
    <t>完成年度计划目标任务</t>
  </si>
  <si>
    <t>单位完成年度下达目标任务情况</t>
  </si>
  <si>
    <t>项目审批规范性</t>
  </si>
  <si>
    <t>项目审批要符合相关要求</t>
  </si>
  <si>
    <t>服务对象对项目实施政策的满意程度</t>
  </si>
  <si>
    <t>项目实施对社会发展所带来的直接或间接影响</t>
  </si>
  <si>
    <t>有所提升</t>
  </si>
  <si>
    <t>项目实施对社会发展所带来的直接或间接影响情况</t>
  </si>
  <si>
    <t>芒市住房和城乡建设局</t>
  </si>
  <si>
    <t xml:space="preserve">  202108芒市南蚌小区污水管网建设市级预算专项资金</t>
  </si>
  <si>
    <t>南蚌小区污水管网建设</t>
  </si>
  <si>
    <t>建设数量</t>
  </si>
  <si>
    <t>片区居民满意率</t>
  </si>
  <si>
    <t xml:space="preserve">  202109芒市北入城口提升改造工程（北入城口节点绿化工程）市级预算专项资金</t>
  </si>
  <si>
    <t>对芒市北入城口节点进行绿化建设。。
有效提升了城市景观效果和改善区域人居环境。完成约15000平方米的绿化建设。</t>
  </si>
  <si>
    <t>完成建设数量</t>
  </si>
  <si>
    <t>15000</t>
  </si>
  <si>
    <t>绿化建设</t>
  </si>
  <si>
    <t>周边居民满意度</t>
  </si>
  <si>
    <t>收益片区覆盖率</t>
  </si>
  <si>
    <t xml:space="preserve">  202103芒市第二污水处理厂及污水管网建设市级预算专项资金</t>
  </si>
  <si>
    <t>新建日处理污水1.5万吨污水处理厂一座，铺设DN150-1000污水管网50.84公里。项目建成后，污水出水达到一级标准的A标准，年减排COD1368.75吨。                     1.污水管网建设。建设污水管网50.84公里，新建10座污水提升泵井，配套20台潜污泵。                           2.建设污水处理厂1座，占地74.07亩，处理规模为近期15000m3/d，远期45000m3/d。预计投资32000万元。</t>
  </si>
  <si>
    <t>完成建设污水处理厂</t>
  </si>
  <si>
    <t>芒市第二污水处理厂及污水管网建设</t>
  </si>
  <si>
    <t>片区居民满意度</t>
  </si>
  <si>
    <t>削减各片区内污水对水体的污染</t>
  </si>
  <si>
    <t xml:space="preserve">  202113市政基础设施建设预备费市级预算专项资金</t>
  </si>
  <si>
    <t>市政基础设施建设预备费为我局根据市委市政府工作部署实施的项目。主要是对市政基础设施建设预备费用。</t>
  </si>
  <si>
    <t>资金使用率达到预算资金安排的</t>
  </si>
  <si>
    <t>日常工作</t>
  </si>
  <si>
    <t>百姓满意度</t>
  </si>
  <si>
    <t>涉及满意度</t>
  </si>
  <si>
    <t xml:space="preserve">  202101芒市老旧小区改造市级切块安排专项资金</t>
  </si>
  <si>
    <t>为全面解决芒市老旧小区建筑物和配套设施破损老化、市政设施不完善、环境脏乱差、管理机制不健全问题，完成全市老旧小区改造工作，使老旧小区居民的居住条件和生活品质得到明显提升，社区治理体系趋向完善，切实增强群众获得感、幸福感、安全感。</t>
  </si>
  <si>
    <t>完成3个年度老旧小区改造建设</t>
  </si>
  <si>
    <t>老旧小区改造可行性研究报告</t>
  </si>
  <si>
    <t>老旧小区居民满意度</t>
  </si>
  <si>
    <t>使老旧小区居民的居住条件和生活品质得到明显提升</t>
  </si>
  <si>
    <t xml:space="preserve">  202102芒市城市排水（雨水）防涝工程基础设施建设市级预算专项资金</t>
  </si>
  <si>
    <t>本项目涉及芒市城区内市政雨水管网改造20km，雨水管网新建25km；芒市城区内澡地河、南喊河、南麻河等主要河道的清淤、河堤加固，长度约38km；在金孔雀大道沿线新建雨水调蓄池30个，新建生态湿地；芒市城区内共18个淹水点的整治；芒市城区内市政道路人行道修补及透水铺装约6平方公里.</t>
  </si>
  <si>
    <t>完成编制规划数量</t>
  </si>
  <si>
    <t>完成芒市城市排水（雨水）防涝工程基础设施建设规划编制。</t>
  </si>
  <si>
    <t>涉及居民满意度</t>
  </si>
  <si>
    <t xml:space="preserve">  202107污水提质增效建设市级预算专项资金</t>
  </si>
  <si>
    <t>改造、建设污水管网46.91公里</t>
  </si>
  <si>
    <t>改造、建设公里数</t>
  </si>
  <si>
    <t>46.91</t>
  </si>
  <si>
    <t>污水提质增效-可研批复</t>
  </si>
  <si>
    <t xml:space="preserve">  202111芒市农村人居环境提升及乡村振兴建设工程市级预算专项资金</t>
  </si>
  <si>
    <t>芒市农村人居环境提升及乡村振兴建设工程项目为我局根据市委市政府人居环境提升工作部署实施的项目。主要是对乡镇开展基础设施建设，使老百姓获得幸福感。</t>
  </si>
  <si>
    <t>开展基础设施建设率</t>
  </si>
  <si>
    <t>涉及片区满意度</t>
  </si>
  <si>
    <t xml:space="preserve">  202112历年工程欠款市级预算专项资金</t>
  </si>
  <si>
    <t>历年工程欠款工程项目为我局根据市委市政府化债工作部署实施的项目。主要是对历年工程欠款进行偿还，有效化解债务。</t>
  </si>
  <si>
    <t>偿还欠款率达到预算资金安排的</t>
  </si>
  <si>
    <t xml:space="preserve">  202104芒市城区雨污分流改造项目市级预算专项资金</t>
  </si>
  <si>
    <t>芒市城区雨污分流改造建设，建设雨污分流50公里。</t>
  </si>
  <si>
    <t>建设公里数</t>
  </si>
  <si>
    <t>涉及片区居民</t>
  </si>
  <si>
    <t xml:space="preserve">  202105市政基础设施建设及维护项目市级预算专项资金</t>
  </si>
  <si>
    <t>市市政基础设施建设及维护为我局日常工作，维护修建市政道路、检查井盖、维护桥梁等。
缓解交通压力，改善路网建设,市民出行方便，使老百姓获得幸福感。</t>
  </si>
  <si>
    <t>修缮公里数</t>
  </si>
  <si>
    <t xml:space="preserve">  202110芒市营水路绿化工程（新路与老路中央空地）市级预算专项资金</t>
  </si>
  <si>
    <t>主要是对芒对营水路（新路与老路中央空地）进行绿化建设。
有效提升了城市景观效果和改善区域人居环境。完成约3800平方米的绿化建设。</t>
  </si>
  <si>
    <t>3800</t>
  </si>
  <si>
    <t xml:space="preserve">  202106芒市公共景观、楼宇亮化建设市级预算专项资金</t>
  </si>
  <si>
    <t>住建局日常工作，对芒市城区主要街道、绿地、花园、北入城环岛、三棵树环岛、团结大街北站环岛、菩提街环岛、城市中心、重要节点及沿街行政、事业单位、商业区建筑物等进行亮化。</t>
  </si>
  <si>
    <t>亮化数量</t>
  </si>
  <si>
    <t>处</t>
  </si>
  <si>
    <t>芒市交通局机关</t>
  </si>
  <si>
    <t xml:space="preserve">  芒市2021年农村公路应急抢险工程专项资金</t>
  </si>
  <si>
    <t>目标1：完成县道829.169公里、乡道1071.532公里、村道719.554公里地方管养护农村公路，133座桥梁的应急保通工作，确保全市人民群众安全见出行
 目标2：确保公路发生水毁后得到及时报通，为群众提供方便的出行条件</t>
  </si>
  <si>
    <t>村道资助标准元/年.公里、</t>
  </si>
  <si>
    <t>万元/公里</t>
  </si>
  <si>
    <t>芒市2021年农村公路应急抢险工程项目绩效表</t>
  </si>
  <si>
    <t>县道资助标准元/年.公里、</t>
  </si>
  <si>
    <t>乡道资助标准元/年.公里、</t>
  </si>
  <si>
    <t>农村公路养护按期完成率≥%</t>
  </si>
  <si>
    <t>农村公路养护里程≥公里</t>
  </si>
  <si>
    <t>2620.256</t>
  </si>
  <si>
    <t>农村公路通达度≥**%</t>
  </si>
  <si>
    <t>受益乡镇、村满意度≥**%</t>
  </si>
  <si>
    <t>带动人口收入增加≥万元</t>
  </si>
  <si>
    <t>0.01</t>
  </si>
  <si>
    <t>基础设施持续使用年限≥年</t>
  </si>
  <si>
    <t>8</t>
  </si>
  <si>
    <t>受益群众总人数≥万人</t>
  </si>
  <si>
    <t>39</t>
  </si>
  <si>
    <t>养护作业区无使用除草剂</t>
  </si>
  <si>
    <t xml:space="preserve">  2021年农村公路养护工程农村公路养护工程中介服务费补助资金</t>
  </si>
  <si>
    <t>目标1：完成地方养省道246.90公里、县道579.383公里、乡道1074.42公里、村道623.82公里，133座桥梁的养护工程。
 目标2：解决全市113013户423566人出行安全问题和改善群众的生产生活条件。直接受益贫困户≥867户，贫困人数≥2685人。</t>
  </si>
  <si>
    <t>2021年农村公路养护工程农村公路养护工程中介服务费绩效表</t>
  </si>
  <si>
    <t>★★★农村公路养护里程</t>
  </si>
  <si>
    <t>2524.52</t>
  </si>
  <si>
    <t>★大桥特大桥座4座</t>
  </si>
  <si>
    <t>444</t>
  </si>
  <si>
    <t>★★★列养率</t>
  </si>
  <si>
    <t>改善通行服务水平群众满意度</t>
  </si>
  <si>
    <t>对经济发展的促进作用</t>
  </si>
  <si>
    <t>年均养护工程比例</t>
  </si>
  <si>
    <t>新改建公路项目适应未来一定时期内交通需求</t>
  </si>
  <si>
    <t>中等及以上农村公路</t>
  </si>
  <si>
    <t xml:space="preserve">  芒市农村公路前期工作经费</t>
  </si>
  <si>
    <t>目标：通过完成芒市2017年至2019年部分农村公路建设项目的前期工作经费，建设里程约450公里，项目涉及芒市11个乡镇，道路的建成解决村民的出行安全问题和改善群众的生产生活条件，带动未脱贫贫困人口脱贫致富。该项目主要涉及农村公路的林勘、设计、监理、检测、审计等费用。建设项目的成败主要体现在建设项目的前期工作上，项目前期是控制项目规模的投资的关键环节，项目实施的质量由监理单位和质量检测单位通过实施的数据和检测数据说明项目质量的优良合格，投资的合理性由审计最终由界定。项目惠及全市受益人口272331人，其中：全市受益建档立卡贫困人口6508户25349人。</t>
  </si>
  <si>
    <t>项目总投资</t>
  </si>
  <si>
    <t>864.88</t>
  </si>
  <si>
    <t>芒市农村公路前期工作经费项目绩效表</t>
  </si>
  <si>
    <t>★★★贫困村新建改建公路里程</t>
  </si>
  <si>
    <t>450</t>
  </si>
  <si>
    <t>★★★项目（工程）验收合格率</t>
  </si>
  <si>
    <t>受益贫困人口满意度</t>
  </si>
  <si>
    <t>★★★受益建档立卡贫困人口数</t>
  </si>
  <si>
    <t>2688</t>
  </si>
  <si>
    <t>具备条件的建档立卡贫困村通硬化路率</t>
  </si>
  <si>
    <t>贫困地区建制村通客车率</t>
  </si>
  <si>
    <t>贫困地区居民出行平均缩短时间</t>
  </si>
  <si>
    <t>0.5</t>
  </si>
  <si>
    <t xml:space="preserve">  农村公路危桥改造项目专项资金</t>
  </si>
  <si>
    <t>目标1：完成2019年农村公路危桥改造地方配套资金的支付工作（花桥、当连桥、芒海桥、下景坎桥、闸门桥、锅盖石桥、坝竹河桥等7座148.38米危桥改造项目工程地方配套资金拨付</t>
  </si>
  <si>
    <t>农村公路危桥改造项目绩效表</t>
  </si>
  <si>
    <t>农村公路改造工程按期完成率≥%</t>
  </si>
  <si>
    <t>农村公路危桥改造≥座</t>
  </si>
  <si>
    <t>施工期间对河道无污染</t>
  </si>
  <si>
    <t xml:space="preserve">  城市公交企业运营补助资金</t>
  </si>
  <si>
    <t>根据城市公交企业实际投入运营车辆数，按每辆公交车每年补助2000元，连续补助三年，以增加公交车发班次数，让市民出行更便捷。</t>
  </si>
  <si>
    <t>补助标准</t>
  </si>
  <si>
    <t>城市公交企业运营补助绩效表</t>
  </si>
  <si>
    <t>资金拨付率</t>
  </si>
  <si>
    <t>补助公交车数量</t>
  </si>
  <si>
    <t>271</t>
  </si>
  <si>
    <t>辆</t>
  </si>
  <si>
    <t>城市公交企业服务水平</t>
  </si>
  <si>
    <t xml:space="preserve">  芒市2021年农村公路养护项目专项资金</t>
  </si>
  <si>
    <t>确保公路完好、整洁、安全和畅通，延长农村公路使用寿命</t>
  </si>
  <si>
    <t>农村公路养护地方配套项目绩效表</t>
  </si>
  <si>
    <t>2620.255</t>
  </si>
  <si>
    <t>农村公路养护地方配套项目绩效表空</t>
  </si>
  <si>
    <t>0.1</t>
  </si>
  <si>
    <t xml:space="preserve">  老年人、残疾人公交车乘坐补贴专项资金</t>
  </si>
  <si>
    <t>落实为民务实、关心关怀弱势群体工作措施，切实做好老年人、残疾人乘客的贴心服务，为老年人、残疾人便捷出行提供保障。</t>
  </si>
  <si>
    <t>老年人、残疾人公交车乘车补贴绩效表</t>
  </si>
  <si>
    <t>办理老年卡、爱心卡数量</t>
  </si>
  <si>
    <t>1555</t>
  </si>
  <si>
    <t>张</t>
  </si>
  <si>
    <t>检审老年卡、爱心卡数量</t>
  </si>
  <si>
    <t>3775</t>
  </si>
  <si>
    <t xml:space="preserve">  芒市综合交通运输“十四五”规划专项资金</t>
  </si>
  <si>
    <t>通过实施芒市综合交通运输“十四五”规划，对“十四五”期的芒市要实施的综合交通运输项目做1个总的规划。新时期赋予芒市一系列新的定位，芒市交通运输发展面临新的要求。为全面落实省委省政府、州委州政府“十四五”发展总体部署，抓住国家重要战略机遇，充分发挥交通运输对当前和今后经济社会发展的支撑和服务作用。</t>
  </si>
  <si>
    <t>芒市综合交通运输“十四五”规划经费项目绩效表</t>
  </si>
  <si>
    <t>项目开始时间</t>
  </si>
  <si>
    <t>2020-4</t>
  </si>
  <si>
    <t>2020-12</t>
  </si>
  <si>
    <t>★★★贫困村新建改建公路里程（规划农村公路总里程）</t>
  </si>
  <si>
    <t>工程设计使用年限</t>
  </si>
  <si>
    <t>25536</t>
  </si>
  <si>
    <t>芒市工业和商务科技局机关</t>
  </si>
  <si>
    <t xml:space="preserve">  中山通道底边检查室建设（中山底边检查室和澡堂河底边检查室）项目专项资金</t>
  </si>
  <si>
    <t>中山底边检查室：建设一座综合查验楼。占地4800平方米，建筑面积1200平方米
澡堂河底边检查室：项目占地面积7900平方米，建筑面积1250平方米</t>
  </si>
  <si>
    <t>2450</t>
  </si>
  <si>
    <t>芒市应急管理局机关</t>
  </si>
  <si>
    <t xml:space="preserve">  矿山监控设备专项资金</t>
  </si>
  <si>
    <t>信息化综合管理平台系统建设项目。主要为综合管理平台（监管中心、指挥中心）的软件功能模块安装、数据中心平台的设备安装、指挥中心的装修工程。综合管理服务平台设置在残联大楼10楼会议室。第一期信息化建设安装企业终端系统17座矿山，后期14座矿山的信息化建设视转型升级工作情况而定。企业终端系统建设项目。主要为企业端的视频监测监控、风险管控的业务功能模块，过磅税收征管系统、逃逸报警系统、超重超载报警数据功能模块、矿产资源和林地占用监管等设施设备的安装工程。传输光缆建设项目。主要为企业端传输光缆建设工程、企业终端至监管中心的数据传输线路建设工程。
通过该信息化系统建设能够实现以下功能 ：
一是实现对矿山现状的安全监管、风险管控；
二是实现对税收的计量征收；
三是实现对矿山超重超载行为的监测监管；
四是实现对矿山扬尘、噪音及环境保护的监测监管；
五是实现对矿山超层越界、占用林地等违法开采行为的监测监管。</t>
  </si>
  <si>
    <t>全市矿山企业完成</t>
  </si>
  <si>
    <t>矿山企业</t>
  </si>
  <si>
    <t>对矿山现状的安全监管、风险管控</t>
  </si>
  <si>
    <t>全市矿山企业</t>
  </si>
  <si>
    <t>社会满意度</t>
  </si>
  <si>
    <t>全市满意95%</t>
  </si>
  <si>
    <t>税收增加</t>
  </si>
  <si>
    <t>改善生态环境、增加税收</t>
  </si>
  <si>
    <t>减少事故</t>
  </si>
  <si>
    <t>减少生产安全事故</t>
  </si>
  <si>
    <t>事故下降5%</t>
  </si>
  <si>
    <t>对矿山扬尘、噪音及环境保护的监测监管</t>
  </si>
  <si>
    <t>改善生态环境</t>
  </si>
  <si>
    <t>6-2 芒市重点工作情况解释说明汇总表</t>
  </si>
  <si>
    <t>表6-2</t>
  </si>
  <si>
    <t>重点工作</t>
  </si>
  <si>
    <t>2021年工作重点及工作情况</t>
  </si>
  <si>
    <t>强化征管抓收入，确保财政收入目标顺利实现</t>
  </si>
  <si>
    <t>紧紧围绕“解放思想、跨越发展”大讨论成果和芒市经济发展三年目标定位，进一步提高政治站位，系统谋划、精准施策，确保完成2021年财政各项收入目标。一是加大招商引资力度，以生态田园城市建设为引领，深化“放管服”改革，充分利用自贸区政策优势，围绕增强财政资金杠杆效应、引导效应，大力优化招商营商环境，做好精准招商引资工作，做大做强实体经济，努力培植和挖掘新的税源增长点，不断做大做实财政“蛋糕”；二是千方百计组织收入，努力克服减税降费政策及疫情减收的影响，按照“依法征收、应收尽收”的原则，加强对重点税源、重点企业和重点税种的征管，充分挖掘税收增收潜力，实现税收收入平稳增长；三是强化非税收入管理，以“盘活存量、挖掘增量”为抓手，继续加大清理处置行政事业单位闲置资产力度，加强对预算单位房屋和商铺出租清理和日常监管，为财政增收创造条件；四是采取强有力的措施加快土地收储，盘活国有闲置土地，加大国有土地出让力度，力争实现土地出让收入10亿元以上。</t>
  </si>
  <si>
    <t>严格预算增财力，集中资金保障重点和民生支出</t>
  </si>
  <si>
    <t>牢固树立过“紧日子”思想，严格控制一般性支出，统筹调度资金，集中财力和资金保障全市经济社会发展重点支出需求。一是严格落实基层财政财力保障主体责任，全力做好“保工资、保运转、保基本民生”工作，兜牢兜实财政“三保”底线；二是强化预算约束，优化支出结构，严格按照一般性支出压减5%以上目标要求，降低行政成本，集中财力重点保障各项还本付息、乡村振兴及重点民生支出项目的资金需求；三是继续争取上级专项资金支持，通过建立健全“储备一批、争取一批、实施一批”的滚动项目库机制，力争全年向上级争取项目资金10亿元以上，切实缓解地方财政压力；四是按照“早谋划、早实施、强监管、抓绩效”的原则，结合国家实施乡村振兴战略，确保2021年扶贫资金和涉农整合资金年度“两率”目标如期完成。</t>
  </si>
  <si>
    <t>压实责任降风险，全力完成年度化债目标任务</t>
  </si>
  <si>
    <t>按照隐性债务化解试点县2019年至2023年5年时间将隐性债务清“零”，再用4年时间将地方政府债务率降至100%以下的总体目标，制定2021年度债务化解措施方案，按各司其职、各负其责，压实化债责任，通过积极争取上级专项化债资金、大力盘活国有资产、出让国有土地等增加财政可用财力，计划全年化解债务12.22亿元，其中：隐性债务10.36亿元，存量债务1.86亿元，使政府综合债务率从259%降至230%以下，债务率明显下降，为促进地方经济社会持续健康发展奠定基础。</t>
  </si>
  <si>
    <t>深化改革谋发展，推动财政管理“提质增效”</t>
  </si>
  <si>
    <t xml:space="preserve">一是继续加快国有公司市场化转型改革工作，围绕配置优质资产资源目标，将公租房经营管理权移交国有公司管理，积极与央企、国企和民营企业混改，依法经营采砂、采石、土地整治等项目增加公司收入和现金流，承接市级重点和民生项目，有效减轻地方财政压力、让市级财政回归主业，轻装上阵，切实做好“三保”和到期还本付息保障工作；二是加强预算信息公开考核管理机制，不断扩大预算公开内容和范围，拓宽预算公开的渠道，提高预算透明度；三是继续推进预算绩效改革，进一步明确部门预算绩效管理主体责任，增强预算管理约束力，加强绩效管理，严肃财经纪律，逐步建立预算绩效考评全过程监督运用机制和预算管理制度；四是强化财政资金使用全过程监督检查，采取定期不定期方式进行检查和跟踪问效，确保财政资金使用管理高效、规范；五是继续推进乡镇财政预算管理体制改革，全面加强乡镇财政管理，加快乡镇财政所标准化建设进程，不断提升乡镇财政保障能力和管理水平。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</si>
</sst>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0000"/>
    <numFmt numFmtId="178" formatCode="#,##0.0000"/>
    <numFmt numFmtId="179" formatCode="#,##0.000"/>
    <numFmt numFmtId="180" formatCode="0\.0,&quot;0&quot;"/>
    <numFmt numFmtId="181" formatCode="0.0"/>
    <numFmt numFmtId="182" formatCode="#,##0_ ;[Red]\-#,##0\ "/>
    <numFmt numFmtId="183" formatCode="#,##0_ "/>
    <numFmt numFmtId="184" formatCode="0.0%"/>
    <numFmt numFmtId="185" formatCode="_ * #,##0_ ;_ * \-#,##0_ ;_ * &quot;-&quot;??_ ;_ @_ "/>
    <numFmt numFmtId="186" formatCode="#,##0_);[Red]\(#,##0\)"/>
    <numFmt numFmtId="187" formatCode="#,##0_);\(#,##0\)"/>
    <numFmt numFmtId="188" formatCode="0.00_ "/>
    <numFmt numFmtId="189" formatCode="0_);[Red]\(0\)"/>
  </numFmts>
  <fonts count="66">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宋体"/>
      <charset val="134"/>
    </font>
    <font>
      <b/>
      <sz val="10"/>
      <name val="宋体"/>
      <charset val="134"/>
    </font>
    <font>
      <sz val="12"/>
      <name val="宋体"/>
      <charset val="134"/>
    </font>
    <font>
      <sz val="12"/>
      <color indexed="8"/>
      <name val="Arial"/>
      <charset val="0"/>
    </font>
    <font>
      <sz val="20"/>
      <color indexed="8"/>
      <name val="方正小标宋简体"/>
      <charset val="134"/>
    </font>
    <font>
      <sz val="11"/>
      <color indexed="8"/>
      <name val="宋体"/>
      <charset val="134"/>
    </font>
    <font>
      <b/>
      <sz val="14"/>
      <color indexed="8"/>
      <name val="宋体"/>
      <charset val="134"/>
    </font>
    <font>
      <sz val="14"/>
      <color indexed="8"/>
      <name val="宋体"/>
      <charset val="134"/>
    </font>
    <font>
      <sz val="10"/>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9"/>
      <name val="SimSun"/>
      <charset val="134"/>
    </font>
    <font>
      <b/>
      <sz val="14"/>
      <name val="宋体"/>
      <charset val="134"/>
    </font>
    <font>
      <sz val="14"/>
      <name val="宋体"/>
      <charset val="134"/>
    </font>
    <font>
      <b/>
      <sz val="20"/>
      <name val="方正小标宋简体"/>
      <charset val="134"/>
    </font>
    <font>
      <sz val="14"/>
      <name val="MS Serif"/>
      <charset val="134"/>
    </font>
    <font>
      <b/>
      <sz val="12"/>
      <color indexed="8"/>
      <name val="宋体"/>
      <charset val="134"/>
    </font>
    <font>
      <sz val="12"/>
      <color indexed="8"/>
      <name val="宋体"/>
      <charset val="134"/>
    </font>
    <font>
      <b/>
      <sz val="12"/>
      <name val="宋体"/>
      <charset val="134"/>
    </font>
    <font>
      <sz val="14"/>
      <name val="Times New Roman"/>
      <charset val="134"/>
    </font>
    <font>
      <sz val="20"/>
      <color rgb="FF000000"/>
      <name val="方正小标宋简体"/>
      <charset val="134"/>
    </font>
    <font>
      <sz val="11"/>
      <name val="宋体"/>
      <charset val="134"/>
    </font>
    <font>
      <sz val="20"/>
      <color indexed="8"/>
      <name val="宋体"/>
      <charset val="134"/>
    </font>
    <font>
      <b/>
      <sz val="18"/>
      <color indexed="8"/>
      <name val="方正小标宋简体"/>
      <charset val="134"/>
    </font>
    <font>
      <sz val="20"/>
      <color theme="1"/>
      <name val="方正小标宋简体"/>
      <charset val="134"/>
    </font>
    <font>
      <sz val="10"/>
      <color theme="1"/>
      <name val="方正小标宋_GBK"/>
      <charset val="134"/>
    </font>
    <font>
      <sz val="20"/>
      <color theme="1"/>
      <name val="方正小标宋_GBK"/>
      <charset val="134"/>
    </font>
    <font>
      <sz val="10"/>
      <color theme="1"/>
      <name val="宋体"/>
      <charset val="134"/>
      <scheme val="minor"/>
    </font>
    <font>
      <b/>
      <sz val="12"/>
      <color theme="1"/>
      <name val="宋体"/>
      <charset val="134"/>
      <scheme val="minor"/>
    </font>
    <font>
      <sz val="12"/>
      <color theme="1"/>
      <name val="宋体"/>
      <charset val="134"/>
      <scheme val="minor"/>
    </font>
    <font>
      <sz val="14"/>
      <name val="Arial"/>
      <charset val="134"/>
    </font>
    <font>
      <sz val="14"/>
      <color indexed="9"/>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font>
    <font>
      <sz val="9"/>
      <name val="微软雅黑"/>
      <charset val="1"/>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0B05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indexed="8"/>
      </right>
      <top/>
      <bottom style="thin">
        <color indexed="8"/>
      </bottom>
      <diagonal/>
    </border>
    <border>
      <left style="thin">
        <color indexed="8"/>
      </left>
      <right/>
      <top/>
      <bottom style="thin">
        <color indexed="8"/>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6" borderId="16"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7" applyNumberFormat="0" applyFill="0" applyAlignment="0" applyProtection="0">
      <alignment vertical="center"/>
    </xf>
    <xf numFmtId="0" fontId="50" fillId="0" borderId="17" applyNumberFormat="0" applyFill="0" applyAlignment="0" applyProtection="0">
      <alignment vertical="center"/>
    </xf>
    <xf numFmtId="0" fontId="51" fillId="0" borderId="18" applyNumberFormat="0" applyFill="0" applyAlignment="0" applyProtection="0">
      <alignment vertical="center"/>
    </xf>
    <xf numFmtId="0" fontId="51" fillId="0" borderId="0" applyNumberFormat="0" applyFill="0" applyBorder="0" applyAlignment="0" applyProtection="0">
      <alignment vertical="center"/>
    </xf>
    <xf numFmtId="0" fontId="52" fillId="7" borderId="19" applyNumberFormat="0" applyAlignment="0" applyProtection="0">
      <alignment vertical="center"/>
    </xf>
    <xf numFmtId="0" fontId="53" fillId="8" borderId="20" applyNumberFormat="0" applyAlignment="0" applyProtection="0">
      <alignment vertical="center"/>
    </xf>
    <xf numFmtId="0" fontId="54" fillId="8" borderId="19" applyNumberFormat="0" applyAlignment="0" applyProtection="0">
      <alignment vertical="center"/>
    </xf>
    <xf numFmtId="0" fontId="55" fillId="9" borderId="21" applyNumberFormat="0" applyAlignment="0" applyProtection="0">
      <alignment vertical="center"/>
    </xf>
    <xf numFmtId="0" fontId="56" fillId="0" borderId="22" applyNumberFormat="0" applyFill="0" applyAlignment="0" applyProtection="0">
      <alignment vertical="center"/>
    </xf>
    <xf numFmtId="0" fontId="57" fillId="0" borderId="23" applyNumberFormat="0" applyFill="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1"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1" fillId="32" borderId="0" applyNumberFormat="0" applyBorder="0" applyAlignment="0" applyProtection="0">
      <alignment vertical="center"/>
    </xf>
    <xf numFmtId="0" fontId="61" fillId="33" borderId="0" applyNumberFormat="0" applyBorder="0" applyAlignment="0" applyProtection="0">
      <alignment vertical="center"/>
    </xf>
    <xf numFmtId="0" fontId="62" fillId="34" borderId="0" applyNumberFormat="0" applyBorder="0" applyAlignment="0" applyProtection="0">
      <alignment vertical="center"/>
    </xf>
    <xf numFmtId="0" fontId="62" fillId="35" borderId="0" applyNumberFormat="0" applyBorder="0" applyAlignment="0" applyProtection="0">
      <alignment vertical="center"/>
    </xf>
    <xf numFmtId="0" fontId="61" fillId="36" borderId="0" applyNumberFormat="0" applyBorder="0" applyAlignment="0" applyProtection="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10" fillId="0" borderId="0">
      <alignment vertical="center"/>
    </xf>
    <xf numFmtId="0" fontId="7" fillId="0" borderId="0">
      <alignment vertical="center"/>
    </xf>
    <xf numFmtId="9" fontId="7" fillId="0" borderId="0" applyFont="0" applyFill="0" applyBorder="0" applyAlignment="0" applyProtection="0">
      <alignment vertical="center"/>
    </xf>
    <xf numFmtId="0" fontId="5" fillId="0" borderId="0">
      <alignment vertical="center"/>
    </xf>
    <xf numFmtId="0" fontId="7" fillId="0" borderId="0">
      <alignment vertical="center"/>
    </xf>
    <xf numFmtId="0" fontId="10" fillId="0" borderId="0">
      <alignment vertical="center"/>
    </xf>
    <xf numFmtId="0" fontId="7" fillId="0" borderId="0">
      <alignment vertical="center"/>
    </xf>
    <xf numFmtId="0" fontId="63" fillId="0" borderId="0">
      <alignment vertical="center"/>
    </xf>
    <xf numFmtId="0" fontId="7" fillId="0" borderId="0">
      <alignment vertical="center"/>
    </xf>
    <xf numFmtId="0" fontId="7" fillId="0" borderId="0">
      <alignment vertical="center"/>
    </xf>
    <xf numFmtId="176" fontId="10"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64" fillId="0" borderId="0">
      <alignment vertical="center"/>
    </xf>
    <xf numFmtId="0" fontId="7" fillId="0" borderId="0">
      <alignment vertical="center"/>
    </xf>
    <xf numFmtId="0" fontId="7" fillId="0" borderId="0">
      <alignment vertical="center"/>
    </xf>
    <xf numFmtId="0" fontId="7" fillId="0" borderId="0">
      <alignment vertical="center"/>
    </xf>
    <xf numFmtId="0" fontId="65" fillId="0" borderId="0">
      <alignment vertical="top"/>
      <protection locked="0"/>
    </xf>
  </cellStyleXfs>
  <cellXfs count="347">
    <xf numFmtId="0" fontId="0" fillId="0" borderId="0" xfId="0">
      <alignment vertical="center"/>
    </xf>
    <xf numFmtId="0" fontId="0" fillId="0" borderId="0" xfId="0" applyFont="1" applyFill="1" applyBorder="1" applyAlignment="1">
      <alignment vertical="center"/>
    </xf>
    <xf numFmtId="0" fontId="1" fillId="0" borderId="0" xfId="59" applyFont="1" applyFill="1" applyBorder="1" applyAlignment="1">
      <alignment horizontal="center" vertical="center"/>
    </xf>
    <xf numFmtId="0" fontId="2" fillId="0" borderId="1" xfId="59"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59" applyNumberFormat="1" applyFont="1" applyFill="1" applyBorder="1" applyAlignment="1">
      <alignment horizontal="center" vertical="center" wrapText="1"/>
    </xf>
    <xf numFmtId="0" fontId="0" fillId="0" borderId="1" xfId="0" applyNumberFormat="1" applyFont="1" applyFill="1" applyBorder="1" applyAlignment="1">
      <alignment vertical="center" wrapText="1"/>
    </xf>
    <xf numFmtId="0" fontId="5" fillId="0" borderId="0" xfId="72" applyFont="1" applyFill="1" applyBorder="1" applyAlignment="1">
      <alignment vertical="center"/>
    </xf>
    <xf numFmtId="0" fontId="6" fillId="2" borderId="0" xfId="72"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9" fillId="0" borderId="0" xfId="72" applyNumberFormat="1" applyFont="1" applyFill="1" applyBorder="1" applyAlignment="1" applyProtection="1">
      <alignment horizontal="center" vertical="center"/>
    </xf>
    <xf numFmtId="0" fontId="10" fillId="0" borderId="0" xfId="72" applyNumberFormat="1" applyFont="1" applyFill="1" applyBorder="1" applyAlignment="1" applyProtection="1">
      <alignment horizontal="left" vertical="center"/>
    </xf>
    <xf numFmtId="0" fontId="11" fillId="2" borderId="1" xfId="71" applyFont="1" applyFill="1" applyBorder="1" applyAlignment="1">
      <alignment horizontal="center" vertical="center" wrapText="1"/>
    </xf>
    <xf numFmtId="0" fontId="12" fillId="0" borderId="1" xfId="71" applyFont="1" applyFill="1" applyBorder="1" applyAlignment="1">
      <alignment horizontal="center" vertical="center" wrapText="1"/>
    </xf>
    <xf numFmtId="0" fontId="13" fillId="0" borderId="1" xfId="71" applyFont="1" applyFill="1" applyBorder="1" applyAlignment="1">
      <alignment vertical="center" wrapText="1"/>
    </xf>
    <xf numFmtId="0" fontId="13" fillId="0" borderId="1" xfId="71" applyFont="1" applyFill="1" applyBorder="1" applyAlignment="1">
      <alignment horizontal="center" vertical="center" wrapText="1"/>
    </xf>
    <xf numFmtId="0" fontId="13" fillId="0" borderId="1" xfId="71" applyFont="1" applyFill="1" applyBorder="1" applyAlignment="1">
      <alignment horizontal="left" vertical="center" wrapText="1"/>
    </xf>
    <xf numFmtId="0" fontId="5" fillId="0" borderId="1" xfId="72" applyFont="1" applyFill="1" applyBorder="1" applyAlignment="1">
      <alignmen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77" fontId="20" fillId="0" borderId="1" xfId="0" applyNumberFormat="1" applyFont="1" applyFill="1" applyBorder="1" applyAlignment="1">
      <alignment horizontal="left" vertical="center" wrapText="1"/>
    </xf>
    <xf numFmtId="177" fontId="20"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19" fillId="0" borderId="1" xfId="0" applyFont="1" applyFill="1" applyBorder="1" applyAlignment="1">
      <alignment vertical="center"/>
    </xf>
    <xf numFmtId="177"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xf>
    <xf numFmtId="178" fontId="20" fillId="0" borderId="1" xfId="0" applyNumberFormat="1" applyFont="1" applyFill="1" applyBorder="1" applyAlignment="1">
      <alignment vertical="center" wrapText="1"/>
    </xf>
    <xf numFmtId="0" fontId="19" fillId="0" borderId="1" xfId="0" applyFont="1" applyFill="1" applyBorder="1" applyAlignment="1">
      <alignment horizontal="left" vertical="center"/>
    </xf>
    <xf numFmtId="0" fontId="18"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9" fillId="0" borderId="1" xfId="0" applyFont="1" applyFill="1" applyBorder="1" applyAlignment="1">
      <alignment horizontal="left" vertical="center" wrapText="1"/>
    </xf>
    <xf numFmtId="178"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xf>
    <xf numFmtId="0" fontId="21" fillId="0" borderId="0" xfId="0" applyFont="1" applyFill="1" applyBorder="1" applyAlignment="1">
      <alignment vertical="center" wrapText="1"/>
    </xf>
    <xf numFmtId="0" fontId="20" fillId="0" borderId="0" xfId="0" applyFont="1" applyFill="1" applyBorder="1" applyAlignment="1">
      <alignment vertical="center" wrapText="1"/>
    </xf>
    <xf numFmtId="0" fontId="20" fillId="0" borderId="1" xfId="0" applyFont="1" applyFill="1" applyBorder="1" applyAlignment="1">
      <alignment vertical="center" wrapText="1"/>
    </xf>
    <xf numFmtId="4" fontId="20" fillId="0" borderId="1" xfId="0" applyNumberFormat="1" applyFont="1" applyFill="1" applyBorder="1" applyAlignment="1">
      <alignment vertical="center" wrapText="1"/>
    </xf>
    <xf numFmtId="0" fontId="22" fillId="0" borderId="0" xfId="0" applyFont="1" applyFill="1" applyBorder="1" applyAlignment="1">
      <alignment vertical="center" wrapText="1"/>
    </xf>
    <xf numFmtId="0" fontId="18" fillId="0" borderId="0" xfId="0" applyFont="1" applyFill="1" applyBorder="1" applyAlignment="1">
      <alignment horizontal="right" vertical="center" wrapText="1"/>
    </xf>
    <xf numFmtId="179" fontId="20" fillId="0" borderId="1" xfId="0" applyNumberFormat="1" applyFont="1" applyFill="1" applyBorder="1" applyAlignment="1">
      <alignment vertical="center" wrapText="1"/>
    </xf>
    <xf numFmtId="0" fontId="1" fillId="0" borderId="0" xfId="70" applyNumberFormat="1" applyFont="1" applyFill="1" applyAlignment="1" applyProtection="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wrapText="1"/>
    </xf>
    <xf numFmtId="0" fontId="7" fillId="0" borderId="0" xfId="70" applyFill="1" applyAlignment="1"/>
    <xf numFmtId="0" fontId="7" fillId="0" borderId="0" xfId="70" applyAlignment="1"/>
    <xf numFmtId="0" fontId="7" fillId="0" borderId="0" xfId="70" applyAlignment="1">
      <alignment horizontal="right" vertical="center"/>
    </xf>
    <xf numFmtId="0" fontId="25" fillId="0" borderId="0" xfId="70" applyNumberFormat="1" applyFont="1" applyFill="1" applyAlignment="1" applyProtection="1">
      <alignment horizontal="center" vertical="center" wrapText="1"/>
    </xf>
    <xf numFmtId="0" fontId="25" fillId="0" borderId="0" xfId="70" applyNumberFormat="1" applyFont="1" applyFill="1" applyAlignment="1" applyProtection="1">
      <alignment horizontal="right" vertical="center" wrapText="1"/>
    </xf>
    <xf numFmtId="0" fontId="12" fillId="0" borderId="0" xfId="69" applyFont="1" applyAlignment="1" applyProtection="1">
      <alignment horizontal="left" vertical="center"/>
    </xf>
    <xf numFmtId="180" fontId="26" fillId="0" borderId="0" xfId="69" applyNumberFormat="1" applyFont="1" applyAlignment="1">
      <alignment horizontal="right" vertical="center"/>
    </xf>
    <xf numFmtId="0" fontId="26" fillId="0" borderId="0" xfId="69" applyFont="1" applyAlignment="1">
      <alignment horizontal="right" vertical="center"/>
    </xf>
    <xf numFmtId="181" fontId="26" fillId="0" borderId="0" xfId="69" applyNumberFormat="1" applyFont="1" applyFill="1" applyBorder="1" applyAlignment="1" applyProtection="1">
      <alignment horizontal="right"/>
    </xf>
    <xf numFmtId="2" fontId="23" fillId="0" borderId="1" xfId="68" applyNumberFormat="1" applyFont="1" applyFill="1" applyBorder="1" applyAlignment="1" applyProtection="1">
      <alignment horizontal="center" vertical="center" wrapText="1"/>
    </xf>
    <xf numFmtId="182" fontId="23" fillId="0" borderId="1" xfId="49" applyNumberFormat="1" applyFont="1" applyBorder="1" applyAlignment="1">
      <alignment horizontal="center" vertical="center" wrapText="1"/>
    </xf>
    <xf numFmtId="182" fontId="23" fillId="0" borderId="2" xfId="49" applyNumberFormat="1" applyFont="1" applyBorder="1" applyAlignment="1">
      <alignment horizontal="center" vertical="center" wrapText="1"/>
    </xf>
    <xf numFmtId="0" fontId="7" fillId="0" borderId="0" xfId="66" applyAlignment="1">
      <alignment horizontal="center" vertical="center"/>
    </xf>
    <xf numFmtId="49" fontId="11" fillId="0" borderId="3" xfId="53" applyNumberFormat="1" applyFont="1" applyBorder="1" applyAlignment="1">
      <alignment horizontal="left" vertical="center" wrapText="1"/>
    </xf>
    <xf numFmtId="183" fontId="11" fillId="3" borderId="3" xfId="0" applyNumberFormat="1" applyFont="1" applyFill="1" applyBorder="1" applyAlignment="1">
      <alignment horizontal="right" vertical="center" wrapText="1"/>
    </xf>
    <xf numFmtId="184" fontId="11" fillId="0" borderId="1" xfId="54" applyNumberFormat="1" applyFont="1" applyFill="1" applyBorder="1" applyAlignment="1">
      <alignment horizontal="right" vertical="center" wrapText="1"/>
    </xf>
    <xf numFmtId="49" fontId="12" fillId="0" borderId="3" xfId="53" applyNumberFormat="1" applyFont="1" applyBorder="1" applyAlignment="1">
      <alignment horizontal="left" vertical="center" wrapText="1"/>
    </xf>
    <xf numFmtId="185" fontId="10" fillId="0" borderId="1" xfId="1" applyNumberFormat="1" applyFont="1" applyFill="1" applyBorder="1" applyAlignment="1" applyProtection="1">
      <alignment vertical="center"/>
    </xf>
    <xf numFmtId="185" fontId="27" fillId="0" borderId="1" xfId="1" applyNumberFormat="1" applyFont="1" applyFill="1" applyBorder="1" applyAlignment="1" applyProtection="1">
      <alignment horizontal="right" vertical="center"/>
    </xf>
    <xf numFmtId="185" fontId="28" fillId="0" borderId="1" xfId="1" applyNumberFormat="1" applyFont="1" applyFill="1" applyBorder="1" applyAlignment="1" applyProtection="1">
      <alignment horizontal="right" vertical="center"/>
    </xf>
    <xf numFmtId="185" fontId="28" fillId="0" borderId="4" xfId="1" applyNumberFormat="1" applyFont="1" applyFill="1" applyBorder="1" applyAlignment="1">
      <alignment horizontal="center" vertical="center" wrapText="1"/>
    </xf>
    <xf numFmtId="185" fontId="28" fillId="0" borderId="5" xfId="1" applyNumberFormat="1" applyFont="1" applyFill="1" applyBorder="1" applyAlignment="1" applyProtection="1">
      <alignment horizontal="right" vertical="center"/>
    </xf>
    <xf numFmtId="185" fontId="28" fillId="0" borderId="3" xfId="1" applyNumberFormat="1" applyFont="1" applyFill="1" applyBorder="1" applyAlignment="1" applyProtection="1">
      <alignment horizontal="right" vertical="center"/>
    </xf>
    <xf numFmtId="185" fontId="27" fillId="0" borderId="5" xfId="1" applyNumberFormat="1" applyFont="1" applyFill="1" applyBorder="1" applyAlignment="1" applyProtection="1">
      <alignment horizontal="right" vertical="center"/>
    </xf>
    <xf numFmtId="185" fontId="27" fillId="0" borderId="3" xfId="1" applyNumberFormat="1" applyFont="1" applyFill="1" applyBorder="1" applyAlignment="1">
      <alignment horizontal="center" vertical="center" wrapText="1"/>
    </xf>
    <xf numFmtId="185" fontId="11" fillId="3" borderId="6" xfId="0" applyNumberFormat="1" applyFont="1" applyFill="1" applyBorder="1" applyAlignment="1">
      <alignment horizontal="right" vertical="center" wrapText="1"/>
    </xf>
    <xf numFmtId="185" fontId="28" fillId="0" borderId="3" xfId="1" applyNumberFormat="1" applyFont="1" applyFill="1" applyBorder="1" applyAlignment="1">
      <alignment horizontal="center" vertical="center" wrapText="1"/>
    </xf>
    <xf numFmtId="49" fontId="11" fillId="0" borderId="3" xfId="53" applyNumberFormat="1" applyFont="1" applyBorder="1" applyAlignment="1">
      <alignment horizontal="distributed" vertical="center" wrapText="1"/>
    </xf>
    <xf numFmtId="186" fontId="11" fillId="0" borderId="3" xfId="0" applyNumberFormat="1" applyFont="1" applyFill="1" applyBorder="1" applyAlignment="1">
      <alignment horizontal="right" vertical="center" wrapText="1"/>
    </xf>
    <xf numFmtId="186" fontId="12" fillId="0" borderId="3" xfId="0" applyNumberFormat="1" applyFont="1" applyFill="1" applyBorder="1" applyAlignment="1">
      <alignment horizontal="right" vertical="center" wrapText="1"/>
    </xf>
    <xf numFmtId="183" fontId="11" fillId="0" borderId="3" xfId="0" applyNumberFormat="1" applyFont="1" applyFill="1" applyBorder="1" applyAlignment="1">
      <alignment horizontal="right" vertical="center" wrapText="1"/>
    </xf>
    <xf numFmtId="0" fontId="7" fillId="0" borderId="0" xfId="66" applyFill="1" applyAlignment="1"/>
    <xf numFmtId="0" fontId="29" fillId="0" borderId="0" xfId="66" applyFont="1" applyAlignment="1"/>
    <xf numFmtId="0" fontId="7" fillId="0" borderId="0" xfId="66" applyAlignment="1"/>
    <xf numFmtId="0" fontId="25" fillId="0" borderId="0" xfId="66" applyNumberFormat="1" applyFont="1" applyFill="1" applyAlignment="1" applyProtection="1">
      <alignment horizontal="center" vertical="center" wrapText="1"/>
    </xf>
    <xf numFmtId="0" fontId="24" fillId="0" borderId="0" xfId="66" applyFont="1" applyFill="1" applyAlignment="1" applyProtection="1">
      <alignment horizontal="left" vertical="center"/>
    </xf>
    <xf numFmtId="180" fontId="24" fillId="0" borderId="0" xfId="66" applyNumberFormat="1" applyFont="1" applyFill="1" applyAlignment="1" applyProtection="1">
      <alignment horizontal="right"/>
    </xf>
    <xf numFmtId="0" fontId="30" fillId="0" borderId="0" xfId="66" applyFont="1" applyFill="1" applyAlignment="1">
      <alignment vertical="center"/>
    </xf>
    <xf numFmtId="0" fontId="24" fillId="0" borderId="0" xfId="66" applyFont="1" applyFill="1" applyAlignment="1">
      <alignment horizontal="right" vertical="center"/>
    </xf>
    <xf numFmtId="0" fontId="23" fillId="0" borderId="1" xfId="66" applyNumberFormat="1" applyFont="1" applyFill="1" applyBorder="1" applyAlignment="1" applyProtection="1">
      <alignment horizontal="center" vertical="center"/>
    </xf>
    <xf numFmtId="49" fontId="11" fillId="0" borderId="1" xfId="53" applyNumberFormat="1" applyFont="1" applyBorder="1" applyAlignment="1">
      <alignment horizontal="left" vertical="center" wrapText="1"/>
    </xf>
    <xf numFmtId="183" fontId="11" fillId="3" borderId="1" xfId="0" applyNumberFormat="1" applyFont="1" applyFill="1" applyBorder="1" applyAlignment="1">
      <alignment horizontal="right" vertical="center" wrapText="1"/>
    </xf>
    <xf numFmtId="49" fontId="12" fillId="0" borderId="1" xfId="53" applyNumberFormat="1" applyFont="1" applyBorder="1" applyAlignment="1">
      <alignment horizontal="left" vertical="center" wrapText="1"/>
    </xf>
    <xf numFmtId="183" fontId="12" fillId="0" borderId="3" xfId="67" applyNumberFormat="1" applyFont="1" applyBorder="1" applyAlignment="1">
      <alignment horizontal="right" vertical="center"/>
    </xf>
    <xf numFmtId="183" fontId="11" fillId="0" borderId="3" xfId="67" applyNumberFormat="1" applyFont="1" applyBorder="1" applyAlignment="1">
      <alignment horizontal="right" vertical="center"/>
    </xf>
    <xf numFmtId="183" fontId="11" fillId="0" borderId="3" xfId="67" applyNumberFormat="1" applyFont="1" applyBorder="1" applyAlignment="1">
      <alignment horizontal="center" vertical="center"/>
    </xf>
    <xf numFmtId="49" fontId="11" fillId="0" borderId="1" xfId="53" applyNumberFormat="1" applyFont="1" applyBorder="1" applyAlignment="1">
      <alignment horizontal="distributed" vertical="center" wrapText="1"/>
    </xf>
    <xf numFmtId="182" fontId="11" fillId="0" borderId="1" xfId="0" applyNumberFormat="1" applyFont="1" applyFill="1" applyBorder="1" applyAlignment="1">
      <alignment horizontal="right" vertical="center" wrapText="1"/>
    </xf>
    <xf numFmtId="182" fontId="12" fillId="0" borderId="1" xfId="0" applyNumberFormat="1" applyFont="1" applyFill="1" applyBorder="1" applyAlignment="1">
      <alignment horizontal="right" vertical="center" wrapText="1"/>
    </xf>
    <xf numFmtId="0" fontId="29" fillId="0" borderId="0" xfId="66" applyFont="1" applyAlignment="1">
      <alignment horizontal="center" vertical="center"/>
    </xf>
    <xf numFmtId="0" fontId="7" fillId="0" borderId="0" xfId="49">
      <alignment vertical="center"/>
    </xf>
    <xf numFmtId="0" fontId="6" fillId="0" borderId="0" xfId="49" applyFont="1" applyAlignment="1">
      <alignment horizontal="center" vertical="center" wrapText="1"/>
    </xf>
    <xf numFmtId="0" fontId="7" fillId="0" borderId="0" xfId="49" applyFill="1">
      <alignment vertical="center"/>
    </xf>
    <xf numFmtId="0" fontId="0" fillId="0" borderId="0" xfId="0" applyFont="1" applyFill="1" applyAlignment="1">
      <alignment vertical="center"/>
    </xf>
    <xf numFmtId="0" fontId="31" fillId="0" borderId="0" xfId="61" applyFont="1" applyAlignment="1">
      <alignment horizontal="center" vertical="center" shrinkToFit="1"/>
    </xf>
    <xf numFmtId="0" fontId="9" fillId="0" borderId="0" xfId="61" applyFont="1" applyAlignment="1">
      <alignment horizontal="center" vertical="center" shrinkToFit="1"/>
    </xf>
    <xf numFmtId="0" fontId="12" fillId="0" borderId="0" xfId="61" applyFont="1" applyBorder="1" applyAlignment="1">
      <alignment horizontal="left" vertical="center" wrapText="1"/>
    </xf>
    <xf numFmtId="0" fontId="12" fillId="0" borderId="0" xfId="0" applyFont="1" applyFill="1" applyAlignment="1">
      <alignment horizontal="right"/>
    </xf>
    <xf numFmtId="0" fontId="23" fillId="0" borderId="1" xfId="50" applyFont="1" applyBorder="1" applyAlignment="1">
      <alignment horizontal="center" vertical="center"/>
    </xf>
    <xf numFmtId="49" fontId="23" fillId="0" borderId="1" xfId="0" applyNumberFormat="1" applyFont="1" applyFill="1" applyBorder="1" applyAlignment="1" applyProtection="1">
      <alignment vertical="center" wrapText="1"/>
    </xf>
    <xf numFmtId="183" fontId="24" fillId="0" borderId="1" xfId="1" applyNumberFormat="1" applyFont="1" applyBorder="1" applyAlignment="1">
      <alignment horizontal="right" vertical="center" wrapText="1"/>
    </xf>
    <xf numFmtId="0" fontId="11" fillId="0" borderId="1" xfId="0" applyFont="1" applyFill="1" applyBorder="1" applyAlignment="1">
      <alignment horizontal="center" vertical="center"/>
    </xf>
    <xf numFmtId="0" fontId="29" fillId="0" borderId="1" xfId="49" applyFont="1" applyFill="1" applyBorder="1">
      <alignment vertical="center"/>
    </xf>
    <xf numFmtId="0" fontId="12" fillId="0" borderId="1" xfId="0" applyFont="1" applyFill="1" applyBorder="1" applyAlignment="1">
      <alignment horizontal="center" vertical="center"/>
    </xf>
    <xf numFmtId="0" fontId="10" fillId="0" borderId="0" xfId="0" applyFont="1" applyFill="1" applyAlignment="1"/>
    <xf numFmtId="0" fontId="9" fillId="0" borderId="0" xfId="62" applyFont="1" applyAlignment="1">
      <alignment horizontal="center" vertical="center" shrinkToFit="1"/>
    </xf>
    <xf numFmtId="0" fontId="12" fillId="0" borderId="0" xfId="62" applyFont="1" applyAlignment="1">
      <alignment horizontal="left" vertical="center" wrapText="1"/>
    </xf>
    <xf numFmtId="0" fontId="12" fillId="0" borderId="0" xfId="62" applyFont="1" applyFill="1" applyAlignment="1">
      <alignment horizontal="left" vertical="center" wrapText="1"/>
    </xf>
    <xf numFmtId="182" fontId="24" fillId="0" borderId="0" xfId="64" applyNumberFormat="1" applyFont="1" applyBorder="1" applyAlignment="1">
      <alignment horizontal="right" vertical="center"/>
    </xf>
    <xf numFmtId="0" fontId="23" fillId="0" borderId="2" xfId="64" applyFont="1" applyBorder="1" applyAlignment="1">
      <alignment horizontal="center" vertical="center"/>
    </xf>
    <xf numFmtId="182" fontId="23" fillId="0" borderId="1" xfId="52" applyNumberFormat="1" applyFont="1" applyBorder="1" applyAlignment="1">
      <alignment horizontal="right" vertical="center" wrapText="1"/>
    </xf>
    <xf numFmtId="184" fontId="23" fillId="0" borderId="1" xfId="52" applyNumberFormat="1" applyFont="1" applyBorder="1" applyAlignment="1">
      <alignment horizontal="right" vertical="center" wrapText="1"/>
    </xf>
    <xf numFmtId="0" fontId="32" fillId="0" borderId="0" xfId="59" applyFont="1">
      <alignment vertical="center"/>
    </xf>
    <xf numFmtId="0" fontId="24" fillId="0" borderId="1" xfId="65" applyNumberFormat="1" applyFont="1" applyFill="1" applyBorder="1" applyAlignment="1">
      <alignment horizontal="left" vertical="center" wrapText="1"/>
    </xf>
    <xf numFmtId="182" fontId="24" fillId="0" borderId="1" xfId="52" applyNumberFormat="1" applyFont="1" applyBorder="1" applyAlignment="1">
      <alignment horizontal="right" vertical="center" wrapText="1"/>
    </xf>
    <xf numFmtId="49" fontId="24" fillId="0" borderId="1" xfId="0" applyNumberFormat="1" applyFont="1" applyFill="1" applyBorder="1" applyAlignment="1" applyProtection="1">
      <alignment vertical="center" wrapText="1"/>
    </xf>
    <xf numFmtId="0" fontId="23" fillId="3" borderId="1" xfId="52" applyFont="1" applyFill="1" applyBorder="1" applyAlignment="1">
      <alignment horizontal="distributed" vertical="center" wrapText="1"/>
    </xf>
    <xf numFmtId="182" fontId="23" fillId="0" borderId="1" xfId="52" applyNumberFormat="1" applyFont="1" applyFill="1" applyBorder="1" applyAlignment="1">
      <alignment horizontal="right" vertical="center" wrapText="1"/>
    </xf>
    <xf numFmtId="0" fontId="23" fillId="0" borderId="1" xfId="65" applyNumberFormat="1" applyFont="1" applyFill="1" applyBorder="1" applyAlignment="1">
      <alignment horizontal="left" vertical="center" wrapText="1"/>
    </xf>
    <xf numFmtId="0" fontId="24" fillId="0" borderId="1" xfId="65" applyNumberFormat="1" applyFont="1" applyFill="1" applyBorder="1" applyAlignment="1">
      <alignment horizontal="left" vertical="center" wrapText="1" indent="1"/>
    </xf>
    <xf numFmtId="182" fontId="24" fillId="0" borderId="1" xfId="52" applyNumberFormat="1" applyFont="1" applyFill="1" applyBorder="1" applyAlignment="1">
      <alignment horizontal="right" vertical="center" wrapText="1"/>
    </xf>
    <xf numFmtId="187" fontId="24" fillId="0" borderId="1" xfId="52" applyNumberFormat="1" applyFont="1" applyFill="1" applyBorder="1" applyAlignment="1">
      <alignment horizontal="right" vertical="center" wrapText="1"/>
    </xf>
    <xf numFmtId="0" fontId="23" fillId="3" borderId="1" xfId="52" applyFont="1" applyFill="1" applyBorder="1" applyAlignment="1">
      <alignment horizontal="left" vertical="center" wrapText="1"/>
    </xf>
    <xf numFmtId="0" fontId="7" fillId="0" borderId="0" xfId="57" applyAlignment="1"/>
    <xf numFmtId="0" fontId="7" fillId="0" borderId="0" xfId="57" applyFill="1" applyAlignment="1"/>
    <xf numFmtId="0" fontId="24" fillId="0" borderId="0" xfId="57" applyFont="1" applyAlignment="1">
      <alignment horizontal="right"/>
    </xf>
    <xf numFmtId="0" fontId="23" fillId="0" borderId="1" xfId="57" applyFont="1" applyFill="1" applyBorder="1" applyAlignment="1">
      <alignment horizontal="center" vertical="center" wrapText="1"/>
    </xf>
    <xf numFmtId="49" fontId="23" fillId="0" borderId="4" xfId="0" applyNumberFormat="1" applyFont="1" applyFill="1" applyBorder="1" applyAlignment="1" applyProtection="1">
      <alignment vertical="center" wrapText="1"/>
    </xf>
    <xf numFmtId="185" fontId="23" fillId="0" borderId="1" xfId="1" applyNumberFormat="1" applyFont="1" applyFill="1" applyBorder="1" applyAlignment="1">
      <alignment horizontal="right" vertical="center" wrapText="1"/>
    </xf>
    <xf numFmtId="184" fontId="23" fillId="0" borderId="1" xfId="55" applyNumberFormat="1" applyFont="1" applyFill="1" applyBorder="1" applyAlignment="1">
      <alignment horizontal="right" vertical="center" wrapText="1"/>
    </xf>
    <xf numFmtId="49" fontId="24" fillId="0" borderId="4" xfId="0" applyNumberFormat="1" applyFont="1" applyFill="1" applyBorder="1" applyAlignment="1" applyProtection="1">
      <alignment vertical="center" wrapText="1"/>
    </xf>
    <xf numFmtId="183" fontId="24" fillId="0" borderId="1" xfId="52" applyNumberFormat="1" applyFont="1" applyFill="1" applyBorder="1" applyAlignment="1">
      <alignment horizontal="right" vertical="center" wrapText="1"/>
    </xf>
    <xf numFmtId="183" fontId="24" fillId="0" borderId="1" xfId="54" applyNumberFormat="1" applyFont="1" applyFill="1" applyBorder="1" applyAlignment="1">
      <alignment horizontal="right" vertical="center" wrapText="1"/>
    </xf>
    <xf numFmtId="183" fontId="23" fillId="0" borderId="1" xfId="54" applyNumberFormat="1" applyFont="1" applyFill="1" applyBorder="1" applyAlignment="1">
      <alignment horizontal="right" vertical="center" wrapText="1"/>
    </xf>
    <xf numFmtId="183" fontId="23" fillId="0" borderId="1" xfId="52" applyNumberFormat="1" applyFont="1" applyFill="1" applyBorder="1" applyAlignment="1">
      <alignment horizontal="right" vertical="center" wrapText="1"/>
    </xf>
    <xf numFmtId="183" fontId="24" fillId="0" borderId="1" xfId="63" applyNumberFormat="1" applyFont="1" applyFill="1" applyBorder="1" applyAlignment="1">
      <alignment horizontal="right" vertical="center" wrapText="1"/>
    </xf>
    <xf numFmtId="49" fontId="24" fillId="0" borderId="4" xfId="0" applyNumberFormat="1" applyFont="1" applyFill="1" applyBorder="1" applyAlignment="1" applyProtection="1">
      <alignment horizontal="justify" vertical="center" wrapText="1"/>
    </xf>
    <xf numFmtId="49" fontId="24" fillId="0" borderId="4" xfId="0" applyNumberFormat="1" applyFont="1" applyFill="1" applyBorder="1" applyAlignment="1" applyProtection="1">
      <alignment horizontal="center" vertical="center" wrapText="1"/>
    </xf>
    <xf numFmtId="183" fontId="23" fillId="0" borderId="1" xfId="63" applyNumberFormat="1" applyFont="1" applyFill="1" applyBorder="1" applyAlignment="1">
      <alignment horizontal="right" vertical="center" wrapText="1"/>
    </xf>
    <xf numFmtId="0" fontId="11" fillId="0" borderId="1" xfId="0" applyFont="1" applyFill="1" applyBorder="1" applyAlignment="1">
      <alignment horizontal="distributed" vertical="center" wrapText="1"/>
    </xf>
    <xf numFmtId="183" fontId="23" fillId="0" borderId="1" xfId="1" applyNumberFormat="1" applyFont="1" applyFill="1" applyBorder="1" applyAlignment="1">
      <alignment horizontal="right" vertical="center" wrapText="1"/>
    </xf>
    <xf numFmtId="49" fontId="24" fillId="0" borderId="4" xfId="0" applyNumberFormat="1" applyFont="1" applyFill="1" applyBorder="1" applyAlignment="1" applyProtection="1">
      <alignment horizontal="left" vertical="center" wrapText="1" indent="1"/>
    </xf>
    <xf numFmtId="185" fontId="24" fillId="0" borderId="1" xfId="1" applyNumberFormat="1" applyFont="1" applyBorder="1" applyAlignment="1">
      <alignment horizontal="right" vertical="center" wrapText="1"/>
    </xf>
    <xf numFmtId="185" fontId="23" fillId="0" borderId="7" xfId="1" applyNumberFormat="1" applyFont="1" applyFill="1" applyBorder="1" applyAlignment="1">
      <alignment horizontal="right" vertical="center" wrapText="1"/>
    </xf>
    <xf numFmtId="0" fontId="33" fillId="0" borderId="0" xfId="0" applyFont="1" applyFill="1" applyAlignment="1"/>
    <xf numFmtId="0" fontId="34" fillId="0" borderId="0" xfId="53" applyFont="1" applyFill="1" applyAlignment="1">
      <alignment horizontal="center" vertical="center"/>
    </xf>
    <xf numFmtId="0" fontId="12" fillId="0" borderId="0" xfId="53" applyFont="1" applyFill="1" applyAlignment="1">
      <alignment horizontal="left" vertical="center"/>
    </xf>
    <xf numFmtId="0" fontId="12" fillId="0" borderId="0" xfId="0" applyFont="1" applyFill="1" applyAlignment="1">
      <alignment vertical="center"/>
    </xf>
    <xf numFmtId="0" fontId="12" fillId="0" borderId="0" xfId="53" applyFont="1" applyFill="1" applyAlignment="1">
      <alignment horizontal="right" vertical="center"/>
    </xf>
    <xf numFmtId="182" fontId="23" fillId="0" borderId="1" xfId="49" applyNumberFormat="1" applyFont="1" applyFill="1" applyBorder="1" applyAlignment="1">
      <alignment horizontal="center" vertical="center" wrapText="1"/>
    </xf>
    <xf numFmtId="183" fontId="7" fillId="0" borderId="0" xfId="57" applyNumberFormat="1" applyFont="1" applyFill="1" applyAlignment="1">
      <alignment horizontal="center" vertical="center" wrapText="1"/>
    </xf>
    <xf numFmtId="0" fontId="12" fillId="0" borderId="1" xfId="0" applyFont="1" applyFill="1" applyBorder="1" applyAlignment="1">
      <alignment horizontal="left" vertical="center" wrapText="1"/>
    </xf>
    <xf numFmtId="183" fontId="24" fillId="0" borderId="1" xfId="0" applyNumberFormat="1" applyFont="1" applyFill="1" applyBorder="1" applyAlignment="1">
      <alignment vertical="center" wrapText="1"/>
    </xf>
    <xf numFmtId="184" fontId="24" fillId="0" borderId="1" xfId="3" applyNumberFormat="1" applyFont="1" applyFill="1" applyBorder="1" applyAlignment="1">
      <alignment vertical="center" wrapText="1"/>
    </xf>
    <xf numFmtId="0" fontId="32" fillId="0" borderId="0" xfId="59" applyFont="1" applyFill="1" applyAlignment="1">
      <alignment horizontal="center" vertical="center"/>
    </xf>
    <xf numFmtId="0" fontId="32" fillId="3" borderId="0" xfId="59" applyFont="1" applyFill="1" applyAlignment="1">
      <alignment horizontal="center" vertical="center"/>
    </xf>
    <xf numFmtId="0" fontId="11" fillId="0" borderId="1" xfId="0" applyFont="1" applyFill="1" applyBorder="1" applyAlignment="1">
      <alignment horizontal="center" vertical="center" wrapText="1"/>
    </xf>
    <xf numFmtId="183" fontId="23" fillId="0" borderId="1" xfId="0" applyNumberFormat="1" applyFont="1" applyFill="1" applyBorder="1" applyAlignment="1">
      <alignment vertical="center" wrapText="1"/>
    </xf>
    <xf numFmtId="184" fontId="23" fillId="0" borderId="1" xfId="3" applyNumberFormat="1" applyFont="1" applyFill="1" applyBorder="1" applyAlignment="1">
      <alignment vertical="center" wrapText="1"/>
    </xf>
    <xf numFmtId="0" fontId="32" fillId="0" borderId="0" xfId="49" applyFont="1" applyProtection="1">
      <alignment vertical="center"/>
    </xf>
    <xf numFmtId="0" fontId="29" fillId="0" borderId="0" xfId="49" applyFont="1" applyAlignment="1" applyProtection="1">
      <alignment horizontal="center" vertical="center"/>
    </xf>
    <xf numFmtId="0" fontId="29" fillId="0" borderId="0" xfId="49" applyFont="1" applyProtection="1">
      <alignment vertical="center"/>
    </xf>
    <xf numFmtId="183" fontId="7" fillId="0" borderId="0" xfId="57" applyNumberFormat="1" applyAlignment="1" applyProtection="1"/>
    <xf numFmtId="0" fontId="7" fillId="0" borderId="0" xfId="49" applyProtection="1">
      <alignment vertical="center"/>
    </xf>
    <xf numFmtId="0" fontId="7" fillId="3" borderId="0" xfId="49" applyFill="1" applyProtection="1">
      <alignment vertical="center"/>
    </xf>
    <xf numFmtId="182" fontId="7" fillId="0" borderId="0" xfId="49" applyNumberFormat="1" applyProtection="1">
      <alignment vertical="center"/>
    </xf>
    <xf numFmtId="0" fontId="1" fillId="0" borderId="0" xfId="49" applyFont="1" applyAlignment="1" applyProtection="1">
      <alignment horizontal="center" vertical="center"/>
    </xf>
    <xf numFmtId="0" fontId="24" fillId="0" borderId="0" xfId="49" applyFont="1" applyProtection="1">
      <alignment vertical="center"/>
    </xf>
    <xf numFmtId="182" fontId="24" fillId="0" borderId="0" xfId="49" applyNumberFormat="1" applyFont="1" applyBorder="1" applyAlignment="1" applyProtection="1">
      <alignment horizontal="right" vertical="center"/>
    </xf>
    <xf numFmtId="183" fontId="32" fillId="0" borderId="0" xfId="57" applyNumberFormat="1" applyFont="1" applyAlignment="1" applyProtection="1"/>
    <xf numFmtId="182" fontId="23" fillId="3" borderId="1" xfId="49" applyNumberFormat="1" applyFont="1" applyFill="1" applyBorder="1" applyAlignment="1" applyProtection="1">
      <alignment horizontal="center" vertical="center" wrapText="1"/>
    </xf>
    <xf numFmtId="0" fontId="23" fillId="3" borderId="1" xfId="49" applyFont="1" applyFill="1" applyBorder="1" applyAlignment="1" applyProtection="1">
      <alignment horizontal="distributed" vertical="center" wrapText="1" indent="3"/>
    </xf>
    <xf numFmtId="182" fontId="23" fillId="0" borderId="2" xfId="49" applyNumberFormat="1" applyFont="1" applyBorder="1" applyAlignment="1" applyProtection="1">
      <alignment horizontal="center" vertical="center" wrapText="1"/>
    </xf>
    <xf numFmtId="0" fontId="29" fillId="0" borderId="0" xfId="49" applyFont="1" applyAlignment="1" applyProtection="1">
      <alignment horizontal="center" vertical="center" wrapText="1"/>
    </xf>
    <xf numFmtId="49" fontId="11" fillId="0" borderId="1" xfId="51" applyNumberFormat="1" applyFont="1" applyBorder="1" applyAlignment="1" applyProtection="1">
      <alignment horizontal="left" vertical="center"/>
    </xf>
    <xf numFmtId="0" fontId="23" fillId="3" borderId="1" xfId="0" applyFont="1" applyFill="1" applyBorder="1" applyAlignment="1" applyProtection="1">
      <alignment vertical="center" wrapText="1"/>
    </xf>
    <xf numFmtId="3" fontId="23" fillId="0" borderId="8" xfId="0" applyNumberFormat="1" applyFont="1" applyFill="1" applyBorder="1" applyAlignment="1" applyProtection="1">
      <alignment horizontal="right" vertical="center"/>
      <protection locked="0"/>
    </xf>
    <xf numFmtId="184" fontId="24" fillId="3" borderId="1" xfId="3" applyNumberFormat="1" applyFont="1" applyFill="1" applyBorder="1" applyAlignment="1" applyProtection="1">
      <alignment horizontal="right" vertical="center" wrapText="1"/>
    </xf>
    <xf numFmtId="0" fontId="32" fillId="0" borderId="0" xfId="59" applyFont="1" applyProtection="1">
      <alignment vertical="center"/>
    </xf>
    <xf numFmtId="0" fontId="24" fillId="3" borderId="1" xfId="0" applyFont="1" applyFill="1" applyBorder="1" applyAlignment="1" applyProtection="1">
      <alignment vertical="center" wrapText="1"/>
    </xf>
    <xf numFmtId="3" fontId="24" fillId="0" borderId="8" xfId="0" applyNumberFormat="1" applyFont="1" applyFill="1" applyBorder="1" applyAlignment="1" applyProtection="1">
      <alignment horizontal="right" vertical="center"/>
      <protection locked="0"/>
    </xf>
    <xf numFmtId="184" fontId="23" fillId="0" borderId="1" xfId="3" applyNumberFormat="1" applyFont="1" applyFill="1" applyBorder="1" applyAlignment="1" applyProtection="1">
      <alignment horizontal="right" vertical="center" wrapText="1"/>
    </xf>
    <xf numFmtId="49" fontId="12" fillId="0" borderId="1" xfId="51" applyNumberFormat="1" applyFont="1" applyBorder="1" applyAlignment="1" applyProtection="1">
      <alignment horizontal="left" vertical="center"/>
    </xf>
    <xf numFmtId="0" fontId="12" fillId="0" borderId="1" xfId="0" applyFont="1" applyFill="1" applyBorder="1" applyAlignment="1" applyProtection="1">
      <alignment vertical="center" wrapText="1"/>
    </xf>
    <xf numFmtId="184" fontId="24" fillId="0" borderId="1" xfId="3" applyNumberFormat="1" applyFont="1" applyFill="1" applyBorder="1" applyAlignment="1" applyProtection="1">
      <alignment horizontal="right" vertical="center" wrapText="1"/>
    </xf>
    <xf numFmtId="49" fontId="12" fillId="4" borderId="1" xfId="51" applyNumberFormat="1" applyFont="1" applyFill="1" applyBorder="1" applyAlignment="1" applyProtection="1">
      <alignment horizontal="left" vertical="center"/>
    </xf>
    <xf numFmtId="0" fontId="12" fillId="2" borderId="1" xfId="0" applyFont="1" applyFill="1" applyBorder="1" applyAlignment="1" applyProtection="1">
      <alignment vertical="center" wrapText="1"/>
    </xf>
    <xf numFmtId="0" fontId="11" fillId="0" borderId="1" xfId="0" applyFont="1" applyFill="1" applyBorder="1" applyAlignment="1" applyProtection="1">
      <alignment vertical="center" wrapText="1"/>
    </xf>
    <xf numFmtId="49" fontId="23" fillId="0" borderId="1" xfId="51" applyNumberFormat="1" applyFont="1" applyBorder="1" applyAlignment="1" applyProtection="1">
      <alignment horizontal="left" vertical="center" wrapText="1"/>
    </xf>
    <xf numFmtId="49" fontId="24" fillId="0" borderId="1" xfId="49" applyNumberFormat="1" applyFont="1" applyBorder="1" applyAlignment="1" applyProtection="1">
      <alignment horizontal="left" vertical="center"/>
    </xf>
    <xf numFmtId="0" fontId="24" fillId="2" borderId="1" xfId="0" applyFont="1" applyFill="1" applyBorder="1" applyAlignment="1" applyProtection="1">
      <alignment vertical="center" wrapText="1"/>
    </xf>
    <xf numFmtId="49" fontId="12" fillId="0" borderId="1" xfId="0" applyNumberFormat="1" applyFont="1" applyFill="1" applyBorder="1" applyAlignment="1" applyProtection="1">
      <alignment horizontal="left" wrapText="1"/>
    </xf>
    <xf numFmtId="49" fontId="11" fillId="0" borderId="1" xfId="0" applyNumberFormat="1" applyFont="1" applyFill="1" applyBorder="1" applyAlignment="1" applyProtection="1">
      <alignment horizontal="left" wrapText="1"/>
    </xf>
    <xf numFmtId="49" fontId="12" fillId="0" borderId="1" xfId="0" applyNumberFormat="1" applyFont="1" applyFill="1" applyBorder="1" applyAlignment="1" applyProtection="1">
      <alignment horizontal="left" vertical="center" wrapText="1"/>
    </xf>
    <xf numFmtId="49" fontId="12" fillId="3" borderId="1" xfId="51" applyNumberFormat="1" applyFont="1" applyFill="1" applyBorder="1" applyAlignment="1" applyProtection="1">
      <alignment vertical="center" wrapText="1"/>
    </xf>
    <xf numFmtId="49" fontId="23" fillId="0" borderId="1" xfId="49" applyNumberFormat="1" applyFont="1" applyBorder="1" applyAlignment="1" applyProtection="1">
      <alignment horizontal="left" vertical="center"/>
    </xf>
    <xf numFmtId="49" fontId="11" fillId="3" borderId="1" xfId="51" applyNumberFormat="1" applyFont="1" applyFill="1" applyBorder="1" applyAlignment="1" applyProtection="1">
      <alignment vertical="center" wrapText="1"/>
    </xf>
    <xf numFmtId="0" fontId="11" fillId="0" borderId="9" xfId="0"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wrapText="1"/>
    </xf>
    <xf numFmtId="3" fontId="11" fillId="0" borderId="8" xfId="0" applyNumberFormat="1" applyFont="1" applyFill="1" applyBorder="1" applyAlignment="1" applyProtection="1">
      <alignment horizontal="right" vertical="center"/>
      <protection locked="0"/>
    </xf>
    <xf numFmtId="0" fontId="12" fillId="0" borderId="9" xfId="0" applyFont="1" applyFill="1" applyBorder="1" applyAlignment="1" applyProtection="1">
      <alignment horizontal="left" vertical="center"/>
    </xf>
    <xf numFmtId="3" fontId="12" fillId="0" borderId="8" xfId="0" applyNumberFormat="1" applyFont="1" applyFill="1" applyBorder="1" applyAlignment="1" applyProtection="1">
      <alignment horizontal="right" vertical="center"/>
      <protection locked="0"/>
    </xf>
    <xf numFmtId="3" fontId="12" fillId="3" borderId="8" xfId="0" applyNumberFormat="1" applyFont="1" applyFill="1" applyBorder="1" applyAlignment="1" applyProtection="1">
      <alignment horizontal="right" vertical="center"/>
      <protection locked="0"/>
    </xf>
    <xf numFmtId="49" fontId="12" fillId="2" borderId="1" xfId="51" applyNumberFormat="1" applyFont="1" applyFill="1" applyBorder="1" applyAlignment="1" applyProtection="1">
      <alignment vertical="center" wrapText="1"/>
    </xf>
    <xf numFmtId="3" fontId="28" fillId="3" borderId="8" xfId="0" applyNumberFormat="1" applyFont="1" applyFill="1" applyBorder="1" applyAlignment="1" applyProtection="1">
      <alignment horizontal="right" vertical="center"/>
      <protection locked="0"/>
    </xf>
    <xf numFmtId="3" fontId="28" fillId="3" borderId="8" xfId="0" applyNumberFormat="1" applyFont="1" applyFill="1" applyBorder="1" applyAlignment="1" applyProtection="1">
      <alignment horizontal="right" vertical="center"/>
    </xf>
    <xf numFmtId="3" fontId="24" fillId="0" borderId="10" xfId="0" applyNumberFormat="1" applyFont="1" applyFill="1" applyBorder="1" applyAlignment="1" applyProtection="1">
      <alignment horizontal="right" vertical="center"/>
      <protection locked="0"/>
    </xf>
    <xf numFmtId="49" fontId="23" fillId="0" borderId="1" xfId="49" applyNumberFormat="1" applyFont="1" applyBorder="1" applyAlignment="1" applyProtection="1">
      <alignment horizontal="distributed" vertical="center" indent="1"/>
    </xf>
    <xf numFmtId="0" fontId="23" fillId="3" borderId="1" xfId="49" applyFont="1" applyFill="1" applyBorder="1" applyAlignment="1" applyProtection="1">
      <alignment horizontal="distributed" vertical="center" wrapText="1" indent="1"/>
    </xf>
    <xf numFmtId="185" fontId="23" fillId="0" borderId="1" xfId="1" applyNumberFormat="1" applyFont="1" applyFill="1" applyBorder="1" applyAlignment="1" applyProtection="1">
      <alignment horizontal="right" vertical="center" wrapText="1"/>
    </xf>
    <xf numFmtId="0" fontId="23" fillId="3" borderId="1" xfId="49" applyFont="1" applyFill="1" applyBorder="1" applyAlignment="1" applyProtection="1">
      <alignment horizontal="left" vertical="center" wrapText="1"/>
    </xf>
    <xf numFmtId="3" fontId="23" fillId="3" borderId="8" xfId="0" applyNumberFormat="1" applyFont="1" applyFill="1" applyBorder="1" applyAlignment="1" applyProtection="1">
      <alignment horizontal="right" vertical="center"/>
    </xf>
    <xf numFmtId="0" fontId="24" fillId="3" borderId="1" xfId="49" applyFont="1" applyFill="1" applyBorder="1" applyAlignment="1" applyProtection="1">
      <alignment horizontal="left" vertical="center" wrapText="1"/>
    </xf>
    <xf numFmtId="3" fontId="24" fillId="3" borderId="8" xfId="0" applyNumberFormat="1" applyFont="1" applyFill="1" applyBorder="1" applyAlignment="1" applyProtection="1">
      <alignment horizontal="right" vertical="center"/>
    </xf>
    <xf numFmtId="0" fontId="23" fillId="3" borderId="1" xfId="59" applyFont="1" applyFill="1" applyBorder="1" applyAlignment="1" applyProtection="1">
      <alignment horizontal="left" vertical="center" wrapText="1"/>
    </xf>
    <xf numFmtId="0" fontId="24" fillId="3" borderId="1" xfId="49" applyFont="1" applyFill="1" applyBorder="1" applyAlignment="1">
      <alignment vertical="center" wrapText="1"/>
    </xf>
    <xf numFmtId="3" fontId="24" fillId="3" borderId="10" xfId="0" applyNumberFormat="1" applyFont="1" applyFill="1" applyBorder="1" applyAlignment="1" applyProtection="1">
      <alignment horizontal="right" vertical="center"/>
    </xf>
    <xf numFmtId="0" fontId="0" fillId="0" borderId="0" xfId="0" applyFont="1" applyFill="1" applyBorder="1" applyAlignment="1"/>
    <xf numFmtId="0" fontId="35"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37" fillId="0" borderId="11" xfId="0" applyFont="1" applyFill="1" applyBorder="1" applyAlignment="1">
      <alignment horizontal="center" vertical="center"/>
    </xf>
    <xf numFmtId="0" fontId="38" fillId="0" borderId="11" xfId="0" applyFont="1" applyFill="1" applyBorder="1" applyAlignment="1">
      <alignment horizontal="right" vertical="center"/>
    </xf>
    <xf numFmtId="0" fontId="39" fillId="0" borderId="2" xfId="0" applyFont="1" applyFill="1" applyBorder="1" applyAlignment="1">
      <alignment horizontal="center" vertical="center"/>
    </xf>
    <xf numFmtId="0" fontId="23" fillId="0" borderId="2" xfId="50" applyFont="1" applyBorder="1" applyAlignment="1">
      <alignment horizontal="center" vertical="center"/>
    </xf>
    <xf numFmtId="0" fontId="39" fillId="0" borderId="1" xfId="0" applyFont="1" applyFill="1" applyBorder="1" applyAlignment="1">
      <alignment horizontal="center" vertical="center"/>
    </xf>
    <xf numFmtId="0" fontId="39" fillId="0" borderId="12" xfId="0" applyFont="1" applyFill="1" applyBorder="1" applyAlignment="1">
      <alignment horizontal="center" vertical="center"/>
    </xf>
    <xf numFmtId="0" fontId="23" fillId="0" borderId="12" xfId="50" applyFont="1" applyBorder="1" applyAlignment="1">
      <alignment horizontal="center" vertical="center"/>
    </xf>
    <xf numFmtId="0" fontId="39" fillId="0" borderId="1" xfId="0" applyFont="1" applyFill="1" applyBorder="1" applyAlignment="1">
      <alignment horizontal="center"/>
    </xf>
    <xf numFmtId="0" fontId="39" fillId="0" borderId="1" xfId="0" applyFont="1" applyFill="1" applyBorder="1" applyAlignment="1"/>
    <xf numFmtId="184" fontId="39" fillId="0" borderId="1" xfId="0" applyNumberFormat="1" applyFont="1" applyFill="1" applyBorder="1" applyAlignment="1"/>
    <xf numFmtId="0" fontId="40" fillId="0" borderId="1" xfId="0" applyFont="1" applyFill="1" applyBorder="1" applyAlignment="1"/>
    <xf numFmtId="184" fontId="40" fillId="0" borderId="1" xfId="0" applyNumberFormat="1" applyFont="1" applyFill="1" applyBorder="1" applyAlignment="1"/>
    <xf numFmtId="0" fontId="4" fillId="0" borderId="0" xfId="0" applyFont="1" applyFill="1" applyBorder="1" applyAlignment="1">
      <alignment horizontal="left" vertical="top" wrapText="1"/>
    </xf>
    <xf numFmtId="182" fontId="7" fillId="0" borderId="0" xfId="49" applyNumberFormat="1">
      <alignment vertical="center"/>
    </xf>
    <xf numFmtId="0" fontId="41" fillId="0" borderId="0" xfId="60" applyFont="1" applyAlignment="1"/>
    <xf numFmtId="0" fontId="12" fillId="0" borderId="0" xfId="0" applyFont="1" applyFill="1" applyAlignment="1">
      <alignment horizontal="right" vertical="center"/>
    </xf>
    <xf numFmtId="0" fontId="23" fillId="0" borderId="1" xfId="50" applyFont="1" applyBorder="1" applyAlignment="1">
      <alignment horizontal="center" vertical="center" wrapText="1"/>
    </xf>
    <xf numFmtId="0" fontId="23" fillId="0" borderId="1" xfId="0" applyFont="1" applyFill="1" applyBorder="1" applyAlignment="1">
      <alignment horizontal="left" vertical="center"/>
    </xf>
    <xf numFmtId="183" fontId="23" fillId="0" borderId="1" xfId="1" applyNumberFormat="1" applyFont="1" applyBorder="1" applyAlignment="1">
      <alignment horizontal="right" vertical="center" wrapText="1"/>
    </xf>
    <xf numFmtId="183" fontId="12" fillId="0" borderId="1" xfId="0" applyNumberFormat="1" applyFont="1" applyFill="1" applyBorder="1" applyAlignment="1">
      <alignment horizontal="right" vertical="center" wrapText="1"/>
    </xf>
    <xf numFmtId="0" fontId="28" fillId="0" borderId="0" xfId="0" applyFont="1" applyFill="1" applyAlignment="1"/>
    <xf numFmtId="0" fontId="9" fillId="0" borderId="0" xfId="53" applyFont="1" applyAlignment="1">
      <alignment horizontal="center" vertical="center"/>
    </xf>
    <xf numFmtId="0" fontId="10" fillId="0" borderId="0" xfId="53" applyFont="1" applyFill="1" applyAlignment="1">
      <alignment horizontal="left"/>
    </xf>
    <xf numFmtId="0" fontId="10" fillId="0" borderId="0" xfId="53" applyFont="1" applyAlignment="1">
      <alignment horizontal="right"/>
    </xf>
    <xf numFmtId="0" fontId="27" fillId="0" borderId="1" xfId="0" applyFont="1" applyFill="1" applyBorder="1" applyAlignment="1">
      <alignment horizontal="center" vertical="center"/>
    </xf>
    <xf numFmtId="182" fontId="29" fillId="0" borderId="7" xfId="49" applyNumberFormat="1" applyFont="1" applyBorder="1" applyAlignment="1">
      <alignment horizontal="center" vertical="center" wrapText="1"/>
    </xf>
    <xf numFmtId="0" fontId="27" fillId="0" borderId="1" xfId="0" applyFont="1" applyFill="1" applyBorder="1" applyAlignment="1">
      <alignment vertical="center" wrapText="1"/>
    </xf>
    <xf numFmtId="183" fontId="27" fillId="0" borderId="1" xfId="0" applyNumberFormat="1" applyFont="1" applyFill="1" applyBorder="1" applyAlignment="1">
      <alignment vertical="center" wrapText="1"/>
    </xf>
    <xf numFmtId="0" fontId="28" fillId="0" borderId="1" xfId="0" applyFont="1" applyFill="1" applyBorder="1" applyAlignment="1">
      <alignment horizontal="left" vertical="center" wrapText="1" indent="1"/>
    </xf>
    <xf numFmtId="183" fontId="28" fillId="0" borderId="1" xfId="0" applyNumberFormat="1" applyFont="1" applyFill="1" applyBorder="1" applyAlignment="1">
      <alignmen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9" fillId="2" borderId="0" xfId="53" applyFont="1" applyFill="1" applyBorder="1" applyAlignment="1">
      <alignment horizontal="center" vertical="center"/>
    </xf>
    <xf numFmtId="0" fontId="12" fillId="0" borderId="0" xfId="53" applyFont="1" applyBorder="1" applyAlignment="1">
      <alignment horizontal="left" vertical="center"/>
    </xf>
    <xf numFmtId="0" fontId="12" fillId="0" borderId="0" xfId="53" applyFont="1" applyBorder="1" applyAlignment="1">
      <alignment horizontal="right" vertical="center"/>
    </xf>
    <xf numFmtId="188" fontId="11" fillId="0" borderId="1" xfId="58" applyNumberFormat="1" applyFont="1" applyFill="1" applyBorder="1" applyAlignment="1">
      <alignment horizontal="left" vertical="center"/>
    </xf>
    <xf numFmtId="183" fontId="11" fillId="0" borderId="1" xfId="58" applyNumberFormat="1" applyFont="1" applyFill="1" applyBorder="1" applyAlignment="1">
      <alignment horizontal="right" vertical="center" wrapText="1"/>
    </xf>
    <xf numFmtId="188" fontId="12" fillId="0" borderId="1" xfId="58" applyNumberFormat="1" applyFont="1" applyFill="1" applyBorder="1" applyAlignment="1">
      <alignment horizontal="left" vertical="center"/>
    </xf>
    <xf numFmtId="189" fontId="12" fillId="0" borderId="1" xfId="58" applyNumberFormat="1" applyFont="1" applyFill="1" applyBorder="1" applyAlignment="1">
      <alignment horizontal="right" vertical="center" wrapText="1"/>
    </xf>
    <xf numFmtId="189" fontId="12" fillId="0" borderId="1" xfId="0" applyNumberFormat="1" applyFont="1" applyFill="1" applyBorder="1" applyAlignment="1">
      <alignment horizontal="right" vertical="center" wrapText="1"/>
    </xf>
    <xf numFmtId="183" fontId="12" fillId="0" borderId="1" xfId="58" applyNumberFormat="1" applyFont="1" applyFill="1" applyBorder="1" applyAlignment="1">
      <alignment horizontal="right" vertical="center" wrapText="1"/>
    </xf>
    <xf numFmtId="0" fontId="11" fillId="0" borderId="1" xfId="58" applyFont="1" applyFill="1" applyBorder="1" applyAlignment="1">
      <alignment horizontal="center" vertical="center"/>
    </xf>
    <xf numFmtId="0" fontId="23" fillId="3" borderId="0" xfId="49" applyFont="1" applyFill="1" applyAlignment="1">
      <alignment horizontal="center" vertical="center" wrapText="1"/>
    </xf>
    <xf numFmtId="0" fontId="29" fillId="0" borderId="0" xfId="49" applyFont="1">
      <alignment vertical="center"/>
    </xf>
    <xf numFmtId="0" fontId="7" fillId="0" borderId="0" xfId="49" applyFont="1">
      <alignment vertical="center"/>
    </xf>
    <xf numFmtId="0" fontId="28" fillId="0" borderId="0" xfId="49" applyFont="1">
      <alignment vertical="center"/>
    </xf>
    <xf numFmtId="0" fontId="7" fillId="3" borderId="0" xfId="59" applyFill="1">
      <alignment vertical="center"/>
    </xf>
    <xf numFmtId="0" fontId="24" fillId="3" borderId="0" xfId="49" applyFont="1" applyFill="1">
      <alignment vertical="center"/>
    </xf>
    <xf numFmtId="0" fontId="7" fillId="3" borderId="0" xfId="49" applyFill="1">
      <alignment vertical="center"/>
    </xf>
    <xf numFmtId="0" fontId="1" fillId="3" borderId="0" xfId="49" applyFont="1" applyFill="1" applyAlignment="1">
      <alignment horizontal="center" vertical="center"/>
    </xf>
    <xf numFmtId="0" fontId="10" fillId="3" borderId="0" xfId="49" applyFont="1" applyFill="1">
      <alignment vertical="center"/>
    </xf>
    <xf numFmtId="0" fontId="42" fillId="3" borderId="0" xfId="49" applyFont="1" applyFill="1">
      <alignment vertical="center"/>
    </xf>
    <xf numFmtId="182" fontId="24" fillId="3" borderId="0" xfId="49" applyNumberFormat="1" applyFont="1" applyFill="1" applyBorder="1" applyAlignment="1">
      <alignment horizontal="left" vertical="center"/>
    </xf>
    <xf numFmtId="182" fontId="23" fillId="3" borderId="1" xfId="49" applyNumberFormat="1" applyFont="1" applyFill="1" applyBorder="1" applyAlignment="1">
      <alignment horizontal="center" vertical="center" wrapText="1"/>
    </xf>
    <xf numFmtId="0" fontId="23" fillId="3" borderId="1" xfId="49" applyFont="1" applyFill="1" applyBorder="1" applyAlignment="1">
      <alignment horizontal="distributed" vertical="center" wrapText="1" indent="3"/>
    </xf>
    <xf numFmtId="183" fontId="7" fillId="3" borderId="0" xfId="57" applyNumberFormat="1" applyFont="1" applyFill="1" applyAlignment="1">
      <alignment horizontal="center" vertical="center" wrapText="1"/>
    </xf>
    <xf numFmtId="0" fontId="23" fillId="0" borderId="13" xfId="0" applyFont="1" applyFill="1" applyBorder="1" applyAlignment="1">
      <alignment horizontal="left" vertical="center"/>
    </xf>
    <xf numFmtId="49" fontId="23" fillId="0" borderId="1" xfId="0" applyNumberFormat="1" applyFont="1" applyFill="1" applyBorder="1" applyAlignment="1">
      <alignment vertical="center" wrapText="1"/>
    </xf>
    <xf numFmtId="3" fontId="11" fillId="3" borderId="8" xfId="0" applyNumberFormat="1" applyFont="1" applyFill="1" applyBorder="1" applyAlignment="1" applyProtection="1">
      <alignment horizontal="right" vertical="center"/>
      <protection locked="0"/>
    </xf>
    <xf numFmtId="184" fontId="23" fillId="0" borderId="1" xfId="3" applyNumberFormat="1" applyFont="1" applyFill="1" applyBorder="1" applyAlignment="1">
      <alignment horizontal="right" vertical="center" wrapText="1" shrinkToFit="1"/>
    </xf>
    <xf numFmtId="0" fontId="43" fillId="3" borderId="0" xfId="59" applyFont="1" applyFill="1" applyAlignment="1">
      <alignment horizontal="center" vertical="center"/>
    </xf>
    <xf numFmtId="0" fontId="24" fillId="0" borderId="13" xfId="0" applyFont="1" applyFill="1" applyBorder="1" applyAlignment="1">
      <alignment horizontal="left" vertical="center"/>
    </xf>
    <xf numFmtId="49" fontId="24" fillId="0" borderId="1" xfId="0" applyNumberFormat="1" applyFont="1" applyFill="1" applyBorder="1" applyAlignment="1">
      <alignment vertical="center" wrapText="1"/>
    </xf>
    <xf numFmtId="184" fontId="24" fillId="0" borderId="1" xfId="3" applyNumberFormat="1" applyFont="1" applyFill="1" applyBorder="1" applyAlignment="1">
      <alignment horizontal="right" vertical="center" wrapText="1" shrinkToFit="1"/>
    </xf>
    <xf numFmtId="0" fontId="12" fillId="0" borderId="13" xfId="0" applyFont="1" applyFill="1" applyBorder="1" applyAlignment="1">
      <alignment horizontal="left" vertical="center"/>
    </xf>
    <xf numFmtId="0" fontId="24" fillId="0" borderId="14" xfId="0" applyFont="1" applyFill="1" applyBorder="1" applyAlignment="1">
      <alignment horizontal="left" vertical="center"/>
    </xf>
    <xf numFmtId="0" fontId="12" fillId="0" borderId="7" xfId="0" applyFont="1" applyFill="1" applyBorder="1" applyAlignment="1">
      <alignment horizontal="left"/>
    </xf>
    <xf numFmtId="0" fontId="24" fillId="0" borderId="7" xfId="0" applyFont="1" applyFill="1" applyBorder="1" applyAlignment="1">
      <alignment horizontal="left" vertical="center"/>
    </xf>
    <xf numFmtId="0" fontId="12"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wrapText="1"/>
    </xf>
    <xf numFmtId="183" fontId="11" fillId="0" borderId="0" xfId="0" applyNumberFormat="1" applyFont="1" applyFill="1" applyBorder="1" applyAlignment="1">
      <alignment horizontal="left" wrapText="1"/>
    </xf>
    <xf numFmtId="49" fontId="24" fillId="3" borderId="1" xfId="0" applyNumberFormat="1" applyFont="1" applyFill="1" applyBorder="1" applyAlignment="1">
      <alignment vertical="center" wrapText="1"/>
    </xf>
    <xf numFmtId="49" fontId="23" fillId="3" borderId="7" xfId="56" applyNumberFormat="1" applyFont="1" applyFill="1" applyBorder="1" applyAlignment="1" applyProtection="1">
      <alignment horizontal="left" vertical="center"/>
    </xf>
    <xf numFmtId="0" fontId="23" fillId="3" borderId="1" xfId="49" applyFont="1" applyFill="1" applyBorder="1" applyAlignment="1">
      <alignment horizontal="distributed" vertical="center" wrapText="1" indent="2"/>
    </xf>
    <xf numFmtId="3" fontId="12" fillId="3" borderId="8" xfId="0" applyNumberFormat="1" applyFont="1" applyFill="1" applyBorder="1" applyAlignment="1" applyProtection="1">
      <alignment horizontal="right" vertical="center"/>
    </xf>
    <xf numFmtId="0" fontId="43" fillId="0" borderId="0" xfId="59" applyFont="1" applyAlignment="1">
      <alignment horizontal="center" vertical="center"/>
    </xf>
    <xf numFmtId="0" fontId="23" fillId="3" borderId="1" xfId="49" applyFont="1" applyFill="1" applyBorder="1" applyAlignment="1">
      <alignment horizontal="left" vertical="center"/>
    </xf>
    <xf numFmtId="0" fontId="23" fillId="3" borderId="1" xfId="49" applyFont="1" applyFill="1" applyBorder="1" applyAlignment="1">
      <alignment vertical="center" wrapText="1"/>
    </xf>
    <xf numFmtId="183" fontId="23" fillId="3" borderId="1" xfId="1" applyNumberFormat="1" applyFont="1" applyFill="1" applyBorder="1" applyAlignment="1">
      <alignment horizontal="right" vertical="center" wrapText="1"/>
    </xf>
    <xf numFmtId="0" fontId="24" fillId="3" borderId="1" xfId="49" applyNumberFormat="1" applyFont="1" applyFill="1" applyBorder="1" applyAlignment="1">
      <alignment horizontal="left" vertical="center"/>
    </xf>
    <xf numFmtId="0" fontId="24" fillId="3" borderId="1" xfId="49" applyNumberFormat="1" applyFont="1" applyFill="1" applyBorder="1" applyAlignment="1">
      <alignment horizontal="left" vertical="center" wrapText="1"/>
    </xf>
    <xf numFmtId="183" fontId="24" fillId="3" borderId="1" xfId="1" applyNumberFormat="1" applyFont="1" applyFill="1" applyBorder="1" applyAlignment="1">
      <alignment horizontal="right" vertical="center" wrapText="1"/>
    </xf>
    <xf numFmtId="0" fontId="24" fillId="3" borderId="1" xfId="49" applyFont="1" applyFill="1" applyBorder="1" applyAlignment="1">
      <alignment horizontal="left" vertical="center"/>
    </xf>
    <xf numFmtId="0" fontId="24" fillId="3" borderId="1" xfId="59" applyFont="1" applyFill="1" applyBorder="1" applyAlignment="1">
      <alignment horizontal="left" vertical="center"/>
    </xf>
    <xf numFmtId="0" fontId="24" fillId="3" borderId="1" xfId="49" applyNumberFormat="1" applyFont="1" applyFill="1" applyBorder="1" applyAlignment="1">
      <alignment vertical="center" wrapText="1"/>
    </xf>
    <xf numFmtId="0" fontId="23" fillId="3" borderId="1" xfId="49" applyFont="1" applyFill="1" applyBorder="1" applyAlignment="1">
      <alignment horizontal="left" vertical="center" wrapText="1"/>
    </xf>
    <xf numFmtId="183" fontId="24" fillId="5" borderId="1" xfId="0" applyNumberFormat="1" applyFont="1" applyFill="1" applyBorder="1" applyAlignment="1">
      <alignment horizontal="right" vertical="center" wrapText="1"/>
    </xf>
    <xf numFmtId="0" fontId="7" fillId="3" borderId="1" xfId="49" applyFill="1" applyBorder="1">
      <alignment vertical="center"/>
    </xf>
    <xf numFmtId="0" fontId="23" fillId="3" borderId="7" xfId="49" applyFont="1" applyFill="1" applyBorder="1" applyAlignment="1">
      <alignment horizontal="distributed" vertical="center"/>
    </xf>
    <xf numFmtId="0" fontId="23" fillId="3" borderId="1" xfId="49" applyFont="1" applyFill="1" applyBorder="1" applyAlignment="1" applyProtection="1">
      <alignment horizontal="center" vertical="center" wrapText="1"/>
    </xf>
    <xf numFmtId="0" fontId="23" fillId="3" borderId="1" xfId="49" applyNumberFormat="1" applyFont="1" applyFill="1" applyBorder="1" applyAlignment="1" applyProtection="1">
      <alignment horizontal="left" vertical="center"/>
    </xf>
    <xf numFmtId="0" fontId="23" fillId="3" borderId="1" xfId="49" applyNumberFormat="1" applyFont="1" applyFill="1" applyBorder="1" applyAlignment="1" applyProtection="1">
      <alignment vertical="center" wrapText="1"/>
    </xf>
    <xf numFmtId="184" fontId="23" fillId="3" borderId="1" xfId="3" applyNumberFormat="1" applyFont="1" applyFill="1" applyBorder="1" applyAlignment="1" applyProtection="1">
      <alignment horizontal="right" vertical="center" wrapText="1"/>
    </xf>
    <xf numFmtId="0" fontId="24" fillId="3" borderId="1" xfId="49" applyFont="1" applyFill="1" applyBorder="1" applyAlignment="1" applyProtection="1">
      <alignment horizontal="left" vertical="center"/>
    </xf>
    <xf numFmtId="0" fontId="23" fillId="3" borderId="1" xfId="49" applyFont="1" applyFill="1" applyBorder="1" applyAlignment="1" applyProtection="1">
      <alignment horizontal="left" vertical="center"/>
    </xf>
    <xf numFmtId="0" fontId="24" fillId="3" borderId="1" xfId="49" applyFont="1" applyFill="1" applyBorder="1" applyAlignment="1" applyProtection="1">
      <alignment horizontal="left" vertical="top" wrapText="1"/>
    </xf>
    <xf numFmtId="0" fontId="24" fillId="3" borderId="1" xfId="49" applyNumberFormat="1" applyFont="1" applyFill="1" applyBorder="1" applyAlignment="1" applyProtection="1">
      <alignment vertical="center" wrapText="1"/>
    </xf>
    <xf numFmtId="0" fontId="23" fillId="3" borderId="1" xfId="49" applyFont="1" applyFill="1" applyBorder="1" applyAlignment="1" applyProtection="1">
      <alignment horizontal="distributed" vertical="center"/>
    </xf>
    <xf numFmtId="49" fontId="23" fillId="3" borderId="1" xfId="0" applyNumberFormat="1" applyFont="1" applyFill="1" applyBorder="1" applyAlignment="1" applyProtection="1">
      <alignment horizontal="distributed" vertical="center" wrapText="1"/>
    </xf>
    <xf numFmtId="3" fontId="24" fillId="3" borderId="15" xfId="0" applyNumberFormat="1" applyFont="1" applyFill="1" applyBorder="1" applyAlignment="1" applyProtection="1">
      <alignment horizontal="right" vertical="center"/>
    </xf>
    <xf numFmtId="3" fontId="24" fillId="3" borderId="1" xfId="0" applyNumberFormat="1" applyFont="1" applyFill="1" applyBorder="1" applyAlignment="1" applyProtection="1">
      <alignment horizontal="right" vertical="center"/>
    </xf>
    <xf numFmtId="3" fontId="12" fillId="0" borderId="1" xfId="0" applyNumberFormat="1" applyFont="1" applyFill="1" applyBorder="1" applyAlignment="1" applyProtection="1">
      <alignment horizontal="right" vertical="center"/>
      <protection locked="0"/>
    </xf>
    <xf numFmtId="3" fontId="24" fillId="0" borderId="1" xfId="0" applyNumberFormat="1" applyFont="1" applyFill="1" applyBorder="1" applyAlignment="1" applyProtection="1">
      <alignment horizontal="right" vertical="center"/>
    </xf>
    <xf numFmtId="3" fontId="23" fillId="3" borderId="1" xfId="0" applyNumberFormat="1" applyFont="1" applyFill="1" applyBorder="1" applyAlignment="1" applyProtection="1">
      <alignment horizontal="right" vertical="center"/>
    </xf>
    <xf numFmtId="0" fontId="24" fillId="3" borderId="1" xfId="49" applyFont="1" applyFill="1" applyBorder="1" applyProtection="1">
      <alignment vertical="center"/>
    </xf>
    <xf numFmtId="0" fontId="24" fillId="3" borderId="1" xfId="59" applyFont="1" applyFill="1" applyBorder="1" applyAlignment="1" applyProtection="1">
      <alignment horizontal="left" vertical="center"/>
    </xf>
    <xf numFmtId="0" fontId="43" fillId="3" borderId="1" xfId="49" applyFont="1" applyFill="1" applyBorder="1" applyAlignment="1" applyProtection="1">
      <alignment horizontal="distributed" vertical="center"/>
    </xf>
    <xf numFmtId="0" fontId="23" fillId="3" borderId="1" xfId="49" applyNumberFormat="1" applyFont="1" applyFill="1" applyBorder="1" applyAlignment="1" applyProtection="1">
      <alignment horizontal="distributed" vertical="center"/>
    </xf>
    <xf numFmtId="0" fontId="24" fillId="3" borderId="1" xfId="49" applyFont="1" applyFill="1" applyBorder="1" applyAlignment="1" applyProtection="1" quotePrefix="1">
      <alignment horizontal="left" vertical="center"/>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云南省向人大报送政府收支预算表格式编制过程表 2" xfId="49"/>
    <cellStyle name="常规_2007年云南省向人大报送政府收支预算表格式编制过程表 2 2 2" xfId="50"/>
    <cellStyle name="常规 8" xfId="51"/>
    <cellStyle name="常规_2007年云南省向人大报送政府收支预算表格式编制过程表 2 2 3" xfId="52"/>
    <cellStyle name="常规 16" xfId="53"/>
    <cellStyle name="常规 2 4 2 2 2" xfId="54"/>
    <cellStyle name="百分比 10" xfId="55"/>
    <cellStyle name="常规_exceltmp1 2" xfId="56"/>
    <cellStyle name="常规 10" xfId="57"/>
    <cellStyle name="常规 16 2" xfId="58"/>
    <cellStyle name="常规_2007年云南省向人大报送政府收支预算表格式编制过程表" xfId="59"/>
    <cellStyle name="常规 3 7" xfId="60"/>
    <cellStyle name="常规 2 4 2" xfId="61"/>
    <cellStyle name="常规 2 4" xfId="62"/>
    <cellStyle name="千位分隔 2" xfId="63"/>
    <cellStyle name="常规_2007年云南省向人大报送政府收支预算表格式编制过程表 2 2" xfId="64"/>
    <cellStyle name="常规 10 2 2 2" xfId="65"/>
    <cellStyle name="常规 15 2" xfId="66"/>
    <cellStyle name="常规 28" xfId="67"/>
    <cellStyle name="常规 2 2" xfId="68"/>
    <cellStyle name="常规 2 2 11 2" xfId="69"/>
    <cellStyle name="常规 11 3" xfId="70"/>
    <cellStyle name="常规 3 3" xfId="71"/>
    <cellStyle name="常规 5" xfId="72"/>
    <cellStyle name="Normal" xfId="73"/>
  </cellStyles>
  <dxfs count="4">
    <dxf>
      <font>
        <color indexed="9"/>
      </font>
    </dxf>
    <dxf>
      <font>
        <b val="1"/>
        <i val="0"/>
      </font>
    </dxf>
    <dxf>
      <font>
        <color indexed="10"/>
      </font>
    </dxf>
    <dxf>
      <font>
        <b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24180;&#25919;&#24220;&#39044;&#31639;&#20844;&#24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s>
    <sheetDataSet>
      <sheetData sheetId="0">
        <row r="7">
          <cell r="B7">
            <v>44197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tabColor theme="0" tint="-0.14981536301767"/>
  </sheetPr>
  <dimension ref="A1:G110"/>
  <sheetViews>
    <sheetView showZeros="0" tabSelected="1" view="pageBreakPreview" zoomScale="80" zoomScaleNormal="90" workbookViewId="0">
      <pane ySplit="3" topLeftCell="A96" activePane="bottomLeft" state="frozen"/>
      <selection/>
      <selection pane="bottomLeft" activeCell="C115" sqref="C115"/>
    </sheetView>
  </sheetViews>
  <sheetFormatPr defaultColWidth="9" defaultRowHeight="15.6" outlineLevelCol="6"/>
  <cols>
    <col min="1" max="1" width="14.5" style="286" customWidth="1"/>
    <col min="2" max="2" width="72.75" style="286" customWidth="1"/>
    <col min="3" max="3" width="22.037037037037" style="286" customWidth="1"/>
    <col min="4" max="4" width="20.5" style="286" customWidth="1"/>
    <col min="5" max="5" width="21.1296296296296" style="286" customWidth="1"/>
    <col min="6" max="16384" width="9" style="121"/>
  </cols>
  <sheetData>
    <row r="1" ht="45" customHeight="1" spans="1:6">
      <c r="A1" s="287"/>
      <c r="B1" s="287" t="s">
        <v>0</v>
      </c>
      <c r="C1" s="287"/>
      <c r="D1" s="287"/>
      <c r="E1" s="287"/>
    </row>
    <row r="2" ht="18.95" customHeight="1" spans="1:6">
      <c r="B2" s="285" t="s">
        <v>1</v>
      </c>
      <c r="C2" s="289"/>
      <c r="D2" s="289"/>
      <c r="E2" s="290" t="s">
        <v>2</v>
      </c>
    </row>
    <row r="3" s="280" customFormat="1" ht="45" customHeight="1" spans="1:6">
      <c r="A3" s="187" t="s">
        <v>3</v>
      </c>
      <c r="B3" s="328" t="s">
        <v>4</v>
      </c>
      <c r="C3" s="187" t="s">
        <v>5</v>
      </c>
      <c r="D3" s="187" t="s">
        <v>6</v>
      </c>
      <c r="E3" s="328" t="s">
        <v>7</v>
      </c>
      <c r="F3" s="293" t="s">
        <v>8</v>
      </c>
    </row>
    <row r="4" ht="36" customHeight="1" spans="1:6">
      <c r="A4" s="329" t="s">
        <v>9</v>
      </c>
      <c r="B4" s="330" t="s">
        <v>10</v>
      </c>
      <c r="C4" s="228">
        <f>SUM(C5:C19)</f>
        <v>49900</v>
      </c>
      <c r="D4" s="228">
        <f>SUM(D5:D19)</f>
        <v>54000</v>
      </c>
      <c r="E4" s="331">
        <f t="shared" ref="E4:E67" si="0">IF(C4&lt;&gt;0,IF((D4/C4-1)&lt;-30%,"",IF((D4/C4-1)&gt;150%,"",D4/C4-1)),"")</f>
        <v>0.0821643286573146</v>
      </c>
      <c r="F4" s="172" t="str">
        <f t="shared" ref="F4:F46" si="1">IF(LEN(A4)=3,"是",IF(B4&lt;&gt;"",IF(SUM(C4:D4)&lt;&gt;0,"是","否"),"是"))</f>
        <v>是</v>
      </c>
    </row>
    <row r="5" ht="36" customHeight="1" spans="1:6">
      <c r="A5" s="332" t="s">
        <v>11</v>
      </c>
      <c r="B5" s="229" t="s">
        <v>12</v>
      </c>
      <c r="C5" s="230">
        <v>20000</v>
      </c>
      <c r="D5" s="230">
        <v>21570</v>
      </c>
      <c r="E5" s="331">
        <f t="shared" si="0"/>
        <v>0.0785</v>
      </c>
      <c r="F5" s="172" t="str">
        <f t="shared" si="1"/>
        <v>是</v>
      </c>
    </row>
    <row r="6" ht="36" customHeight="1" spans="1:6">
      <c r="A6" s="332" t="s">
        <v>13</v>
      </c>
      <c r="B6" s="229" t="s">
        <v>14</v>
      </c>
      <c r="C6" s="230">
        <v>1300</v>
      </c>
      <c r="D6" s="230">
        <v>1600</v>
      </c>
      <c r="E6" s="331">
        <f t="shared" si="0"/>
        <v>0.230769230769231</v>
      </c>
      <c r="F6" s="172" t="str">
        <f t="shared" si="1"/>
        <v>是</v>
      </c>
    </row>
    <row r="7" ht="36" customHeight="1" spans="1:6">
      <c r="A7" s="332" t="s">
        <v>15</v>
      </c>
      <c r="B7" s="229" t="s">
        <v>16</v>
      </c>
      <c r="C7" s="230">
        <v>800</v>
      </c>
      <c r="D7" s="230">
        <v>800</v>
      </c>
      <c r="E7" s="331">
        <f t="shared" si="0"/>
        <v>0</v>
      </c>
      <c r="F7" s="172" t="str">
        <f t="shared" si="1"/>
        <v>是</v>
      </c>
    </row>
    <row r="8" ht="36" customHeight="1" spans="1:6">
      <c r="A8" s="332" t="s">
        <v>17</v>
      </c>
      <c r="B8" s="229" t="s">
        <v>18</v>
      </c>
      <c r="C8" s="230">
        <v>1250</v>
      </c>
      <c r="D8" s="230">
        <v>1000</v>
      </c>
      <c r="E8" s="331">
        <f t="shared" si="0"/>
        <v>-0.2</v>
      </c>
      <c r="F8" s="172" t="str">
        <f t="shared" si="1"/>
        <v>是</v>
      </c>
    </row>
    <row r="9" ht="36" customHeight="1" spans="1:6">
      <c r="A9" s="332" t="s">
        <v>19</v>
      </c>
      <c r="B9" s="229" t="s">
        <v>20</v>
      </c>
      <c r="C9" s="230">
        <v>2700</v>
      </c>
      <c r="D9" s="230">
        <v>3000</v>
      </c>
      <c r="E9" s="331">
        <f t="shared" si="0"/>
        <v>0.111111111111111</v>
      </c>
      <c r="F9" s="172" t="str">
        <f t="shared" si="1"/>
        <v>是</v>
      </c>
    </row>
    <row r="10" ht="36" customHeight="1" spans="1:6">
      <c r="A10" s="332" t="s">
        <v>21</v>
      </c>
      <c r="B10" s="229" t="s">
        <v>22</v>
      </c>
      <c r="C10" s="230">
        <v>2000</v>
      </c>
      <c r="D10" s="230">
        <v>1200</v>
      </c>
      <c r="E10" s="331" t="str">
        <f t="shared" si="0"/>
        <v/>
      </c>
      <c r="F10" s="172" t="str">
        <f t="shared" si="1"/>
        <v>是</v>
      </c>
    </row>
    <row r="11" ht="36" customHeight="1" spans="1:6">
      <c r="A11" s="332" t="s">
        <v>23</v>
      </c>
      <c r="B11" s="229" t="s">
        <v>24</v>
      </c>
      <c r="C11" s="230">
        <v>800</v>
      </c>
      <c r="D11" s="230">
        <v>1600</v>
      </c>
      <c r="E11" s="331">
        <f t="shared" si="0"/>
        <v>1</v>
      </c>
      <c r="F11" s="172" t="str">
        <f t="shared" si="1"/>
        <v>是</v>
      </c>
    </row>
    <row r="12" ht="36" customHeight="1" spans="1:6">
      <c r="A12" s="332" t="s">
        <v>25</v>
      </c>
      <c r="B12" s="229" t="s">
        <v>26</v>
      </c>
      <c r="C12" s="230">
        <v>2890</v>
      </c>
      <c r="D12" s="230">
        <v>2300</v>
      </c>
      <c r="E12" s="331">
        <f t="shared" si="0"/>
        <v>-0.204152249134948</v>
      </c>
      <c r="F12" s="172" t="str">
        <f t="shared" si="1"/>
        <v>是</v>
      </c>
    </row>
    <row r="13" ht="36" customHeight="1" spans="1:6">
      <c r="A13" s="332" t="s">
        <v>27</v>
      </c>
      <c r="B13" s="229" t="s">
        <v>28</v>
      </c>
      <c r="C13" s="230">
        <v>3400</v>
      </c>
      <c r="D13" s="230">
        <v>4500</v>
      </c>
      <c r="E13" s="331">
        <f t="shared" si="0"/>
        <v>0.323529411764706</v>
      </c>
      <c r="F13" s="172" t="str">
        <f t="shared" si="1"/>
        <v>是</v>
      </c>
    </row>
    <row r="14" ht="36" customHeight="1" spans="1:6">
      <c r="A14" s="332" t="s">
        <v>29</v>
      </c>
      <c r="B14" s="229" t="s">
        <v>30</v>
      </c>
      <c r="C14" s="230">
        <v>2100</v>
      </c>
      <c r="D14" s="230">
        <v>2400</v>
      </c>
      <c r="E14" s="331">
        <f t="shared" si="0"/>
        <v>0.142857142857143</v>
      </c>
      <c r="F14" s="172" t="str">
        <f t="shared" si="1"/>
        <v>是</v>
      </c>
    </row>
    <row r="15" ht="36" customHeight="1" spans="1:6">
      <c r="A15" s="332" t="s">
        <v>31</v>
      </c>
      <c r="B15" s="229" t="s">
        <v>32</v>
      </c>
      <c r="C15" s="230">
        <v>1500</v>
      </c>
      <c r="D15" s="230">
        <v>1000</v>
      </c>
      <c r="E15" s="331" t="str">
        <f t="shared" si="0"/>
        <v/>
      </c>
      <c r="F15" s="172" t="str">
        <f t="shared" si="1"/>
        <v>是</v>
      </c>
    </row>
    <row r="16" ht="36" customHeight="1" spans="1:6">
      <c r="A16" s="332" t="s">
        <v>33</v>
      </c>
      <c r="B16" s="229" t="s">
        <v>34</v>
      </c>
      <c r="C16" s="230">
        <v>7500</v>
      </c>
      <c r="D16" s="230">
        <v>9700</v>
      </c>
      <c r="E16" s="331">
        <f t="shared" si="0"/>
        <v>0.293333333333333</v>
      </c>
      <c r="F16" s="172" t="str">
        <f t="shared" si="1"/>
        <v>是</v>
      </c>
    </row>
    <row r="17" ht="36" customHeight="1" spans="1:6">
      <c r="A17" s="332" t="s">
        <v>35</v>
      </c>
      <c r="B17" s="229" t="s">
        <v>36</v>
      </c>
      <c r="C17" s="230">
        <v>3300</v>
      </c>
      <c r="D17" s="230">
        <v>3000</v>
      </c>
      <c r="E17" s="331">
        <f t="shared" si="0"/>
        <v>-0.0909090909090909</v>
      </c>
      <c r="F17" s="172" t="str">
        <f t="shared" si="1"/>
        <v>是</v>
      </c>
    </row>
    <row r="18" ht="36" customHeight="1" spans="1:6">
      <c r="A18" s="332" t="s">
        <v>37</v>
      </c>
      <c r="B18" s="229" t="s">
        <v>38</v>
      </c>
      <c r="C18" s="230">
        <v>360</v>
      </c>
      <c r="D18" s="230">
        <v>330</v>
      </c>
      <c r="E18" s="331">
        <f t="shared" si="0"/>
        <v>-0.0833333333333334</v>
      </c>
      <c r="F18" s="172" t="str">
        <f t="shared" si="1"/>
        <v>是</v>
      </c>
    </row>
    <row r="19" ht="36" hidden="1" customHeight="1" spans="1:6">
      <c r="A19" s="347" t="s">
        <v>39</v>
      </c>
      <c r="B19" s="229" t="s">
        <v>40</v>
      </c>
      <c r="C19" s="230"/>
      <c r="D19" s="230">
        <v>0</v>
      </c>
      <c r="E19" s="331" t="str">
        <f t="shared" si="0"/>
        <v/>
      </c>
      <c r="F19" s="172" t="str">
        <f t="shared" si="1"/>
        <v>否</v>
      </c>
    </row>
    <row r="20" ht="36" customHeight="1" spans="1:6">
      <c r="A20" s="333" t="s">
        <v>41</v>
      </c>
      <c r="B20" s="330" t="s">
        <v>42</v>
      </c>
      <c r="C20" s="228">
        <f>SUM(C21:C28)</f>
        <v>29400</v>
      </c>
      <c r="D20" s="228">
        <f>SUM(D21:D28)</f>
        <v>34000</v>
      </c>
      <c r="E20" s="331">
        <f t="shared" si="0"/>
        <v>0.156462585034014</v>
      </c>
      <c r="F20" s="172" t="str">
        <f t="shared" si="1"/>
        <v>是</v>
      </c>
    </row>
    <row r="21" ht="36" customHeight="1" spans="1:6">
      <c r="A21" s="334" t="s">
        <v>43</v>
      </c>
      <c r="B21" s="229" t="s">
        <v>44</v>
      </c>
      <c r="C21" s="230">
        <v>7500</v>
      </c>
      <c r="D21" s="230">
        <v>4000</v>
      </c>
      <c r="E21" s="331" t="str">
        <f t="shared" si="0"/>
        <v/>
      </c>
      <c r="F21" s="172" t="str">
        <f t="shared" si="1"/>
        <v>是</v>
      </c>
    </row>
    <row r="22" ht="36" customHeight="1" spans="1:6">
      <c r="A22" s="332" t="s">
        <v>45</v>
      </c>
      <c r="B22" s="335" t="s">
        <v>46</v>
      </c>
      <c r="C22" s="230">
        <v>3500</v>
      </c>
      <c r="D22" s="230">
        <v>8600</v>
      </c>
      <c r="E22" s="331">
        <f t="shared" si="0"/>
        <v>1.45714285714286</v>
      </c>
      <c r="F22" s="172" t="str">
        <f t="shared" si="1"/>
        <v>是</v>
      </c>
    </row>
    <row r="23" ht="36" customHeight="1" spans="1:6">
      <c r="A23" s="332" t="s">
        <v>47</v>
      </c>
      <c r="B23" s="229" t="s">
        <v>48</v>
      </c>
      <c r="C23" s="230">
        <v>6000</v>
      </c>
      <c r="D23" s="230">
        <v>6600</v>
      </c>
      <c r="E23" s="331">
        <f t="shared" si="0"/>
        <v>0.1</v>
      </c>
      <c r="F23" s="172" t="str">
        <f t="shared" si="1"/>
        <v>是</v>
      </c>
    </row>
    <row r="24" ht="36" hidden="1" customHeight="1" spans="1:6">
      <c r="A24" s="332" t="s">
        <v>49</v>
      </c>
      <c r="B24" s="229" t="s">
        <v>50</v>
      </c>
      <c r="C24" s="230">
        <v>0</v>
      </c>
      <c r="D24" s="230">
        <v>0</v>
      </c>
      <c r="E24" s="331" t="str">
        <f t="shared" si="0"/>
        <v/>
      </c>
      <c r="F24" s="172" t="str">
        <f t="shared" si="1"/>
        <v>否</v>
      </c>
    </row>
    <row r="25" ht="36" customHeight="1" spans="1:6">
      <c r="A25" s="332" t="s">
        <v>51</v>
      </c>
      <c r="B25" s="229" t="s">
        <v>52</v>
      </c>
      <c r="C25" s="230">
        <v>8000</v>
      </c>
      <c r="D25" s="230">
        <v>9250</v>
      </c>
      <c r="E25" s="331">
        <f t="shared" si="0"/>
        <v>0.15625</v>
      </c>
      <c r="F25" s="172" t="str">
        <f t="shared" si="1"/>
        <v>是</v>
      </c>
    </row>
    <row r="26" ht="36" hidden="1" customHeight="1" spans="1:6">
      <c r="A26" s="332" t="s">
        <v>53</v>
      </c>
      <c r="B26" s="229" t="s">
        <v>54</v>
      </c>
      <c r="C26" s="230">
        <v>0</v>
      </c>
      <c r="D26" s="230">
        <v>0</v>
      </c>
      <c r="E26" s="331" t="str">
        <f t="shared" si="0"/>
        <v/>
      </c>
      <c r="F26" s="172" t="str">
        <f t="shared" si="1"/>
        <v>否</v>
      </c>
    </row>
    <row r="27" ht="36" customHeight="1" spans="1:6">
      <c r="A27" s="332" t="s">
        <v>55</v>
      </c>
      <c r="B27" s="229" t="s">
        <v>56</v>
      </c>
      <c r="C27" s="230">
        <v>4200</v>
      </c>
      <c r="D27" s="230">
        <v>5400</v>
      </c>
      <c r="E27" s="331">
        <f t="shared" si="0"/>
        <v>0.285714285714286</v>
      </c>
      <c r="F27" s="172" t="str">
        <f t="shared" si="1"/>
        <v>是</v>
      </c>
    </row>
    <row r="28" ht="36" customHeight="1" spans="1:6">
      <c r="A28" s="332" t="s">
        <v>57</v>
      </c>
      <c r="B28" s="229" t="s">
        <v>58</v>
      </c>
      <c r="C28" s="230">
        <v>200</v>
      </c>
      <c r="D28" s="230">
        <v>150</v>
      </c>
      <c r="E28" s="331">
        <f t="shared" si="0"/>
        <v>-0.25</v>
      </c>
      <c r="F28" s="172" t="str">
        <f t="shared" si="1"/>
        <v>是</v>
      </c>
    </row>
    <row r="29" ht="36" customHeight="1" spans="1:6">
      <c r="A29" s="332"/>
      <c r="B29" s="229"/>
      <c r="C29" s="230"/>
      <c r="D29" s="230"/>
      <c r="E29" s="331" t="str">
        <f t="shared" si="0"/>
        <v/>
      </c>
      <c r="F29" s="172" t="str">
        <f t="shared" si="1"/>
        <v>是</v>
      </c>
    </row>
    <row r="30" s="285" customFormat="1" ht="36" customHeight="1" spans="1:6">
      <c r="A30" s="336"/>
      <c r="B30" s="337" t="s">
        <v>59</v>
      </c>
      <c r="C30" s="228">
        <f>SUM(C20,C4)</f>
        <v>79300</v>
      </c>
      <c r="D30" s="228">
        <f>SUM(D20,D4)</f>
        <v>88000</v>
      </c>
      <c r="E30" s="331">
        <f t="shared" si="0"/>
        <v>0.109709962168979</v>
      </c>
      <c r="F30" s="172" t="str">
        <f t="shared" si="1"/>
        <v>是</v>
      </c>
    </row>
    <row r="31" ht="36" customHeight="1" spans="1:6">
      <c r="A31" s="329">
        <v>110</v>
      </c>
      <c r="B31" s="330" t="s">
        <v>60</v>
      </c>
      <c r="C31" s="228">
        <f>SUM(C32,C38,C73,C95,C96,C101,C109)</f>
        <v>353700</v>
      </c>
      <c r="D31" s="228">
        <f>SUM(D32,D38,D73,D95,D96,D101,D109)</f>
        <v>324902</v>
      </c>
      <c r="E31" s="331">
        <f t="shared" si="0"/>
        <v>-0.0814192818772972</v>
      </c>
      <c r="F31" s="172" t="str">
        <f t="shared" si="1"/>
        <v>是</v>
      </c>
    </row>
    <row r="32" ht="36" customHeight="1" spans="1:6">
      <c r="A32" s="332">
        <v>11001</v>
      </c>
      <c r="B32" s="227" t="s">
        <v>61</v>
      </c>
      <c r="C32" s="228">
        <f>SUM(C33:C37)</f>
        <v>10959</v>
      </c>
      <c r="D32" s="228">
        <f>SUM(D33:D37)</f>
        <v>10959</v>
      </c>
      <c r="E32" s="331">
        <f t="shared" si="0"/>
        <v>0</v>
      </c>
      <c r="F32" s="172" t="str">
        <f t="shared" si="1"/>
        <v>是</v>
      </c>
    </row>
    <row r="33" ht="36" customHeight="1" spans="1:7">
      <c r="A33" s="332">
        <v>1100102</v>
      </c>
      <c r="B33" s="229" t="s">
        <v>62</v>
      </c>
      <c r="C33" s="230">
        <v>402</v>
      </c>
      <c r="D33" s="230">
        <v>402</v>
      </c>
      <c r="E33" s="331">
        <f t="shared" si="0"/>
        <v>0</v>
      </c>
      <c r="F33" s="172" t="str">
        <f t="shared" si="1"/>
        <v>是</v>
      </c>
    </row>
    <row r="34" ht="36" customHeight="1" spans="1:7">
      <c r="A34" s="332">
        <v>1100104</v>
      </c>
      <c r="B34" s="229" t="s">
        <v>63</v>
      </c>
      <c r="C34" s="230">
        <v>3638</v>
      </c>
      <c r="D34" s="230">
        <v>3638</v>
      </c>
      <c r="E34" s="331">
        <f t="shared" si="0"/>
        <v>0</v>
      </c>
      <c r="F34" s="172" t="str">
        <f t="shared" si="1"/>
        <v>是</v>
      </c>
    </row>
    <row r="35" ht="36" customHeight="1" spans="1:7">
      <c r="A35" s="332">
        <v>1100105</v>
      </c>
      <c r="B35" s="229" t="s">
        <v>64</v>
      </c>
      <c r="C35" s="230">
        <v>480</v>
      </c>
      <c r="D35" s="230">
        <v>480</v>
      </c>
      <c r="E35" s="331">
        <f t="shared" si="0"/>
        <v>0</v>
      </c>
      <c r="F35" s="172" t="str">
        <f t="shared" si="1"/>
        <v>是</v>
      </c>
    </row>
    <row r="36" ht="36" customHeight="1" spans="1:7">
      <c r="A36" s="332">
        <v>1100106</v>
      </c>
      <c r="B36" s="229" t="s">
        <v>65</v>
      </c>
      <c r="C36" s="230">
        <v>6439</v>
      </c>
      <c r="D36" s="230">
        <v>6439</v>
      </c>
      <c r="E36" s="331">
        <f t="shared" si="0"/>
        <v>0</v>
      </c>
      <c r="F36" s="172" t="str">
        <f t="shared" si="1"/>
        <v>是</v>
      </c>
    </row>
    <row r="37" ht="36" hidden="1" customHeight="1" spans="1:7">
      <c r="A37" s="332">
        <v>1100199</v>
      </c>
      <c r="B37" s="229" t="s">
        <v>66</v>
      </c>
      <c r="C37" s="230"/>
      <c r="D37" s="230"/>
      <c r="E37" s="331" t="str">
        <f t="shared" si="0"/>
        <v/>
      </c>
      <c r="F37" s="172" t="str">
        <f t="shared" si="1"/>
        <v>否</v>
      </c>
    </row>
    <row r="38" ht="36" customHeight="1" spans="1:7">
      <c r="A38" s="332">
        <v>11002</v>
      </c>
      <c r="B38" s="227" t="s">
        <v>67</v>
      </c>
      <c r="C38" s="228">
        <f>SUM(C39:C72)</f>
        <v>159050</v>
      </c>
      <c r="D38" s="228">
        <f>SUM(D39:D72)</f>
        <v>193127</v>
      </c>
      <c r="E38" s="331">
        <f t="shared" si="0"/>
        <v>0.214253379440428</v>
      </c>
      <c r="F38" s="172" t="str">
        <f t="shared" si="1"/>
        <v>是</v>
      </c>
      <c r="G38" s="121">
        <v>193127</v>
      </c>
    </row>
    <row r="39" ht="36" customHeight="1" spans="1:7">
      <c r="A39" s="332">
        <v>1100201</v>
      </c>
      <c r="B39" s="229" t="s">
        <v>68</v>
      </c>
      <c r="C39" s="230">
        <v>2527</v>
      </c>
      <c r="D39" s="230">
        <v>2527</v>
      </c>
      <c r="E39" s="331">
        <f t="shared" si="0"/>
        <v>0</v>
      </c>
      <c r="F39" s="172" t="str">
        <f t="shared" si="1"/>
        <v>是</v>
      </c>
    </row>
    <row r="40" ht="36" customHeight="1" spans="1:7">
      <c r="A40" s="332">
        <v>1100202</v>
      </c>
      <c r="B40" s="229" t="s">
        <v>69</v>
      </c>
      <c r="C40" s="230">
        <v>20347</v>
      </c>
      <c r="D40" s="230">
        <v>22901</v>
      </c>
      <c r="E40" s="331">
        <f t="shared" si="0"/>
        <v>0.12552219000344</v>
      </c>
      <c r="F40" s="172" t="str">
        <f t="shared" si="1"/>
        <v>是</v>
      </c>
    </row>
    <row r="41" s="284" customFormat="1" ht="36" customHeight="1" spans="1:7">
      <c r="A41" s="332">
        <v>1100207</v>
      </c>
      <c r="B41" s="229" t="s">
        <v>70</v>
      </c>
      <c r="C41" s="338">
        <v>10054</v>
      </c>
      <c r="D41" s="338">
        <v>13484</v>
      </c>
      <c r="E41" s="331">
        <f t="shared" si="0"/>
        <v>0.341157748159936</v>
      </c>
      <c r="F41" s="172" t="str">
        <f t="shared" si="1"/>
        <v>是</v>
      </c>
    </row>
    <row r="42" s="284" customFormat="1" ht="36" customHeight="1" spans="1:7">
      <c r="A42" s="332">
        <v>1100208</v>
      </c>
      <c r="B42" s="229" t="s">
        <v>71</v>
      </c>
      <c r="C42" s="339">
        <v>3367</v>
      </c>
      <c r="D42" s="339">
        <v>5147</v>
      </c>
      <c r="E42" s="331">
        <f t="shared" si="0"/>
        <v>0.528660528660529</v>
      </c>
      <c r="F42" s="172" t="str">
        <f t="shared" si="1"/>
        <v>是</v>
      </c>
    </row>
    <row r="43" ht="36" customHeight="1" spans="1:7">
      <c r="A43" s="332">
        <v>1100214</v>
      </c>
      <c r="B43" s="229" t="s">
        <v>72</v>
      </c>
      <c r="C43" s="339">
        <v>1298</v>
      </c>
      <c r="D43" s="339">
        <v>1298</v>
      </c>
      <c r="E43" s="331">
        <f t="shared" si="0"/>
        <v>0</v>
      </c>
      <c r="F43" s="172" t="str">
        <f t="shared" si="1"/>
        <v>是</v>
      </c>
    </row>
    <row r="44" ht="33" customHeight="1" spans="1:7">
      <c r="A44" s="332">
        <v>1100225</v>
      </c>
      <c r="B44" s="229" t="s">
        <v>73</v>
      </c>
      <c r="C44" s="339">
        <v>1708</v>
      </c>
      <c r="D44" s="339">
        <v>1394</v>
      </c>
      <c r="E44" s="331">
        <f t="shared" si="0"/>
        <v>-0.18384074941452</v>
      </c>
      <c r="F44" s="172" t="str">
        <f t="shared" si="1"/>
        <v>是</v>
      </c>
    </row>
    <row r="45" ht="33" customHeight="1" spans="1:7">
      <c r="A45" s="332">
        <v>1100226</v>
      </c>
      <c r="B45" s="229" t="s">
        <v>74</v>
      </c>
      <c r="C45" s="339">
        <v>2898</v>
      </c>
      <c r="D45" s="339">
        <v>2215</v>
      </c>
      <c r="E45" s="331">
        <f t="shared" si="0"/>
        <v>-0.23567977915804</v>
      </c>
      <c r="F45" s="172" t="str">
        <f t="shared" si="1"/>
        <v>是</v>
      </c>
    </row>
    <row r="46" ht="33" customHeight="1" spans="1:7">
      <c r="A46" s="332">
        <v>1100227</v>
      </c>
      <c r="B46" s="229" t="s">
        <v>75</v>
      </c>
      <c r="C46" s="339">
        <v>14537</v>
      </c>
      <c r="D46" s="339">
        <v>13805</v>
      </c>
      <c r="E46" s="331">
        <f t="shared" si="0"/>
        <v>-0.0503542684185183</v>
      </c>
      <c r="F46" s="172" t="str">
        <f t="shared" si="1"/>
        <v>是</v>
      </c>
    </row>
    <row r="47" ht="33" customHeight="1" spans="1:7">
      <c r="A47" s="217" t="s">
        <v>76</v>
      </c>
      <c r="B47" s="210" t="s">
        <v>77</v>
      </c>
      <c r="C47" s="340"/>
      <c r="D47" s="341">
        <v>0</v>
      </c>
      <c r="E47" s="331" t="str">
        <f t="shared" si="0"/>
        <v/>
      </c>
      <c r="F47" s="172"/>
    </row>
    <row r="48" ht="33" customHeight="1" spans="1:7">
      <c r="A48" s="332">
        <v>1100229</v>
      </c>
      <c r="B48" s="229" t="s">
        <v>78</v>
      </c>
      <c r="C48" s="339">
        <v>2266</v>
      </c>
      <c r="D48" s="339">
        <v>3533</v>
      </c>
      <c r="E48" s="331">
        <f t="shared" si="0"/>
        <v>0.559135039717564</v>
      </c>
      <c r="F48" s="172" t="str">
        <f t="shared" ref="F48:F51" si="2">IF(LEN(A48)=3,"是",IF(B48&lt;&gt;"",IF(SUM(C48:D48)&lt;&gt;0,"是","否"),"是"))</f>
        <v>是</v>
      </c>
    </row>
    <row r="49" ht="33" customHeight="1" spans="1:6">
      <c r="A49" s="332">
        <v>1100230</v>
      </c>
      <c r="B49" s="229" t="s">
        <v>79</v>
      </c>
      <c r="C49" s="339">
        <v>10576</v>
      </c>
      <c r="D49" s="339">
        <v>14589</v>
      </c>
      <c r="E49" s="331">
        <f t="shared" si="0"/>
        <v>0.379444024205749</v>
      </c>
      <c r="F49" s="172" t="str">
        <f t="shared" si="2"/>
        <v>是</v>
      </c>
    </row>
    <row r="50" ht="33" customHeight="1" spans="1:6">
      <c r="A50" s="332">
        <v>1100231</v>
      </c>
      <c r="B50" s="229" t="s">
        <v>80</v>
      </c>
      <c r="C50" s="339">
        <v>1556</v>
      </c>
      <c r="D50" s="339">
        <v>1445</v>
      </c>
      <c r="E50" s="331">
        <f t="shared" si="0"/>
        <v>-0.0713367609254498</v>
      </c>
      <c r="F50" s="172" t="str">
        <f t="shared" si="2"/>
        <v>是</v>
      </c>
    </row>
    <row r="51" ht="33" hidden="1" customHeight="1" spans="1:6">
      <c r="A51" s="332">
        <v>1100241</v>
      </c>
      <c r="B51" s="229" t="s">
        <v>81</v>
      </c>
      <c r="C51" s="339"/>
      <c r="D51" s="339">
        <v>0</v>
      </c>
      <c r="E51" s="331" t="str">
        <f t="shared" si="0"/>
        <v/>
      </c>
      <c r="F51" s="172" t="str">
        <f t="shared" si="2"/>
        <v>否</v>
      </c>
    </row>
    <row r="52" ht="33" customHeight="1" spans="1:6">
      <c r="A52" s="217" t="s">
        <v>82</v>
      </c>
      <c r="B52" s="210" t="s">
        <v>83</v>
      </c>
      <c r="C52" s="340"/>
      <c r="D52" s="341">
        <v>0</v>
      </c>
      <c r="E52" s="331" t="str">
        <f t="shared" si="0"/>
        <v/>
      </c>
      <c r="F52" s="172"/>
    </row>
    <row r="53" ht="33" hidden="1" customHeight="1" spans="1:6">
      <c r="A53" s="332">
        <v>1100243</v>
      </c>
      <c r="B53" s="229" t="s">
        <v>84</v>
      </c>
      <c r="C53" s="339"/>
      <c r="D53" s="339">
        <v>0</v>
      </c>
      <c r="E53" s="331" t="str">
        <f t="shared" si="0"/>
        <v/>
      </c>
      <c r="F53" s="172" t="str">
        <f t="shared" ref="F53:F110" si="3">IF(LEN(A53)=3,"是",IF(B53&lt;&gt;"",IF(SUM(C53:D53)&lt;&gt;0,"是","否"),"是"))</f>
        <v>否</v>
      </c>
    </row>
    <row r="54" ht="33" customHeight="1" spans="1:6">
      <c r="A54" s="332">
        <v>1100244</v>
      </c>
      <c r="B54" s="229" t="s">
        <v>85</v>
      </c>
      <c r="C54" s="339">
        <v>1775</v>
      </c>
      <c r="D54" s="339">
        <v>1500</v>
      </c>
      <c r="E54" s="331">
        <f t="shared" si="0"/>
        <v>-0.154929577464789</v>
      </c>
      <c r="F54" s="172" t="str">
        <f t="shared" si="3"/>
        <v>是</v>
      </c>
    </row>
    <row r="55" ht="33" customHeight="1" spans="1:6">
      <c r="A55" s="332">
        <v>1100245</v>
      </c>
      <c r="B55" s="229" t="s">
        <v>86</v>
      </c>
      <c r="C55" s="339">
        <v>17637</v>
      </c>
      <c r="D55" s="339">
        <v>18220</v>
      </c>
      <c r="E55" s="331">
        <f t="shared" si="0"/>
        <v>0.0330555083064012</v>
      </c>
      <c r="F55" s="172" t="str">
        <f t="shared" si="3"/>
        <v>是</v>
      </c>
    </row>
    <row r="56" ht="33" hidden="1" customHeight="1" spans="1:6">
      <c r="A56" s="332">
        <v>1100246</v>
      </c>
      <c r="B56" s="229" t="s">
        <v>87</v>
      </c>
      <c r="C56" s="339"/>
      <c r="D56" s="339">
        <v>0</v>
      </c>
      <c r="E56" s="331" t="str">
        <f t="shared" si="0"/>
        <v/>
      </c>
      <c r="F56" s="172" t="str">
        <f t="shared" si="3"/>
        <v>否</v>
      </c>
    </row>
    <row r="57" ht="33" customHeight="1" spans="1:6">
      <c r="A57" s="332">
        <v>1100247</v>
      </c>
      <c r="B57" s="229" t="s">
        <v>88</v>
      </c>
      <c r="C57" s="339">
        <v>285</v>
      </c>
      <c r="D57" s="339">
        <v>480</v>
      </c>
      <c r="E57" s="331">
        <f t="shared" si="0"/>
        <v>0.684210526315789</v>
      </c>
      <c r="F57" s="172" t="str">
        <f t="shared" si="3"/>
        <v>是</v>
      </c>
    </row>
    <row r="58" ht="33" customHeight="1" spans="1:6">
      <c r="A58" s="332">
        <v>1100248</v>
      </c>
      <c r="B58" s="229" t="s">
        <v>89</v>
      </c>
      <c r="C58" s="339">
        <v>13185</v>
      </c>
      <c r="D58" s="339">
        <v>14500</v>
      </c>
      <c r="E58" s="331">
        <f t="shared" si="0"/>
        <v>0.0997345468335229</v>
      </c>
      <c r="F58" s="172" t="str">
        <f t="shared" si="3"/>
        <v>是</v>
      </c>
    </row>
    <row r="59" ht="33" customHeight="1" spans="1:6">
      <c r="A59" s="332">
        <v>1100249</v>
      </c>
      <c r="B59" s="229" t="s">
        <v>90</v>
      </c>
      <c r="C59" s="339">
        <v>4906</v>
      </c>
      <c r="D59" s="339">
        <v>7800</v>
      </c>
      <c r="E59" s="331">
        <f t="shared" si="0"/>
        <v>0.589889930697105</v>
      </c>
      <c r="F59" s="172" t="str">
        <f t="shared" si="3"/>
        <v>是</v>
      </c>
    </row>
    <row r="60" ht="33" customHeight="1" spans="1:6">
      <c r="A60" s="332">
        <v>1100250</v>
      </c>
      <c r="B60" s="229" t="s">
        <v>91</v>
      </c>
      <c r="C60" s="339">
        <v>20</v>
      </c>
      <c r="D60" s="339">
        <v>1500</v>
      </c>
      <c r="E60" s="331" t="str">
        <f t="shared" si="0"/>
        <v/>
      </c>
      <c r="F60" s="172" t="str">
        <f t="shared" si="3"/>
        <v>是</v>
      </c>
    </row>
    <row r="61" ht="33" hidden="1" customHeight="1" spans="1:6">
      <c r="A61" s="332">
        <v>1100251</v>
      </c>
      <c r="B61" s="229" t="s">
        <v>92</v>
      </c>
      <c r="C61" s="339"/>
      <c r="D61" s="339">
        <v>0</v>
      </c>
      <c r="E61" s="331" t="str">
        <f t="shared" si="0"/>
        <v/>
      </c>
      <c r="F61" s="172" t="str">
        <f t="shared" si="3"/>
        <v>否</v>
      </c>
    </row>
    <row r="62" ht="33" customHeight="1" spans="1:6">
      <c r="A62" s="332">
        <v>1100252</v>
      </c>
      <c r="B62" s="229" t="s">
        <v>93</v>
      </c>
      <c r="C62" s="339">
        <v>1834</v>
      </c>
      <c r="D62" s="339">
        <v>18000</v>
      </c>
      <c r="E62" s="331" t="str">
        <f t="shared" si="0"/>
        <v/>
      </c>
      <c r="F62" s="172" t="str">
        <f t="shared" si="3"/>
        <v>是</v>
      </c>
    </row>
    <row r="63" ht="33" customHeight="1" spans="1:6">
      <c r="A63" s="332">
        <v>1100253</v>
      </c>
      <c r="B63" s="229" t="s">
        <v>94</v>
      </c>
      <c r="C63" s="339"/>
      <c r="D63" s="339">
        <v>15400</v>
      </c>
      <c r="E63" s="331" t="str">
        <f t="shared" si="0"/>
        <v/>
      </c>
      <c r="F63" s="172" t="str">
        <f t="shared" si="3"/>
        <v>是</v>
      </c>
    </row>
    <row r="64" ht="33" hidden="1" customHeight="1" spans="1:6">
      <c r="A64" s="332">
        <v>1100254</v>
      </c>
      <c r="B64" s="229" t="s">
        <v>95</v>
      </c>
      <c r="C64" s="339"/>
      <c r="D64" s="339">
        <v>0</v>
      </c>
      <c r="E64" s="331" t="str">
        <f t="shared" si="0"/>
        <v/>
      </c>
      <c r="F64" s="172" t="str">
        <f t="shared" si="3"/>
        <v>否</v>
      </c>
    </row>
    <row r="65" ht="33" hidden="1" customHeight="1" spans="1:6">
      <c r="A65" s="332">
        <v>1100255</v>
      </c>
      <c r="B65" s="229" t="s">
        <v>96</v>
      </c>
      <c r="C65" s="339"/>
      <c r="D65" s="339">
        <v>0</v>
      </c>
      <c r="E65" s="331" t="str">
        <f t="shared" si="0"/>
        <v/>
      </c>
      <c r="F65" s="172" t="str">
        <f t="shared" si="3"/>
        <v>否</v>
      </c>
    </row>
    <row r="66" ht="33" hidden="1" customHeight="1" spans="1:6">
      <c r="A66" s="332">
        <v>1100256</v>
      </c>
      <c r="B66" s="229" t="s">
        <v>97</v>
      </c>
      <c r="C66" s="339"/>
      <c r="D66" s="339">
        <v>0</v>
      </c>
      <c r="E66" s="331" t="str">
        <f t="shared" si="0"/>
        <v/>
      </c>
      <c r="F66" s="172" t="str">
        <f t="shared" si="3"/>
        <v>否</v>
      </c>
    </row>
    <row r="67" ht="33" hidden="1" customHeight="1" spans="1:6">
      <c r="A67" s="332">
        <v>1100257</v>
      </c>
      <c r="B67" s="229" t="s">
        <v>98</v>
      </c>
      <c r="C67" s="339"/>
      <c r="D67" s="339">
        <v>0</v>
      </c>
      <c r="E67" s="331" t="str">
        <f t="shared" si="0"/>
        <v/>
      </c>
      <c r="F67" s="172" t="str">
        <f t="shared" si="3"/>
        <v>否</v>
      </c>
    </row>
    <row r="68" ht="33" customHeight="1" spans="1:6">
      <c r="A68" s="332">
        <v>1100258</v>
      </c>
      <c r="B68" s="229" t="s">
        <v>99</v>
      </c>
      <c r="C68" s="339">
        <v>4573</v>
      </c>
      <c r="D68" s="339">
        <v>12000</v>
      </c>
      <c r="E68" s="331" t="str">
        <f t="shared" ref="E68:E110" si="4">IF(C68&lt;&gt;0,IF((D68/C68-1)&lt;-30%,"",IF((D68/C68-1)&gt;150%,"",D68/C68-1)),"")</f>
        <v/>
      </c>
      <c r="F68" s="172" t="str">
        <f t="shared" si="3"/>
        <v>是</v>
      </c>
    </row>
    <row r="69" ht="33" hidden="1" customHeight="1" spans="1:6">
      <c r="A69" s="332">
        <v>1100259</v>
      </c>
      <c r="B69" s="229" t="s">
        <v>100</v>
      </c>
      <c r="C69" s="339"/>
      <c r="D69" s="339">
        <v>0</v>
      </c>
      <c r="E69" s="331" t="str">
        <f t="shared" si="4"/>
        <v/>
      </c>
      <c r="F69" s="172" t="str">
        <f t="shared" si="3"/>
        <v>否</v>
      </c>
    </row>
    <row r="70" ht="33" customHeight="1" spans="1:6">
      <c r="A70" s="332">
        <v>1100260</v>
      </c>
      <c r="B70" s="229" t="s">
        <v>101</v>
      </c>
      <c r="C70" s="339"/>
      <c r="D70" s="339">
        <v>600</v>
      </c>
      <c r="E70" s="331" t="str">
        <f t="shared" si="4"/>
        <v/>
      </c>
      <c r="F70" s="172" t="str">
        <f t="shared" si="3"/>
        <v>是</v>
      </c>
    </row>
    <row r="71" ht="33" customHeight="1" spans="1:6">
      <c r="A71" s="332">
        <v>1100269</v>
      </c>
      <c r="B71" s="229" t="s">
        <v>102</v>
      </c>
      <c r="C71" s="339">
        <v>488</v>
      </c>
      <c r="D71" s="339">
        <v>0</v>
      </c>
      <c r="E71" s="331" t="str">
        <f t="shared" si="4"/>
        <v/>
      </c>
      <c r="F71" s="172" t="str">
        <f t="shared" si="3"/>
        <v>是</v>
      </c>
    </row>
    <row r="72" ht="33" customHeight="1" spans="1:6">
      <c r="A72" s="332">
        <v>1100299</v>
      </c>
      <c r="B72" s="229" t="s">
        <v>103</v>
      </c>
      <c r="C72" s="339">
        <v>43213</v>
      </c>
      <c r="D72" s="339">
        <v>20789</v>
      </c>
      <c r="E72" s="331" t="str">
        <f t="shared" si="4"/>
        <v/>
      </c>
      <c r="F72" s="172" t="str">
        <f t="shared" si="3"/>
        <v>是</v>
      </c>
    </row>
    <row r="73" ht="33" customHeight="1" spans="1:6">
      <c r="A73" s="332">
        <v>11003</v>
      </c>
      <c r="B73" s="227" t="s">
        <v>104</v>
      </c>
      <c r="C73" s="342">
        <f>SUM(C74:C94)</f>
        <v>100000</v>
      </c>
      <c r="D73" s="342">
        <f>SUM(D74:D94)</f>
        <v>45000</v>
      </c>
      <c r="E73" s="331" t="str">
        <f t="shared" si="4"/>
        <v/>
      </c>
      <c r="F73" s="172" t="str">
        <f t="shared" si="3"/>
        <v>是</v>
      </c>
    </row>
    <row r="74" ht="33" customHeight="1" spans="1:6">
      <c r="A74" s="332" t="s">
        <v>105</v>
      </c>
      <c r="B74" s="229" t="s">
        <v>106</v>
      </c>
      <c r="C74" s="339">
        <v>4000</v>
      </c>
      <c r="D74" s="339">
        <v>1200</v>
      </c>
      <c r="E74" s="331" t="str">
        <f t="shared" si="4"/>
        <v/>
      </c>
      <c r="F74" s="172" t="str">
        <f t="shared" si="3"/>
        <v>是</v>
      </c>
    </row>
    <row r="75" ht="33" hidden="1" customHeight="1" spans="1:6">
      <c r="A75" s="332" t="s">
        <v>107</v>
      </c>
      <c r="B75" s="229" t="s">
        <v>108</v>
      </c>
      <c r="C75" s="339">
        <v>0</v>
      </c>
      <c r="D75" s="339">
        <v>0</v>
      </c>
      <c r="E75" s="331" t="str">
        <f t="shared" si="4"/>
        <v/>
      </c>
      <c r="F75" s="172" t="str">
        <f t="shared" si="3"/>
        <v>否</v>
      </c>
    </row>
    <row r="76" ht="33" customHeight="1" spans="1:6">
      <c r="A76" s="332" t="s">
        <v>109</v>
      </c>
      <c r="B76" s="229" t="s">
        <v>110</v>
      </c>
      <c r="C76" s="339">
        <v>10</v>
      </c>
      <c r="D76" s="339">
        <v>200</v>
      </c>
      <c r="E76" s="331" t="str">
        <f t="shared" si="4"/>
        <v/>
      </c>
      <c r="F76" s="172" t="str">
        <f t="shared" si="3"/>
        <v>是</v>
      </c>
    </row>
    <row r="77" ht="33" customHeight="1" spans="1:6">
      <c r="A77" s="332" t="s">
        <v>111</v>
      </c>
      <c r="B77" s="229" t="s">
        <v>112</v>
      </c>
      <c r="C77" s="339">
        <v>3000</v>
      </c>
      <c r="D77" s="339">
        <v>670</v>
      </c>
      <c r="E77" s="331" t="str">
        <f t="shared" si="4"/>
        <v/>
      </c>
      <c r="F77" s="172" t="str">
        <f t="shared" si="3"/>
        <v>是</v>
      </c>
    </row>
    <row r="78" ht="33" customHeight="1" spans="1:6">
      <c r="A78" s="332" t="s">
        <v>113</v>
      </c>
      <c r="B78" s="229" t="s">
        <v>114</v>
      </c>
      <c r="C78" s="339">
        <v>2000</v>
      </c>
      <c r="D78" s="339">
        <v>350</v>
      </c>
      <c r="E78" s="331" t="str">
        <f t="shared" si="4"/>
        <v/>
      </c>
      <c r="F78" s="172" t="str">
        <f t="shared" si="3"/>
        <v>是</v>
      </c>
    </row>
    <row r="79" ht="33" customHeight="1" spans="1:6">
      <c r="A79" s="332" t="s">
        <v>115</v>
      </c>
      <c r="B79" s="229" t="s">
        <v>116</v>
      </c>
      <c r="C79" s="339">
        <v>1000</v>
      </c>
      <c r="D79" s="339">
        <v>420</v>
      </c>
      <c r="E79" s="331" t="str">
        <f t="shared" si="4"/>
        <v/>
      </c>
      <c r="F79" s="172" t="str">
        <f t="shared" si="3"/>
        <v>是</v>
      </c>
    </row>
    <row r="80" ht="33" customHeight="1" spans="1:6">
      <c r="A80" s="332" t="s">
        <v>117</v>
      </c>
      <c r="B80" s="229" t="s">
        <v>118</v>
      </c>
      <c r="C80" s="339">
        <v>720</v>
      </c>
      <c r="D80" s="339">
        <v>540</v>
      </c>
      <c r="E80" s="331">
        <f t="shared" si="4"/>
        <v>-0.25</v>
      </c>
      <c r="F80" s="172" t="str">
        <f t="shared" si="3"/>
        <v>是</v>
      </c>
    </row>
    <row r="81" ht="33" customHeight="1" spans="1:6">
      <c r="A81" s="332" t="s">
        <v>119</v>
      </c>
      <c r="B81" s="229" t="s">
        <v>120</v>
      </c>
      <c r="C81" s="339">
        <v>3500</v>
      </c>
      <c r="D81" s="339">
        <v>2000</v>
      </c>
      <c r="E81" s="331" t="str">
        <f t="shared" si="4"/>
        <v/>
      </c>
      <c r="F81" s="172" t="str">
        <f t="shared" si="3"/>
        <v>是</v>
      </c>
    </row>
    <row r="82" ht="33" customHeight="1" spans="1:6">
      <c r="A82" s="332" t="s">
        <v>121</v>
      </c>
      <c r="B82" s="229" t="s">
        <v>122</v>
      </c>
      <c r="C82" s="339">
        <v>6000</v>
      </c>
      <c r="D82" s="339">
        <v>2000</v>
      </c>
      <c r="E82" s="331" t="str">
        <f t="shared" si="4"/>
        <v/>
      </c>
      <c r="F82" s="172" t="str">
        <f t="shared" si="3"/>
        <v>是</v>
      </c>
    </row>
    <row r="83" ht="33" customHeight="1" spans="1:6">
      <c r="A83" s="332" t="s">
        <v>123</v>
      </c>
      <c r="B83" s="229" t="s">
        <v>124</v>
      </c>
      <c r="C83" s="339">
        <v>8300</v>
      </c>
      <c r="D83" s="339">
        <v>6300</v>
      </c>
      <c r="E83" s="331">
        <f t="shared" si="4"/>
        <v>-0.240963855421687</v>
      </c>
      <c r="F83" s="172" t="str">
        <f t="shared" si="3"/>
        <v>是</v>
      </c>
    </row>
    <row r="84" ht="33" customHeight="1" spans="1:6">
      <c r="A84" s="332" t="s">
        <v>125</v>
      </c>
      <c r="B84" s="229" t="s">
        <v>126</v>
      </c>
      <c r="C84" s="339">
        <v>1400</v>
      </c>
      <c r="D84" s="339">
        <v>160</v>
      </c>
      <c r="E84" s="331" t="str">
        <f t="shared" si="4"/>
        <v/>
      </c>
      <c r="F84" s="172" t="str">
        <f t="shared" si="3"/>
        <v>是</v>
      </c>
    </row>
    <row r="85" ht="33" customHeight="1" spans="1:6">
      <c r="A85" s="332" t="s">
        <v>127</v>
      </c>
      <c r="B85" s="229" t="s">
        <v>128</v>
      </c>
      <c r="C85" s="339">
        <v>29000</v>
      </c>
      <c r="D85" s="339">
        <v>15300</v>
      </c>
      <c r="E85" s="331" t="str">
        <f t="shared" si="4"/>
        <v/>
      </c>
      <c r="F85" s="172" t="str">
        <f t="shared" si="3"/>
        <v>是</v>
      </c>
    </row>
    <row r="86" ht="33" customHeight="1" spans="1:6">
      <c r="A86" s="332" t="s">
        <v>129</v>
      </c>
      <c r="B86" s="229" t="s">
        <v>130</v>
      </c>
      <c r="C86" s="339">
        <v>13000</v>
      </c>
      <c r="D86" s="339">
        <v>2100</v>
      </c>
      <c r="E86" s="331" t="str">
        <f t="shared" si="4"/>
        <v/>
      </c>
      <c r="F86" s="172" t="str">
        <f t="shared" si="3"/>
        <v>是</v>
      </c>
    </row>
    <row r="87" ht="33" customHeight="1" spans="1:6">
      <c r="A87" s="332" t="s">
        <v>131</v>
      </c>
      <c r="B87" s="229" t="s">
        <v>132</v>
      </c>
      <c r="C87" s="339">
        <v>700</v>
      </c>
      <c r="D87" s="339">
        <v>1300</v>
      </c>
      <c r="E87" s="331">
        <f t="shared" si="4"/>
        <v>0.857142857142857</v>
      </c>
      <c r="F87" s="172" t="str">
        <f t="shared" si="3"/>
        <v>是</v>
      </c>
    </row>
    <row r="88" ht="33" customHeight="1" spans="1:6">
      <c r="A88" s="332" t="s">
        <v>133</v>
      </c>
      <c r="B88" s="229" t="s">
        <v>134</v>
      </c>
      <c r="C88" s="339">
        <v>1200</v>
      </c>
      <c r="D88" s="339">
        <v>1700</v>
      </c>
      <c r="E88" s="331">
        <f t="shared" si="4"/>
        <v>0.416666666666667</v>
      </c>
      <c r="F88" s="172" t="str">
        <f t="shared" si="3"/>
        <v>是</v>
      </c>
    </row>
    <row r="89" ht="33" hidden="1" customHeight="1" spans="1:6">
      <c r="A89" s="332" t="s">
        <v>135</v>
      </c>
      <c r="B89" s="229" t="s">
        <v>136</v>
      </c>
      <c r="C89" s="339">
        <v>0</v>
      </c>
      <c r="D89" s="339">
        <v>0</v>
      </c>
      <c r="E89" s="331" t="str">
        <f t="shared" si="4"/>
        <v/>
      </c>
      <c r="F89" s="172" t="str">
        <f t="shared" si="3"/>
        <v>否</v>
      </c>
    </row>
    <row r="90" ht="33" customHeight="1" spans="1:6">
      <c r="A90" s="332" t="s">
        <v>137</v>
      </c>
      <c r="B90" s="229" t="s">
        <v>138</v>
      </c>
      <c r="C90" s="339">
        <v>190</v>
      </c>
      <c r="D90" s="339">
        <v>70</v>
      </c>
      <c r="E90" s="331" t="str">
        <f t="shared" si="4"/>
        <v/>
      </c>
      <c r="F90" s="172" t="str">
        <f t="shared" si="3"/>
        <v>是</v>
      </c>
    </row>
    <row r="91" ht="33" customHeight="1" spans="1:6">
      <c r="A91" s="332" t="s">
        <v>139</v>
      </c>
      <c r="B91" s="229" t="s">
        <v>140</v>
      </c>
      <c r="C91" s="339">
        <v>2700</v>
      </c>
      <c r="D91" s="339">
        <v>5570</v>
      </c>
      <c r="E91" s="331">
        <f t="shared" si="4"/>
        <v>1.06296296296296</v>
      </c>
      <c r="F91" s="172" t="str">
        <f t="shared" si="3"/>
        <v>是</v>
      </c>
    </row>
    <row r="92" ht="33" customHeight="1" spans="1:6">
      <c r="A92" s="332" t="s">
        <v>141</v>
      </c>
      <c r="B92" s="229" t="s">
        <v>142</v>
      </c>
      <c r="C92" s="339">
        <v>330</v>
      </c>
      <c r="D92" s="339">
        <v>320</v>
      </c>
      <c r="E92" s="331">
        <f t="shared" si="4"/>
        <v>-0.0303030303030303</v>
      </c>
      <c r="F92" s="172" t="str">
        <f t="shared" si="3"/>
        <v>是</v>
      </c>
    </row>
    <row r="93" ht="33" customHeight="1" spans="1:6">
      <c r="A93" s="332" t="s">
        <v>143</v>
      </c>
      <c r="B93" s="229" t="s">
        <v>144</v>
      </c>
      <c r="C93" s="339">
        <v>3900</v>
      </c>
      <c r="D93" s="339">
        <v>3800</v>
      </c>
      <c r="E93" s="331">
        <f t="shared" si="4"/>
        <v>-0.0256410256410257</v>
      </c>
      <c r="F93" s="172" t="str">
        <f t="shared" si="3"/>
        <v>是</v>
      </c>
    </row>
    <row r="94" ht="33" customHeight="1" spans="1:6">
      <c r="A94" s="332" t="s">
        <v>145</v>
      </c>
      <c r="B94" s="229" t="s">
        <v>146</v>
      </c>
      <c r="C94" s="339">
        <v>19050</v>
      </c>
      <c r="D94" s="339">
        <v>1000</v>
      </c>
      <c r="E94" s="331" t="str">
        <f t="shared" si="4"/>
        <v/>
      </c>
      <c r="F94" s="172" t="str">
        <f t="shared" si="3"/>
        <v>是</v>
      </c>
    </row>
    <row r="95" ht="33" customHeight="1" spans="1:6">
      <c r="A95" s="332">
        <v>11008</v>
      </c>
      <c r="B95" s="227" t="s">
        <v>147</v>
      </c>
      <c r="C95" s="342">
        <v>3618</v>
      </c>
      <c r="D95" s="342">
        <v>4016</v>
      </c>
      <c r="E95" s="331">
        <f t="shared" si="4"/>
        <v>0.110005527915976</v>
      </c>
      <c r="F95" s="172" t="str">
        <f t="shared" si="3"/>
        <v>是</v>
      </c>
    </row>
    <row r="96" ht="33" customHeight="1" spans="1:6">
      <c r="A96" s="332">
        <v>11009</v>
      </c>
      <c r="B96" s="227" t="s">
        <v>148</v>
      </c>
      <c r="C96" s="342">
        <f>C99+C100+C97+C98</f>
        <v>49000</v>
      </c>
      <c r="D96" s="342">
        <f>D99+D100+D97+D98</f>
        <v>50800</v>
      </c>
      <c r="E96" s="331">
        <f t="shared" si="4"/>
        <v>0.036734693877551</v>
      </c>
      <c r="F96" s="172" t="str">
        <f t="shared" si="3"/>
        <v>是</v>
      </c>
    </row>
    <row r="97" ht="33" hidden="1" customHeight="1" spans="1:6">
      <c r="A97" s="332">
        <v>1100901</v>
      </c>
      <c r="B97" s="229" t="s">
        <v>149</v>
      </c>
      <c r="C97" s="339"/>
      <c r="D97" s="339"/>
      <c r="E97" s="331" t="str">
        <f t="shared" si="4"/>
        <v/>
      </c>
      <c r="F97" s="172" t="str">
        <f t="shared" si="3"/>
        <v>否</v>
      </c>
    </row>
    <row r="98" ht="33" hidden="1" customHeight="1" spans="1:6">
      <c r="A98" s="332">
        <v>110090102</v>
      </c>
      <c r="B98" s="229" t="s">
        <v>150</v>
      </c>
      <c r="C98" s="339"/>
      <c r="D98" s="339"/>
      <c r="E98" s="331" t="str">
        <f t="shared" si="4"/>
        <v/>
      </c>
      <c r="F98" s="172" t="str">
        <f t="shared" si="3"/>
        <v>否</v>
      </c>
    </row>
    <row r="99" ht="33" customHeight="1" spans="1:6">
      <c r="A99" s="332">
        <v>110090103</v>
      </c>
      <c r="B99" s="229" t="s">
        <v>151</v>
      </c>
      <c r="C99" s="339">
        <v>1000</v>
      </c>
      <c r="D99" s="339">
        <v>800</v>
      </c>
      <c r="E99" s="331">
        <f t="shared" si="4"/>
        <v>-0.2</v>
      </c>
      <c r="F99" s="172" t="str">
        <f t="shared" si="3"/>
        <v>是</v>
      </c>
    </row>
    <row r="100" ht="33" customHeight="1" spans="1:6">
      <c r="A100" s="332">
        <v>110090199</v>
      </c>
      <c r="B100" s="229" t="s">
        <v>152</v>
      </c>
      <c r="C100" s="339">
        <v>48000</v>
      </c>
      <c r="D100" s="339">
        <v>50000</v>
      </c>
      <c r="E100" s="331">
        <f t="shared" si="4"/>
        <v>0.0416666666666667</v>
      </c>
      <c r="F100" s="172" t="str">
        <f t="shared" si="3"/>
        <v>是</v>
      </c>
    </row>
    <row r="101" ht="33" customHeight="1" spans="1:6">
      <c r="A101" s="333">
        <v>11011</v>
      </c>
      <c r="B101" s="227" t="s">
        <v>153</v>
      </c>
      <c r="C101" s="342">
        <f>C102</f>
        <v>31073</v>
      </c>
      <c r="D101" s="342">
        <f>D102</f>
        <v>21000</v>
      </c>
      <c r="E101" s="331" t="str">
        <f t="shared" si="4"/>
        <v/>
      </c>
      <c r="F101" s="172" t="str">
        <f t="shared" si="3"/>
        <v>是</v>
      </c>
    </row>
    <row r="102" ht="33" customHeight="1" spans="1:6">
      <c r="A102" s="332">
        <v>1101101</v>
      </c>
      <c r="B102" s="229" t="s">
        <v>154</v>
      </c>
      <c r="C102" s="339">
        <f>SUM(C103,C107,C108)</f>
        <v>31073</v>
      </c>
      <c r="D102" s="339">
        <f>SUM(D103,D107,D108)</f>
        <v>21000</v>
      </c>
      <c r="E102" s="331" t="str">
        <f t="shared" si="4"/>
        <v/>
      </c>
      <c r="F102" s="172" t="str">
        <f t="shared" si="3"/>
        <v>是</v>
      </c>
    </row>
    <row r="103" ht="33" customHeight="1" spans="1:6">
      <c r="A103" s="332">
        <v>110110101</v>
      </c>
      <c r="B103" s="229" t="s">
        <v>155</v>
      </c>
      <c r="C103" s="339">
        <f>SUM(C104:C106)</f>
        <v>31073</v>
      </c>
      <c r="D103" s="339">
        <f>SUM(D104:D106)</f>
        <v>21000</v>
      </c>
      <c r="E103" s="331" t="str">
        <f t="shared" si="4"/>
        <v/>
      </c>
      <c r="F103" s="172" t="str">
        <f t="shared" si="3"/>
        <v>是</v>
      </c>
    </row>
    <row r="104" ht="33" hidden="1" customHeight="1" spans="1:6">
      <c r="A104" s="332"/>
      <c r="B104" s="229" t="s">
        <v>156</v>
      </c>
      <c r="C104" s="339"/>
      <c r="D104" s="339"/>
      <c r="E104" s="331" t="str">
        <f t="shared" si="4"/>
        <v/>
      </c>
      <c r="F104" s="172" t="str">
        <f t="shared" si="3"/>
        <v>否</v>
      </c>
    </row>
    <row r="105" ht="33" hidden="1" customHeight="1" spans="1:6">
      <c r="A105" s="332"/>
      <c r="B105" s="229" t="s">
        <v>157</v>
      </c>
      <c r="C105" s="339"/>
      <c r="D105" s="339"/>
      <c r="E105" s="331" t="str">
        <f t="shared" si="4"/>
        <v/>
      </c>
      <c r="F105" s="172" t="str">
        <f t="shared" si="3"/>
        <v>否</v>
      </c>
    </row>
    <row r="106" ht="33" customHeight="1" spans="1:6">
      <c r="A106" s="343"/>
      <c r="B106" s="229" t="s">
        <v>158</v>
      </c>
      <c r="C106" s="339">
        <v>31073</v>
      </c>
      <c r="D106" s="339">
        <v>21000</v>
      </c>
      <c r="E106" s="331" t="str">
        <f t="shared" si="4"/>
        <v/>
      </c>
      <c r="F106" s="172" t="str">
        <f t="shared" si="3"/>
        <v>是</v>
      </c>
    </row>
    <row r="107" ht="33" hidden="1" customHeight="1" spans="1:6">
      <c r="A107" s="343">
        <v>110110102</v>
      </c>
      <c r="B107" s="229" t="s">
        <v>159</v>
      </c>
      <c r="C107" s="339"/>
      <c r="D107" s="339"/>
      <c r="E107" s="331" t="str">
        <f t="shared" si="4"/>
        <v/>
      </c>
      <c r="F107" s="172" t="str">
        <f t="shared" si="3"/>
        <v>否</v>
      </c>
    </row>
    <row r="108" ht="33" hidden="1" customHeight="1" spans="1:6">
      <c r="A108" s="343">
        <v>110110103</v>
      </c>
      <c r="B108" s="229" t="s">
        <v>160</v>
      </c>
      <c r="C108" s="339"/>
      <c r="D108" s="339"/>
      <c r="E108" s="331" t="str">
        <f t="shared" si="4"/>
        <v/>
      </c>
      <c r="F108" s="172" t="str">
        <f t="shared" si="3"/>
        <v>否</v>
      </c>
    </row>
    <row r="109" ht="33" hidden="1" customHeight="1" spans="1:6">
      <c r="A109" s="344">
        <v>11015</v>
      </c>
      <c r="B109" s="231" t="s">
        <v>161</v>
      </c>
      <c r="C109" s="339"/>
      <c r="D109" s="339"/>
      <c r="E109" s="331" t="str">
        <f t="shared" si="4"/>
        <v/>
      </c>
      <c r="F109" s="172" t="str">
        <f t="shared" si="3"/>
        <v>否</v>
      </c>
    </row>
    <row r="110" ht="33" customHeight="1" spans="1:6">
      <c r="A110" s="345"/>
      <c r="B110" s="346" t="s">
        <v>162</v>
      </c>
      <c r="C110" s="342">
        <f>SUM(C30:C31)</f>
        <v>433000</v>
      </c>
      <c r="D110" s="342">
        <f>SUM(D30:D31)</f>
        <v>412902</v>
      </c>
      <c r="E110" s="331">
        <f t="shared" si="4"/>
        <v>-0.0464157043879908</v>
      </c>
      <c r="F110" s="172" t="str">
        <f t="shared" si="3"/>
        <v>是</v>
      </c>
    </row>
  </sheetData>
  <autoFilter xmlns:etc="http://www.wps.cn/officeDocument/2017/etCustomData" ref="A3:G110" etc:filterBottomFollowUsedRange="0">
    <filterColumn colId="5">
      <customFilters>
        <customFilter operator="equal" val=""/>
        <customFilter operator="equal" val="是"/>
      </customFilters>
    </filterColumn>
    <extLst/>
  </autoFilter>
  <mergeCells count="1">
    <mergeCell ref="B1:E1"/>
  </mergeCells>
  <conditionalFormatting sqref="E2">
    <cfRule type="cellIs" dxfId="0" priority="103" stopIfTrue="1" operator="lessThanOrEqual">
      <formula>-1</formula>
    </cfRule>
  </conditionalFormatting>
  <conditionalFormatting sqref="A51:B51">
    <cfRule type="expression" dxfId="1" priority="47" stopIfTrue="1">
      <formula>"len($A:$A)=3"</formula>
    </cfRule>
  </conditionalFormatting>
  <conditionalFormatting sqref="B51">
    <cfRule type="expression" dxfId="1" priority="46" stopIfTrue="1">
      <formula>"len($A:$A)=3"</formula>
    </cfRule>
  </conditionalFormatting>
  <conditionalFormatting sqref="D52">
    <cfRule type="expression" dxfId="1" priority="8" stopIfTrue="1">
      <formula>"len($A:$A)=3"</formula>
    </cfRule>
  </conditionalFormatting>
  <conditionalFormatting sqref="A53:B53">
    <cfRule type="expression" dxfId="1" priority="43" stopIfTrue="1">
      <formula>"len($A:$A)=3"</formula>
    </cfRule>
  </conditionalFormatting>
  <conditionalFormatting sqref="B53">
    <cfRule type="expression" dxfId="1" priority="42" stopIfTrue="1">
      <formula>"len($A:$A)=3"</formula>
    </cfRule>
  </conditionalFormatting>
  <conditionalFormatting sqref="A61:B61">
    <cfRule type="expression" dxfId="1" priority="39" stopIfTrue="1">
      <formula>"len($A:$A)=3"</formula>
    </cfRule>
  </conditionalFormatting>
  <conditionalFormatting sqref="B61">
    <cfRule type="expression" dxfId="1" priority="38" stopIfTrue="1">
      <formula>"len($A:$A)=3"</formula>
    </cfRule>
  </conditionalFormatting>
  <conditionalFormatting sqref="A70:B70">
    <cfRule type="expression" dxfId="1" priority="35" stopIfTrue="1">
      <formula>"len($A:$A)=3"</formula>
    </cfRule>
  </conditionalFormatting>
  <conditionalFormatting sqref="B70">
    <cfRule type="expression" dxfId="1" priority="34" stopIfTrue="1">
      <formula>"len($A:$A)=3"</formula>
    </cfRule>
  </conditionalFormatting>
  <conditionalFormatting sqref="C96">
    <cfRule type="expression" dxfId="1" priority="28" stopIfTrue="1">
      <formula>"len($A:$A)=3"</formula>
    </cfRule>
  </conditionalFormatting>
  <conditionalFormatting sqref="D96">
    <cfRule type="expression" dxfId="1" priority="94" stopIfTrue="1">
      <formula>"len($A:$A)=3"</formula>
    </cfRule>
  </conditionalFormatting>
  <conditionalFormatting sqref="B104">
    <cfRule type="expression" dxfId="1" priority="74" stopIfTrue="1">
      <formula>"len($A:$A)=3"</formula>
    </cfRule>
  </conditionalFormatting>
  <conditionalFormatting sqref="B105">
    <cfRule type="expression" dxfId="1" priority="66" stopIfTrue="1">
      <formula>"len($A:$A)=3"</formula>
    </cfRule>
  </conditionalFormatting>
  <conditionalFormatting sqref="B107">
    <cfRule type="expression" dxfId="1" priority="70" stopIfTrue="1">
      <formula>"len($A:$A)=3"</formula>
    </cfRule>
  </conditionalFormatting>
  <conditionalFormatting sqref="A108:B108">
    <cfRule type="expression" dxfId="1" priority="62" stopIfTrue="1">
      <formula>"len($A:$A)=3"</formula>
    </cfRule>
  </conditionalFormatting>
  <conditionalFormatting sqref="B108">
    <cfRule type="expression" dxfId="1" priority="68" stopIfTrue="1">
      <formula>"len($A:$A)=3"</formula>
    </cfRule>
  </conditionalFormatting>
  <conditionalFormatting sqref="B109">
    <cfRule type="expression" dxfId="1" priority="93" stopIfTrue="1">
      <formula>"len($A:$A)=3"</formula>
    </cfRule>
  </conditionalFormatting>
  <conditionalFormatting sqref="C109">
    <cfRule type="expression" dxfId="1" priority="15" stopIfTrue="1">
      <formula>"len($A:$A)=3"</formula>
    </cfRule>
  </conditionalFormatting>
  <conditionalFormatting sqref="D109">
    <cfRule type="expression" dxfId="1" priority="51" stopIfTrue="1">
      <formula>"len($A:$A)=3"</formula>
    </cfRule>
  </conditionalFormatting>
  <conditionalFormatting sqref="B7:B9">
    <cfRule type="expression" dxfId="1" priority="100" stopIfTrue="1">
      <formula>"len($A:$A)=3"</formula>
    </cfRule>
  </conditionalFormatting>
  <conditionalFormatting sqref="B74:B94">
    <cfRule type="expression" dxfId="1" priority="6" stopIfTrue="1">
      <formula>"len($A:$A)=3"</formula>
    </cfRule>
  </conditionalFormatting>
  <conditionalFormatting sqref="B97:B100">
    <cfRule type="expression" dxfId="1" priority="85" stopIfTrue="1">
      <formula>"len($A:$A)=3"</formula>
    </cfRule>
  </conditionalFormatting>
  <conditionalFormatting sqref="B101:B102">
    <cfRule type="expression" dxfId="1" priority="65" stopIfTrue="1">
      <formula>"len($A:$A)=3"</formula>
    </cfRule>
  </conditionalFormatting>
  <conditionalFormatting sqref="C4:C9">
    <cfRule type="expression" dxfId="1" priority="22" stopIfTrue="1">
      <formula>"len($A:$A)=3"</formula>
    </cfRule>
  </conditionalFormatting>
  <conditionalFormatting sqref="C4:C33">
    <cfRule type="expression" dxfId="1" priority="20" stopIfTrue="1">
      <formula>"len($A:$A)=3"</formula>
    </cfRule>
  </conditionalFormatting>
  <conditionalFormatting sqref="C7:C9">
    <cfRule type="expression" dxfId="1" priority="21" stopIfTrue="1">
      <formula>"len($A:$A)=3"</formula>
    </cfRule>
  </conditionalFormatting>
  <conditionalFormatting sqref="C33:C36">
    <cfRule type="expression" dxfId="1" priority="11" stopIfTrue="1">
      <formula>"len($A:$A)=3"</formula>
    </cfRule>
  </conditionalFormatting>
  <conditionalFormatting sqref="C101:C102">
    <cfRule type="expression" dxfId="1" priority="27" stopIfTrue="1">
      <formula>"len($A:$A)=3"</formula>
    </cfRule>
  </conditionalFormatting>
  <conditionalFormatting sqref="C102:C108">
    <cfRule type="expression" dxfId="1" priority="13" stopIfTrue="1">
      <formula>"len($A:$A)=3"</formula>
    </cfRule>
  </conditionalFormatting>
  <conditionalFormatting sqref="C102:C105">
    <cfRule type="expression" dxfId="1" priority="12" stopIfTrue="1">
      <formula>"len($A:$A)=3"</formula>
    </cfRule>
  </conditionalFormatting>
  <conditionalFormatting sqref="C109:C110">
    <cfRule type="expression" dxfId="1" priority="24" stopIfTrue="1">
      <formula>"len($A:$A)=3"</formula>
    </cfRule>
  </conditionalFormatting>
  <conditionalFormatting sqref="D4:D9">
    <cfRule type="expression" dxfId="1" priority="58" stopIfTrue="1">
      <formula>"len($A:$A)=3"</formula>
    </cfRule>
  </conditionalFormatting>
  <conditionalFormatting sqref="D4:D33">
    <cfRule type="expression" dxfId="1" priority="56" stopIfTrue="1">
      <formula>"len($A:$A)=3"</formula>
    </cfRule>
  </conditionalFormatting>
  <conditionalFormatting sqref="D7:D9">
    <cfRule type="expression" dxfId="1" priority="57" stopIfTrue="1">
      <formula>"len($A:$A)=3"</formula>
    </cfRule>
  </conditionalFormatting>
  <conditionalFormatting sqref="D33:D36">
    <cfRule type="expression" dxfId="1" priority="31" stopIfTrue="1">
      <formula>"len($A:$A)=3"</formula>
    </cfRule>
  </conditionalFormatting>
  <conditionalFormatting sqref="D74:D95">
    <cfRule type="expression" dxfId="1" priority="53" stopIfTrue="1">
      <formula>"len($A:$A)=3"</formula>
    </cfRule>
  </conditionalFormatting>
  <conditionalFormatting sqref="D101:D102">
    <cfRule type="expression" dxfId="1" priority="79" stopIfTrue="1">
      <formula>"len($A:$A)=3"</formula>
    </cfRule>
  </conditionalFormatting>
  <conditionalFormatting sqref="D102:D108">
    <cfRule type="expression" dxfId="1" priority="49" stopIfTrue="1">
      <formula>"len($A:$A)=3"</formula>
    </cfRule>
  </conditionalFormatting>
  <conditionalFormatting sqref="D102:D105">
    <cfRule type="expression" dxfId="1" priority="48" stopIfTrue="1">
      <formula>"len($A:$A)=3"</formula>
    </cfRule>
  </conditionalFormatting>
  <conditionalFormatting sqref="D109:D110">
    <cfRule type="expression" dxfId="1" priority="60" stopIfTrue="1">
      <formula>"len($A:$A)=3"</formula>
    </cfRule>
  </conditionalFormatting>
  <conditionalFormatting sqref="F4:F110">
    <cfRule type="cellIs" dxfId="2" priority="102" stopIfTrue="1" operator="lessThan">
      <formula>0</formula>
    </cfRule>
  </conditionalFormatting>
  <conditionalFormatting sqref="A4:B33">
    <cfRule type="expression" dxfId="1" priority="99" stopIfTrue="1">
      <formula>"len($A:$A)=3"</formula>
    </cfRule>
  </conditionalFormatting>
  <conditionalFormatting sqref="B4:B9 B31:B42 B73">
    <cfRule type="expression" dxfId="1" priority="101" stopIfTrue="1">
      <formula>"len($A:$A)=3"</formula>
    </cfRule>
  </conditionalFormatting>
  <conditionalFormatting sqref="A31:B43 B109:B110">
    <cfRule type="expression" dxfId="1" priority="98" stopIfTrue="1">
      <formula>"len($A:$A)=3"</formula>
    </cfRule>
  </conditionalFormatting>
  <conditionalFormatting sqref="A31:B43">
    <cfRule type="expression" dxfId="1" priority="84" stopIfTrue="1">
      <formula>"len($A:$A)=3"</formula>
    </cfRule>
  </conditionalFormatting>
  <conditionalFormatting sqref="C31:C32 C37:C46 C48:C51 C53:C94 D73">
    <cfRule type="expression" dxfId="1" priority="23" stopIfTrue="1">
      <formula>"len($A:$A)=3"</formula>
    </cfRule>
  </conditionalFormatting>
  <conditionalFormatting sqref="C31:C32 C37:C43">
    <cfRule type="expression" dxfId="1" priority="19" stopIfTrue="1">
      <formula>"len($A:$A)=3"</formula>
    </cfRule>
  </conditionalFormatting>
  <conditionalFormatting sqref="D31:D32 D37:D46 D48:D51 D53:D72 D74:D94">
    <cfRule type="expression" dxfId="1" priority="59" stopIfTrue="1">
      <formula>"len($A:$A)=3"</formula>
    </cfRule>
  </conditionalFormatting>
  <conditionalFormatting sqref="D31:D32 D37:D43">
    <cfRule type="expression" dxfId="1" priority="55" stopIfTrue="1">
      <formula>"len($A:$A)=3"</formula>
    </cfRule>
  </conditionalFormatting>
  <conditionalFormatting sqref="A32:B46 A48:B50 A54:B60 A71:B73 A62:B69">
    <cfRule type="expression" dxfId="1" priority="97" stopIfTrue="1">
      <formula>"len($A:$A)=3"</formula>
    </cfRule>
  </conditionalFormatting>
  <conditionalFormatting sqref="C32 C37:C46 C48:C51 C53:C94 D73">
    <cfRule type="expression" dxfId="1" priority="18" stopIfTrue="1">
      <formula>"len($A:$A)=3"</formula>
    </cfRule>
  </conditionalFormatting>
  <conditionalFormatting sqref="D32 D37:D46 D48:D51 D53:D72 D74:D94">
    <cfRule type="expression" dxfId="1" priority="54" stopIfTrue="1">
      <formula>"len($A:$A)=3"</formula>
    </cfRule>
  </conditionalFormatting>
  <conditionalFormatting sqref="B39:B46 B48:B50 B72">
    <cfRule type="expression" dxfId="1" priority="91" stopIfTrue="1">
      <formula>"len($A:$A)=3"</formula>
    </cfRule>
  </conditionalFormatting>
  <conditionalFormatting sqref="B54:B60 B71 B62:B69">
    <cfRule type="expression" dxfId="1" priority="88" stopIfTrue="1">
      <formula>"len($A:$A)=3"</formula>
    </cfRule>
  </conditionalFormatting>
  <conditionalFormatting sqref="A73:B73 A95:B95">
    <cfRule type="expression" dxfId="1" priority="96" stopIfTrue="1">
      <formula>"len($A:$A)=3"</formula>
    </cfRule>
  </conditionalFormatting>
  <conditionalFormatting sqref="C73:C95 D73">
    <cfRule type="expression" dxfId="1" priority="17" stopIfTrue="1">
      <formula>"len($A:$A)=3"</formula>
    </cfRule>
  </conditionalFormatting>
  <conditionalFormatting sqref="A74:B94">
    <cfRule type="expression" dxfId="1" priority="5" stopIfTrue="1">
      <formula>"len($A:$A)=3"</formula>
    </cfRule>
  </conditionalFormatting>
  <conditionalFormatting sqref="A95:B100 A109:B110">
    <cfRule type="expression" dxfId="1" priority="95" stopIfTrue="1">
      <formula>"len($A:$A)=3"</formula>
    </cfRule>
  </conditionalFormatting>
  <conditionalFormatting sqref="C95 C109:C110 C97:C100">
    <cfRule type="expression" dxfId="1" priority="16" stopIfTrue="1">
      <formula>"len($A:$A)=3"</formula>
    </cfRule>
  </conditionalFormatting>
  <conditionalFormatting sqref="D95 D109:D110 D97:D100">
    <cfRule type="expression" dxfId="1" priority="52" stopIfTrue="1">
      <formula>"len($A:$A)=3"</formula>
    </cfRule>
  </conditionalFormatting>
  <conditionalFormatting sqref="A101:B102">
    <cfRule type="expression" dxfId="1" priority="81" stopIfTrue="1">
      <formula>"len($A:$A)=3"</formula>
    </cfRule>
  </conditionalFormatting>
  <conditionalFormatting sqref="A101:B101 A102 B102:B104">
    <cfRule type="expression" dxfId="1" priority="80" stopIfTrue="1">
      <formula>"len($A:$A)=3"</formula>
    </cfRule>
  </conditionalFormatting>
  <conditionalFormatting sqref="A102:B107">
    <cfRule type="expression" dxfId="1" priority="76" stopIfTrue="1">
      <formula>"len($A:$A)=3"</formula>
    </cfRule>
  </conditionalFormatting>
  <conditionalFormatting sqref="B102:B104 B106">
    <cfRule type="expression" dxfId="1" priority="82" stopIfTrue="1">
      <formula>"len($A:$A)=3"</formula>
    </cfRule>
  </conditionalFormatting>
  <conditionalFormatting sqref="A103:B104">
    <cfRule type="expression" dxfId="1" priority="72" stopIfTrue="1">
      <formula>"len($A:$A)=3"</formula>
    </cfRule>
  </conditionalFormatting>
  <printOptions horizontalCentered="1"/>
  <pageMargins left="0.236111111111111" right="0.156944444444444" top="0.747916666666667" bottom="0.747916666666667" header="0.314583333333333" footer="0.314583333333333"/>
  <pageSetup paperSize="9" scale="72" firstPageNumber="42" orientation="portrait" useFirstPageNumber="1" horizontalDpi="600"/>
  <headerFooter alignWithMargins="0">
    <oddFooter>&amp;C&amp;14-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theme="0" tint="-0.149876400036622"/>
  </sheetPr>
  <dimension ref="A1:E37"/>
  <sheetViews>
    <sheetView showZeros="0" view="pageBreakPreview" zoomScaleNormal="100" topLeftCell="A32" workbookViewId="0">
      <selection activeCell="A38" sqref="$A38:$XFD1048576"/>
    </sheetView>
  </sheetViews>
  <sheetFormatPr defaultColWidth="9" defaultRowHeight="15.6" outlineLevelCol="4"/>
  <cols>
    <col min="1" max="1" width="52.6296296296296" style="140" customWidth="1"/>
    <col min="2" max="2" width="16.6296296296296" style="140" customWidth="1"/>
    <col min="3" max="3" width="16.6296296296296" style="141" customWidth="1"/>
    <col min="4" max="4" width="16.6296296296296" style="140" customWidth="1"/>
    <col min="5" max="5" width="4.5" style="140" customWidth="1"/>
    <col min="6" max="16384" width="9" style="140"/>
  </cols>
  <sheetData>
    <row r="1" ht="45" customHeight="1" spans="1:5">
      <c r="A1" s="122" t="s">
        <v>1778</v>
      </c>
      <c r="B1" s="122"/>
      <c r="C1" s="122"/>
      <c r="D1" s="122"/>
    </row>
    <row r="2" ht="20.1" customHeight="1" spans="1:5">
      <c r="A2" s="123" t="s">
        <v>1779</v>
      </c>
      <c r="B2" s="123"/>
      <c r="C2" s="124"/>
      <c r="D2" s="142" t="s">
        <v>2</v>
      </c>
    </row>
    <row r="3" ht="45" customHeight="1" spans="1:5">
      <c r="A3" s="143" t="s">
        <v>1780</v>
      </c>
      <c r="B3" s="67" t="s">
        <v>1781</v>
      </c>
      <c r="C3" s="68" t="s">
        <v>6</v>
      </c>
      <c r="D3" s="68" t="s">
        <v>1291</v>
      </c>
      <c r="E3" s="140" t="s">
        <v>8</v>
      </c>
    </row>
    <row r="4" ht="36" customHeight="1" spans="1:5">
      <c r="A4" s="144" t="s">
        <v>1782</v>
      </c>
      <c r="B4" s="145">
        <f>SUM(B5:B17)</f>
        <v>400</v>
      </c>
      <c r="C4" s="145">
        <f>SUM(C5:C17)</f>
        <v>800</v>
      </c>
      <c r="D4" s="146">
        <f t="shared" ref="D4:D37" si="0">IF(B4&gt;0,(C4-B4)/B4,0)</f>
        <v>1</v>
      </c>
      <c r="E4" s="129" t="str">
        <f t="shared" ref="E4:E33" si="1">IF(A4&lt;&gt;"",IF(SUM(B4:C4)&lt;&gt;0,"是","否"),"是")</f>
        <v>是</v>
      </c>
    </row>
    <row r="5" ht="36" customHeight="1" spans="1:5">
      <c r="A5" s="147" t="s">
        <v>1783</v>
      </c>
      <c r="B5" s="148"/>
      <c r="C5" s="148"/>
      <c r="D5" s="146">
        <f t="shared" si="0"/>
        <v>0</v>
      </c>
      <c r="E5" s="129" t="str">
        <f t="shared" si="1"/>
        <v>否</v>
      </c>
    </row>
    <row r="6" ht="36" customHeight="1" spans="1:5">
      <c r="A6" s="147" t="s">
        <v>1784</v>
      </c>
      <c r="B6" s="148"/>
      <c r="C6" s="148"/>
      <c r="D6" s="146">
        <f t="shared" si="0"/>
        <v>0</v>
      </c>
      <c r="E6" s="129" t="str">
        <f t="shared" si="1"/>
        <v>否</v>
      </c>
    </row>
    <row r="7" ht="36" customHeight="1" spans="1:5">
      <c r="A7" s="147" t="s">
        <v>1785</v>
      </c>
      <c r="B7" s="148"/>
      <c r="C7" s="148"/>
      <c r="D7" s="146">
        <f t="shared" si="0"/>
        <v>0</v>
      </c>
      <c r="E7" s="129" t="str">
        <f t="shared" si="1"/>
        <v>否</v>
      </c>
    </row>
    <row r="8" ht="36" customHeight="1" spans="1:5">
      <c r="A8" s="147" t="s">
        <v>1786</v>
      </c>
      <c r="B8" s="148"/>
      <c r="C8" s="148"/>
      <c r="D8" s="146">
        <f t="shared" si="0"/>
        <v>0</v>
      </c>
      <c r="E8" s="129" t="str">
        <f t="shared" si="1"/>
        <v>否</v>
      </c>
    </row>
    <row r="9" ht="36" customHeight="1" spans="1:5">
      <c r="A9" s="147" t="s">
        <v>1787</v>
      </c>
      <c r="B9" s="148"/>
      <c r="C9" s="148"/>
      <c r="D9" s="146">
        <f t="shared" si="0"/>
        <v>0</v>
      </c>
      <c r="E9" s="129" t="str">
        <f t="shared" si="1"/>
        <v>否</v>
      </c>
    </row>
    <row r="10" ht="36" customHeight="1" spans="1:5">
      <c r="A10" s="147" t="s">
        <v>1788</v>
      </c>
      <c r="B10" s="148"/>
      <c r="C10" s="148"/>
      <c r="D10" s="146">
        <f t="shared" si="0"/>
        <v>0</v>
      </c>
      <c r="E10" s="129" t="str">
        <f t="shared" si="1"/>
        <v>否</v>
      </c>
    </row>
    <row r="11" ht="36" customHeight="1" spans="1:5">
      <c r="A11" s="147" t="s">
        <v>1789</v>
      </c>
      <c r="B11" s="148"/>
      <c r="C11" s="148"/>
      <c r="D11" s="146">
        <f t="shared" si="0"/>
        <v>0</v>
      </c>
      <c r="E11" s="129" t="str">
        <f t="shared" si="1"/>
        <v>否</v>
      </c>
    </row>
    <row r="12" ht="36" customHeight="1" spans="1:5">
      <c r="A12" s="147" t="s">
        <v>1790</v>
      </c>
      <c r="B12" s="148"/>
      <c r="C12" s="148"/>
      <c r="D12" s="146">
        <f t="shared" si="0"/>
        <v>0</v>
      </c>
      <c r="E12" s="129" t="str">
        <f t="shared" si="1"/>
        <v>否</v>
      </c>
    </row>
    <row r="13" ht="36" customHeight="1" spans="1:5">
      <c r="A13" s="147" t="s">
        <v>1791</v>
      </c>
      <c r="B13" s="149"/>
      <c r="C13" s="149"/>
      <c r="D13" s="146">
        <f t="shared" si="0"/>
        <v>0</v>
      </c>
      <c r="E13" s="129" t="str">
        <f t="shared" si="1"/>
        <v>否</v>
      </c>
    </row>
    <row r="14" ht="36" customHeight="1" spans="1:5">
      <c r="A14" s="147" t="s">
        <v>1792</v>
      </c>
      <c r="B14" s="148"/>
      <c r="C14" s="148"/>
      <c r="D14" s="146">
        <f t="shared" si="0"/>
        <v>0</v>
      </c>
      <c r="E14" s="129" t="str">
        <f t="shared" si="1"/>
        <v>否</v>
      </c>
    </row>
    <row r="15" ht="36" customHeight="1" spans="1:5">
      <c r="A15" s="147" t="s">
        <v>1793</v>
      </c>
      <c r="B15" s="148"/>
      <c r="C15" s="148"/>
      <c r="D15" s="146">
        <f t="shared" si="0"/>
        <v>0</v>
      </c>
      <c r="E15" s="129" t="str">
        <f t="shared" si="1"/>
        <v>否</v>
      </c>
    </row>
    <row r="16" ht="36" customHeight="1" spans="1:5">
      <c r="A16" s="147" t="s">
        <v>1794</v>
      </c>
      <c r="B16" s="149"/>
      <c r="C16" s="149"/>
      <c r="D16" s="146">
        <f t="shared" si="0"/>
        <v>0</v>
      </c>
      <c r="E16" s="129" t="str">
        <f t="shared" si="1"/>
        <v>否</v>
      </c>
    </row>
    <row r="17" ht="36" customHeight="1" spans="1:5">
      <c r="A17" s="147" t="s">
        <v>1795</v>
      </c>
      <c r="B17" s="148">
        <v>400</v>
      </c>
      <c r="C17" s="148">
        <v>800</v>
      </c>
      <c r="D17" s="146">
        <f t="shared" si="0"/>
        <v>1</v>
      </c>
      <c r="E17" s="129" t="str">
        <f t="shared" si="1"/>
        <v>是</v>
      </c>
    </row>
    <row r="18" ht="36" customHeight="1" spans="1:5">
      <c r="A18" s="144" t="s">
        <v>1796</v>
      </c>
      <c r="B18" s="150">
        <f t="shared" ref="B18:B22" si="2">SUM(B19:B21)</f>
        <v>0</v>
      </c>
      <c r="C18" s="150">
        <f t="shared" ref="C18:C22" si="3">SUM(C19:C21)</f>
        <v>0</v>
      </c>
      <c r="D18" s="146">
        <f t="shared" si="0"/>
        <v>0</v>
      </c>
      <c r="E18" s="129" t="str">
        <f t="shared" si="1"/>
        <v>否</v>
      </c>
    </row>
    <row r="19" ht="36" customHeight="1" spans="1:5">
      <c r="A19" s="147" t="s">
        <v>1797</v>
      </c>
      <c r="B19" s="149"/>
      <c r="C19" s="149"/>
      <c r="D19" s="146">
        <f t="shared" si="0"/>
        <v>0</v>
      </c>
      <c r="E19" s="129" t="str">
        <f t="shared" si="1"/>
        <v>否</v>
      </c>
    </row>
    <row r="20" ht="36" customHeight="1" spans="1:5">
      <c r="A20" s="147" t="s">
        <v>1798</v>
      </c>
      <c r="B20" s="148"/>
      <c r="C20" s="148"/>
      <c r="D20" s="146">
        <f t="shared" si="0"/>
        <v>0</v>
      </c>
      <c r="E20" s="129" t="str">
        <f t="shared" si="1"/>
        <v>否</v>
      </c>
    </row>
    <row r="21" ht="36" customHeight="1" spans="1:5">
      <c r="A21" s="147" t="s">
        <v>1799</v>
      </c>
      <c r="B21" s="148">
        <f t="shared" si="2"/>
        <v>0</v>
      </c>
      <c r="C21" s="148">
        <f t="shared" si="3"/>
        <v>0</v>
      </c>
      <c r="D21" s="146">
        <f t="shared" si="0"/>
        <v>0</v>
      </c>
      <c r="E21" s="129" t="str">
        <f t="shared" si="1"/>
        <v>否</v>
      </c>
    </row>
    <row r="22" ht="36" customHeight="1" spans="1:5">
      <c r="A22" s="144" t="s">
        <v>1800</v>
      </c>
      <c r="B22" s="151">
        <f t="shared" si="2"/>
        <v>0</v>
      </c>
      <c r="C22" s="151">
        <f t="shared" si="3"/>
        <v>0</v>
      </c>
      <c r="D22" s="146">
        <f t="shared" si="0"/>
        <v>0</v>
      </c>
      <c r="E22" s="129" t="str">
        <f t="shared" si="1"/>
        <v>否</v>
      </c>
    </row>
    <row r="23" ht="36" customHeight="1" spans="1:5">
      <c r="A23" s="147" t="s">
        <v>1801</v>
      </c>
      <c r="B23" s="148"/>
      <c r="C23" s="148"/>
      <c r="D23" s="146">
        <f t="shared" si="0"/>
        <v>0</v>
      </c>
      <c r="E23" s="129" t="str">
        <f t="shared" si="1"/>
        <v>否</v>
      </c>
    </row>
    <row r="24" ht="36" customHeight="1" spans="1:5">
      <c r="A24" s="147" t="s">
        <v>1802</v>
      </c>
      <c r="B24" s="148"/>
      <c r="C24" s="148"/>
      <c r="D24" s="146">
        <f t="shared" si="0"/>
        <v>0</v>
      </c>
      <c r="E24" s="129" t="str">
        <f t="shared" si="1"/>
        <v>否</v>
      </c>
    </row>
    <row r="25" ht="36" customHeight="1" spans="1:5">
      <c r="A25" s="147" t="s">
        <v>1803</v>
      </c>
      <c r="B25" s="149">
        <f>SUM(B26:B28)</f>
        <v>0</v>
      </c>
      <c r="C25" s="149">
        <f>SUM(C26:C28)</f>
        <v>0</v>
      </c>
      <c r="D25" s="146">
        <f t="shared" si="0"/>
        <v>0</v>
      </c>
      <c r="E25" s="129" t="str">
        <f t="shared" si="1"/>
        <v>否</v>
      </c>
    </row>
    <row r="26" ht="36" customHeight="1" spans="1:5">
      <c r="A26" s="144" t="s">
        <v>1804</v>
      </c>
      <c r="B26" s="151">
        <f>SUM(B27:B29)</f>
        <v>0</v>
      </c>
      <c r="C26" s="151">
        <f>SUM(C27:C29)</f>
        <v>0</v>
      </c>
      <c r="D26" s="146">
        <f t="shared" si="0"/>
        <v>0</v>
      </c>
      <c r="E26" s="129" t="str">
        <f t="shared" si="1"/>
        <v>否</v>
      </c>
    </row>
    <row r="27" ht="36" customHeight="1" spans="1:5">
      <c r="A27" s="147" t="s">
        <v>1805</v>
      </c>
      <c r="B27" s="152"/>
      <c r="C27" s="152"/>
      <c r="D27" s="146">
        <f t="shared" si="0"/>
        <v>0</v>
      </c>
      <c r="E27" s="129" t="str">
        <f t="shared" si="1"/>
        <v>否</v>
      </c>
    </row>
    <row r="28" ht="36" customHeight="1" spans="1:5">
      <c r="A28" s="153" t="s">
        <v>1806</v>
      </c>
      <c r="B28" s="152"/>
      <c r="C28" s="152"/>
      <c r="D28" s="146">
        <f t="shared" si="0"/>
        <v>0</v>
      </c>
      <c r="E28" s="129" t="str">
        <f t="shared" si="1"/>
        <v>否</v>
      </c>
    </row>
    <row r="29" ht="36" customHeight="1" spans="1:5">
      <c r="A29" s="154" t="s">
        <v>1807</v>
      </c>
      <c r="B29" s="152">
        <f>SUM(B30:B31)</f>
        <v>0</v>
      </c>
      <c r="C29" s="152">
        <f>SUM(C30:C31)</f>
        <v>0</v>
      </c>
      <c r="D29" s="146">
        <f t="shared" si="0"/>
        <v>0</v>
      </c>
      <c r="E29" s="129" t="str">
        <f t="shared" si="1"/>
        <v>否</v>
      </c>
    </row>
    <row r="30" ht="36" customHeight="1" spans="1:5">
      <c r="A30" s="144" t="s">
        <v>1808</v>
      </c>
      <c r="B30" s="151">
        <f>B31</f>
        <v>0</v>
      </c>
      <c r="C30" s="151">
        <f>C31</f>
        <v>0</v>
      </c>
      <c r="D30" s="146">
        <f t="shared" si="0"/>
        <v>0</v>
      </c>
      <c r="E30" s="129" t="str">
        <f t="shared" si="1"/>
        <v>否</v>
      </c>
    </row>
    <row r="31" ht="36" customHeight="1" spans="1:5">
      <c r="A31" s="154" t="s">
        <v>1808</v>
      </c>
      <c r="B31" s="152"/>
      <c r="C31" s="152"/>
      <c r="D31" s="146">
        <f t="shared" si="0"/>
        <v>0</v>
      </c>
      <c r="E31" s="129" t="str">
        <f t="shared" si="1"/>
        <v>否</v>
      </c>
    </row>
    <row r="32" ht="36" customHeight="1" spans="1:5">
      <c r="A32" s="144" t="s">
        <v>1809</v>
      </c>
      <c r="B32" s="155"/>
      <c r="C32" s="155"/>
      <c r="D32" s="146">
        <f t="shared" si="0"/>
        <v>0</v>
      </c>
      <c r="E32" s="129" t="str">
        <f t="shared" si="1"/>
        <v>否</v>
      </c>
    </row>
    <row r="33" ht="36" customHeight="1" spans="1:5">
      <c r="A33" s="156" t="s">
        <v>1810</v>
      </c>
      <c r="B33" s="157">
        <f>B4+B18+B22+B26+B30+B32</f>
        <v>400</v>
      </c>
      <c r="C33" s="157">
        <f>C4+C18+C22+C26+C30+C32</f>
        <v>800</v>
      </c>
      <c r="D33" s="146">
        <f t="shared" si="0"/>
        <v>1</v>
      </c>
      <c r="E33" s="129" t="str">
        <f t="shared" si="1"/>
        <v>是</v>
      </c>
    </row>
    <row r="34" ht="36" customHeight="1" spans="1:5">
      <c r="A34" s="158" t="s">
        <v>60</v>
      </c>
      <c r="B34" s="148"/>
      <c r="C34" s="148"/>
      <c r="D34" s="146">
        <f t="shared" si="0"/>
        <v>0</v>
      </c>
      <c r="E34" s="129" t="s">
        <v>1811</v>
      </c>
    </row>
    <row r="35" ht="36" customHeight="1" spans="1:5">
      <c r="A35" s="158" t="s">
        <v>1812</v>
      </c>
      <c r="B35" s="148"/>
      <c r="C35" s="148"/>
      <c r="D35" s="146">
        <f t="shared" si="0"/>
        <v>0</v>
      </c>
      <c r="E35" s="129" t="s">
        <v>1811</v>
      </c>
    </row>
    <row r="36" ht="36" customHeight="1" spans="1:5">
      <c r="A36" s="158" t="s">
        <v>1813</v>
      </c>
      <c r="B36" s="159"/>
      <c r="C36" s="159"/>
      <c r="D36" s="146">
        <f t="shared" si="0"/>
        <v>0</v>
      </c>
      <c r="E36" s="129" t="s">
        <v>1811</v>
      </c>
    </row>
    <row r="37" ht="36" customHeight="1" spans="1:5">
      <c r="A37" s="133" t="s">
        <v>162</v>
      </c>
      <c r="B37" s="160">
        <f>SUM(B33:B36)</f>
        <v>400</v>
      </c>
      <c r="C37" s="160">
        <f>SUM(C33:C36)</f>
        <v>800</v>
      </c>
      <c r="D37" s="146">
        <f t="shared" si="0"/>
        <v>1</v>
      </c>
      <c r="E37" s="129" t="str">
        <f>IF(A37&lt;&gt;"",IF(SUM(B37:C37)&lt;&gt;0,"是","否"),"是")</f>
        <v>是</v>
      </c>
    </row>
  </sheetData>
  <autoFilter xmlns:etc="http://www.wps.cn/officeDocument/2017/etCustomData" ref="A3:E37" etc:filterBottomFollowUsedRange="0">
    <extLst/>
  </autoFilter>
  <mergeCells count="1">
    <mergeCell ref="A1:D1"/>
  </mergeCells>
  <conditionalFormatting sqref="E3:E37">
    <cfRule type="cellIs" dxfId="3" priority="1" stopIfTrue="1" operator="lessThanOrEqual">
      <formula>-1</formula>
    </cfRule>
  </conditionalFormatting>
  <printOptions horizontalCentered="1"/>
  <pageMargins left="0.393055555555556" right="0.393055555555556" top="0.747916666666667" bottom="0.747916666666667" header="0.314583333333333" footer="0.314583333333333"/>
  <pageSetup paperSize="9" scale="75" firstPageNumber="77" orientation="portrait" useFirstPageNumber="1" horizontalDpi="600"/>
  <headerFooter alignWithMargins="0">
    <oddFooter>&amp;C&amp;14-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theme="0" tint="-0.149876400036622"/>
  </sheetPr>
  <dimension ref="A1:E21"/>
  <sheetViews>
    <sheetView showZeros="0" view="pageBreakPreview" zoomScaleNormal="100" workbookViewId="0">
      <selection activeCell="D13" sqref="D12:D13"/>
    </sheetView>
  </sheetViews>
  <sheetFormatPr defaultColWidth="9" defaultRowHeight="14.4" outlineLevelCol="4"/>
  <cols>
    <col min="1" max="1" width="50.75" style="121" customWidth="1"/>
    <col min="2" max="4" width="16.75" style="121" customWidth="1"/>
    <col min="5" max="5" width="5.37962962962963" style="121" customWidth="1"/>
    <col min="6" max="16384" width="9" style="121"/>
  </cols>
  <sheetData>
    <row r="1" ht="45" customHeight="1" spans="1:5">
      <c r="A1" s="122" t="s">
        <v>1814</v>
      </c>
      <c r="B1" s="122"/>
      <c r="C1" s="122"/>
      <c r="D1" s="122"/>
    </row>
    <row r="2" ht="20.1" customHeight="1" spans="1:5">
      <c r="A2" s="123" t="s">
        <v>1815</v>
      </c>
      <c r="B2" s="123"/>
      <c r="C2" s="124"/>
      <c r="D2" s="125" t="s">
        <v>2</v>
      </c>
    </row>
    <row r="3" ht="45" customHeight="1" spans="1:5">
      <c r="A3" s="126" t="s">
        <v>1816</v>
      </c>
      <c r="B3" s="67" t="s">
        <v>1781</v>
      </c>
      <c r="C3" s="68" t="str">
        <f>YEAR([3]封面!$B$7)&amp;"年预算数"</f>
        <v>2021年预算数</v>
      </c>
      <c r="D3" s="68" t="s">
        <v>1291</v>
      </c>
      <c r="E3" s="121" t="s">
        <v>8</v>
      </c>
    </row>
    <row r="4" ht="36" customHeight="1" spans="1:5">
      <c r="A4" s="116" t="s">
        <v>1817</v>
      </c>
      <c r="B4" s="127">
        <f>SUM(B5:B6)</f>
        <v>0</v>
      </c>
      <c r="C4" s="127">
        <f>SUM(C5:C6)</f>
        <v>0</v>
      </c>
      <c r="D4" s="128">
        <f t="shared" ref="D4:D21" si="0">IF(B4&gt;0,(C4-B4)/B4,0)</f>
        <v>0</v>
      </c>
      <c r="E4" s="129" t="str">
        <f t="shared" ref="E4:E21" si="1">IF(A4&lt;&gt;"",IF(SUM(B4:C4)&lt;&gt;0,"是","否"),"是")</f>
        <v>否</v>
      </c>
    </row>
    <row r="5" ht="36" customHeight="1" spans="1:5">
      <c r="A5" s="130" t="s">
        <v>1818</v>
      </c>
      <c r="B5" s="131"/>
      <c r="C5" s="131"/>
      <c r="D5" s="128">
        <f t="shared" si="0"/>
        <v>0</v>
      </c>
      <c r="E5" s="129" t="str">
        <f t="shared" si="1"/>
        <v>否</v>
      </c>
    </row>
    <row r="6" ht="36" customHeight="1" spans="1:5">
      <c r="A6" s="130" t="s">
        <v>1819</v>
      </c>
      <c r="B6" s="131"/>
      <c r="C6" s="131"/>
      <c r="D6" s="128">
        <f t="shared" si="0"/>
        <v>0</v>
      </c>
      <c r="E6" s="129" t="str">
        <f t="shared" si="1"/>
        <v>否</v>
      </c>
    </row>
    <row r="7" ht="36" customHeight="1" spans="1:5">
      <c r="A7" s="116" t="s">
        <v>1820</v>
      </c>
      <c r="B7" s="127">
        <f>SUM(B8:B9)</f>
        <v>0</v>
      </c>
      <c r="C7" s="127">
        <f>SUM(C8:C9)</f>
        <v>0</v>
      </c>
      <c r="D7" s="128">
        <f t="shared" si="0"/>
        <v>0</v>
      </c>
      <c r="E7" s="129" t="str">
        <f t="shared" si="1"/>
        <v>否</v>
      </c>
    </row>
    <row r="8" ht="36" customHeight="1" spans="1:5">
      <c r="A8" s="130" t="s">
        <v>1821</v>
      </c>
      <c r="B8" s="131"/>
      <c r="C8" s="131"/>
      <c r="D8" s="128">
        <f t="shared" si="0"/>
        <v>0</v>
      </c>
      <c r="E8" s="129" t="str">
        <f t="shared" si="1"/>
        <v>否</v>
      </c>
    </row>
    <row r="9" ht="36" customHeight="1" spans="1:5">
      <c r="A9" s="130" t="s">
        <v>1822</v>
      </c>
      <c r="B9" s="131"/>
      <c r="C9" s="131"/>
      <c r="D9" s="128">
        <f t="shared" si="0"/>
        <v>0</v>
      </c>
      <c r="E9" s="129" t="str">
        <f t="shared" si="1"/>
        <v>否</v>
      </c>
    </row>
    <row r="10" ht="36" customHeight="1" spans="1:5">
      <c r="A10" s="116" t="s">
        <v>1823</v>
      </c>
      <c r="B10" s="127">
        <f>B11</f>
        <v>0</v>
      </c>
      <c r="C10" s="127">
        <f>C11</f>
        <v>0</v>
      </c>
      <c r="D10" s="128">
        <f t="shared" si="0"/>
        <v>0</v>
      </c>
      <c r="E10" s="129" t="str">
        <f t="shared" si="1"/>
        <v>否</v>
      </c>
    </row>
    <row r="11" ht="36" customHeight="1" spans="1:5">
      <c r="A11" s="130" t="s">
        <v>1824</v>
      </c>
      <c r="B11" s="131"/>
      <c r="C11" s="131"/>
      <c r="D11" s="128">
        <f t="shared" si="0"/>
        <v>0</v>
      </c>
      <c r="E11" s="129" t="str">
        <f t="shared" si="1"/>
        <v>否</v>
      </c>
    </row>
    <row r="12" ht="36" customHeight="1" spans="1:5">
      <c r="A12" s="116" t="s">
        <v>1825</v>
      </c>
      <c r="B12" s="127"/>
      <c r="C12" s="127"/>
      <c r="D12" s="128">
        <f t="shared" si="0"/>
        <v>0</v>
      </c>
      <c r="E12" s="129" t="str">
        <f t="shared" si="1"/>
        <v>否</v>
      </c>
    </row>
    <row r="13" ht="36" customHeight="1" spans="1:5">
      <c r="A13" s="132" t="s">
        <v>1826</v>
      </c>
      <c r="B13" s="131"/>
      <c r="C13" s="131"/>
      <c r="D13" s="128">
        <f t="shared" si="0"/>
        <v>0</v>
      </c>
      <c r="E13" s="129" t="str">
        <f t="shared" si="1"/>
        <v>否</v>
      </c>
    </row>
    <row r="14" ht="36" customHeight="1" spans="1:5">
      <c r="A14" s="116" t="s">
        <v>1827</v>
      </c>
      <c r="B14" s="127">
        <f>B15</f>
        <v>0</v>
      </c>
      <c r="C14" s="127">
        <f>C15</f>
        <v>0</v>
      </c>
      <c r="D14" s="128">
        <f t="shared" si="0"/>
        <v>0</v>
      </c>
      <c r="E14" s="129" t="str">
        <f t="shared" si="1"/>
        <v>否</v>
      </c>
    </row>
    <row r="15" ht="36" customHeight="1" spans="1:5">
      <c r="A15" s="130" t="s">
        <v>1828</v>
      </c>
      <c r="B15" s="131"/>
      <c r="C15" s="131"/>
      <c r="D15" s="128">
        <f t="shared" si="0"/>
        <v>0</v>
      </c>
      <c r="E15" s="129" t="str">
        <f t="shared" si="1"/>
        <v>否</v>
      </c>
    </row>
    <row r="16" ht="36" customHeight="1" spans="1:5">
      <c r="A16" s="133" t="s">
        <v>1829</v>
      </c>
      <c r="B16" s="134">
        <f>B4+B7+B10+B12+B14</f>
        <v>0</v>
      </c>
      <c r="C16" s="134">
        <f>C4+C7+C10+C12+C14</f>
        <v>0</v>
      </c>
      <c r="D16" s="128">
        <f t="shared" si="0"/>
        <v>0</v>
      </c>
      <c r="E16" s="129" t="str">
        <f t="shared" si="1"/>
        <v>否</v>
      </c>
    </row>
    <row r="17" ht="36" customHeight="1" spans="1:5">
      <c r="A17" s="135" t="s">
        <v>1188</v>
      </c>
      <c r="B17" s="134">
        <f>SUM(B18:B19)</f>
        <v>400</v>
      </c>
      <c r="C17" s="134">
        <f>SUM(C18:C19)</f>
        <v>800</v>
      </c>
      <c r="D17" s="128">
        <f t="shared" si="0"/>
        <v>1</v>
      </c>
      <c r="E17" s="129" t="str">
        <f t="shared" si="1"/>
        <v>是</v>
      </c>
    </row>
    <row r="18" ht="36" customHeight="1" spans="1:5">
      <c r="A18" s="136" t="s">
        <v>1830</v>
      </c>
      <c r="B18" s="137"/>
      <c r="C18" s="137"/>
      <c r="D18" s="128">
        <f t="shared" si="0"/>
        <v>0</v>
      </c>
      <c r="E18" s="129" t="str">
        <f t="shared" si="1"/>
        <v>否</v>
      </c>
    </row>
    <row r="19" ht="36" customHeight="1" spans="1:5">
      <c r="A19" s="136" t="s">
        <v>1831</v>
      </c>
      <c r="B19" s="138">
        <v>400</v>
      </c>
      <c r="C19" s="138">
        <v>800</v>
      </c>
      <c r="D19" s="128">
        <f t="shared" si="0"/>
        <v>1</v>
      </c>
      <c r="E19" s="129" t="str">
        <f t="shared" si="1"/>
        <v>是</v>
      </c>
    </row>
    <row r="20" ht="36" customHeight="1" spans="1:5">
      <c r="A20" s="139" t="s">
        <v>1832</v>
      </c>
      <c r="B20" s="134"/>
      <c r="C20" s="134"/>
      <c r="D20" s="128">
        <f t="shared" si="0"/>
        <v>0</v>
      </c>
      <c r="E20" s="129" t="str">
        <f t="shared" si="1"/>
        <v>否</v>
      </c>
    </row>
    <row r="21" ht="36" customHeight="1" spans="1:5">
      <c r="A21" s="133" t="s">
        <v>1202</v>
      </c>
      <c r="B21" s="134">
        <f>B16+B17+B20</f>
        <v>400</v>
      </c>
      <c r="C21" s="134">
        <f>C16+C17+C20</f>
        <v>800</v>
      </c>
      <c r="D21" s="128">
        <f t="shared" si="0"/>
        <v>1</v>
      </c>
      <c r="E21" s="129" t="str">
        <f t="shared" si="1"/>
        <v>是</v>
      </c>
    </row>
  </sheetData>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393055555555556" right="0.393055555555556" top="0.747916666666667" bottom="0.747916666666667" header="0.314583333333333" footer="0.314583333333333"/>
  <pageSetup paperSize="9" scale="75" firstPageNumber="78" orientation="portrait" useFirstPageNumber="1" horizontalDpi="600"/>
  <headerFooter alignWithMargins="0">
    <oddFooter>&amp;C&amp;14-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6"/>
  <sheetViews>
    <sheetView view="pageBreakPreview" zoomScaleNormal="100" workbookViewId="0">
      <selection activeCell="B16" sqref="B16"/>
    </sheetView>
  </sheetViews>
  <sheetFormatPr defaultColWidth="9" defaultRowHeight="15.6" outlineLevelRow="5" outlineLevelCol="1"/>
  <cols>
    <col min="1" max="1" width="36.25" style="107" customWidth="1"/>
    <col min="2" max="2" width="45.5" style="109" customWidth="1"/>
    <col min="3" max="3" width="12.6296296296296" style="107"/>
    <col min="4" max="16374" width="9" style="107"/>
    <col min="16375" max="16376" width="35.6296296296296" style="107"/>
    <col min="16377" max="16377" width="9" style="107"/>
    <col min="16378" max="16384" width="9" style="110"/>
  </cols>
  <sheetData>
    <row r="1" s="107" customFormat="1" ht="45" customHeight="1" spans="1:2">
      <c r="A1" s="111" t="s">
        <v>1833</v>
      </c>
      <c r="B1" s="112"/>
    </row>
    <row r="2" s="107" customFormat="1" ht="20.1" customHeight="1" spans="1:2">
      <c r="A2" s="113"/>
      <c r="B2" s="114" t="s">
        <v>2</v>
      </c>
    </row>
    <row r="3" s="108" customFormat="1" ht="45" customHeight="1" spans="1:2">
      <c r="A3" s="115" t="s">
        <v>1834</v>
      </c>
      <c r="B3" s="115" t="s">
        <v>1835</v>
      </c>
    </row>
    <row r="4" s="107" customFormat="1" ht="36" customHeight="1" spans="1:2">
      <c r="A4" s="120" t="s">
        <v>1836</v>
      </c>
      <c r="B4" s="117"/>
    </row>
    <row r="5" s="107" customFormat="1" ht="36" customHeight="1" spans="1:2">
      <c r="A5" s="120"/>
      <c r="B5" s="117"/>
    </row>
    <row r="6" s="107" customFormat="1" ht="31" customHeight="1" spans="1:2">
      <c r="A6" s="118" t="s">
        <v>1837</v>
      </c>
      <c r="B6" s="119"/>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5">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7"/>
  <sheetViews>
    <sheetView view="pageBreakPreview" zoomScaleNormal="100" workbookViewId="0">
      <selection activeCell="B4" sqref="B4"/>
    </sheetView>
  </sheetViews>
  <sheetFormatPr defaultColWidth="9" defaultRowHeight="15.6" outlineLevelRow="6" outlineLevelCol="1"/>
  <cols>
    <col min="1" max="1" width="46.6296296296296" style="107" customWidth="1"/>
    <col min="2" max="2" width="38" style="109" customWidth="1"/>
    <col min="3" max="16371" width="9" style="107"/>
    <col min="16372" max="16373" width="35.6296296296296" style="107"/>
    <col min="16374" max="16374" width="9" style="107"/>
    <col min="16375" max="16384" width="9" style="110"/>
  </cols>
  <sheetData>
    <row r="1" s="107" customFormat="1" ht="45" customHeight="1" spans="1:2">
      <c r="A1" s="111" t="s">
        <v>1838</v>
      </c>
      <c r="B1" s="112"/>
    </row>
    <row r="2" s="107" customFormat="1" ht="20.1" customHeight="1" spans="1:2">
      <c r="A2" s="113"/>
      <c r="B2" s="114" t="s">
        <v>2</v>
      </c>
    </row>
    <row r="3" s="108" customFormat="1" ht="45" customHeight="1" spans="1:2">
      <c r="A3" s="115" t="s">
        <v>1839</v>
      </c>
      <c r="B3" s="115" t="s">
        <v>1835</v>
      </c>
    </row>
    <row r="4" s="107" customFormat="1" ht="36" customHeight="1" spans="1:2">
      <c r="A4" s="116"/>
      <c r="B4" s="117"/>
    </row>
    <row r="5" s="107" customFormat="1" ht="31" customHeight="1" spans="1:2">
      <c r="A5" s="118" t="s">
        <v>1837</v>
      </c>
      <c r="B5" s="119"/>
    </row>
    <row r="6" s="107" customFormat="1" spans="1:2">
      <c r="B6" s="109"/>
    </row>
    <row r="7" s="107" customFormat="1" spans="1:2">
      <c r="B7" s="109"/>
    </row>
  </sheetData>
  <mergeCells count="1">
    <mergeCell ref="A1:B1"/>
  </mergeCells>
  <conditionalFormatting sqref="B3:G3">
    <cfRule type="cellIs" dxfId="0" priority="2" stopIfTrue="1" operator="lessThanOrEqual">
      <formula>-1</formula>
    </cfRule>
  </conditionalFormatting>
  <conditionalFormatting sqref="B4:G4">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0" tint="-0.149876400036622"/>
  </sheetPr>
  <dimension ref="A1:E55"/>
  <sheetViews>
    <sheetView showZeros="0" view="pageBreakPreview" zoomScaleNormal="100" workbookViewId="0">
      <pane ySplit="3" topLeftCell="A56" activePane="bottomLeft" state="frozen"/>
      <selection/>
      <selection pane="bottomLeft" activeCell="A56" sqref="$A56:$XFD1048576"/>
    </sheetView>
  </sheetViews>
  <sheetFormatPr defaultColWidth="9" defaultRowHeight="15.6" outlineLevelCol="4"/>
  <cols>
    <col min="1" max="1" width="50.75" style="90" customWidth="1"/>
    <col min="2" max="2" width="18" style="90" customWidth="1"/>
    <col min="3" max="3" width="17.8796296296296" style="90" customWidth="1"/>
    <col min="4" max="4" width="18.5" style="90" customWidth="1"/>
    <col min="5" max="5" width="5" style="90" customWidth="1"/>
    <col min="6" max="16384" width="9" style="90"/>
  </cols>
  <sheetData>
    <row r="1" ht="45" customHeight="1" spans="1:5">
      <c r="A1" s="91" t="s">
        <v>1840</v>
      </c>
      <c r="B1" s="91"/>
      <c r="C1" s="91"/>
      <c r="D1" s="91"/>
    </row>
    <row r="2" ht="20.1" customHeight="1" spans="1:5">
      <c r="A2" s="92" t="s">
        <v>1841</v>
      </c>
      <c r="B2" s="93"/>
      <c r="C2" s="94"/>
      <c r="D2" s="95" t="s">
        <v>2</v>
      </c>
    </row>
    <row r="3" ht="45" customHeight="1" spans="1:5">
      <c r="A3" s="96" t="s">
        <v>1842</v>
      </c>
      <c r="B3" s="67" t="s">
        <v>1781</v>
      </c>
      <c r="C3" s="68" t="s">
        <v>6</v>
      </c>
      <c r="D3" s="68" t="s">
        <v>1291</v>
      </c>
      <c r="E3" s="69" t="s">
        <v>8</v>
      </c>
    </row>
    <row r="4" ht="36" customHeight="1" spans="1:5">
      <c r="A4" s="97" t="s">
        <v>1843</v>
      </c>
      <c r="B4" s="98">
        <f>SUM(B5:B9)</f>
        <v>25518</v>
      </c>
      <c r="C4" s="98">
        <f>SUM(C5:C9)</f>
        <v>37678</v>
      </c>
      <c r="D4" s="72">
        <f t="shared" ref="D4:D55" si="0">IF(B4&gt;0,C4/B4-1,0)</f>
        <v>0.476526373540246</v>
      </c>
      <c r="E4" s="69" t="str">
        <f t="shared" ref="E4:E55" si="1">IF(A4&lt;&gt;"",IF(SUM(B4:C4)&lt;&gt;0,"是","否"),"是")</f>
        <v>是</v>
      </c>
    </row>
    <row r="5" ht="36" customHeight="1" spans="1:5">
      <c r="A5" s="99" t="s">
        <v>1844</v>
      </c>
      <c r="B5" s="100">
        <v>24797</v>
      </c>
      <c r="C5" s="100">
        <v>37154</v>
      </c>
      <c r="D5" s="72">
        <f t="shared" si="0"/>
        <v>0.498326410452877</v>
      </c>
      <c r="E5" s="69" t="str">
        <f t="shared" si="1"/>
        <v>是</v>
      </c>
    </row>
    <row r="6" ht="36" customHeight="1" spans="1:5">
      <c r="A6" s="99" t="s">
        <v>1845</v>
      </c>
      <c r="B6" s="100"/>
      <c r="C6" s="100"/>
      <c r="D6" s="72">
        <f t="shared" si="0"/>
        <v>0</v>
      </c>
      <c r="E6" s="69" t="str">
        <f t="shared" si="1"/>
        <v>否</v>
      </c>
    </row>
    <row r="7" s="88" customFormat="1" ht="36" customHeight="1" spans="1:5">
      <c r="A7" s="99" t="s">
        <v>1846</v>
      </c>
      <c r="B7" s="100">
        <v>106</v>
      </c>
      <c r="C7" s="100">
        <v>24</v>
      </c>
      <c r="D7" s="72">
        <f t="shared" si="0"/>
        <v>-0.773584905660377</v>
      </c>
      <c r="E7" s="69" t="str">
        <f t="shared" si="1"/>
        <v>是</v>
      </c>
    </row>
    <row r="8" s="88" customFormat="1" ht="36" customHeight="1" spans="1:5">
      <c r="A8" s="99" t="s">
        <v>1847</v>
      </c>
      <c r="B8" s="100"/>
      <c r="C8" s="100"/>
      <c r="D8" s="72">
        <f t="shared" si="0"/>
        <v>0</v>
      </c>
      <c r="E8" s="69" t="str">
        <f t="shared" si="1"/>
        <v>否</v>
      </c>
    </row>
    <row r="9" s="88" customFormat="1" ht="36" customHeight="1" spans="1:5">
      <c r="A9" s="99" t="s">
        <v>1848</v>
      </c>
      <c r="B9" s="100">
        <v>615</v>
      </c>
      <c r="C9" s="100">
        <v>500</v>
      </c>
      <c r="D9" s="72">
        <f t="shared" si="0"/>
        <v>-0.186991869918699</v>
      </c>
      <c r="E9" s="69" t="str">
        <f t="shared" si="1"/>
        <v>是</v>
      </c>
    </row>
    <row r="10" s="88" customFormat="1" ht="36" customHeight="1" spans="1:5">
      <c r="A10" s="97" t="s">
        <v>1849</v>
      </c>
      <c r="B10" s="98">
        <f>SUM(B11:B15)</f>
        <v>21681</v>
      </c>
      <c r="C10" s="98">
        <f>SUM(C11:C15)</f>
        <v>23855</v>
      </c>
      <c r="D10" s="72">
        <f t="shared" si="0"/>
        <v>0.100272127669388</v>
      </c>
      <c r="E10" s="69" t="str">
        <f t="shared" si="1"/>
        <v>是</v>
      </c>
    </row>
    <row r="11" s="88" customFormat="1" ht="36" customHeight="1" spans="1:5">
      <c r="A11" s="99" t="s">
        <v>1850</v>
      </c>
      <c r="B11" s="100">
        <v>17020</v>
      </c>
      <c r="C11" s="100">
        <v>17555</v>
      </c>
      <c r="D11" s="72">
        <f t="shared" si="0"/>
        <v>0.0314336075205641</v>
      </c>
      <c r="E11" s="69" t="str">
        <f t="shared" si="1"/>
        <v>是</v>
      </c>
    </row>
    <row r="12" s="88" customFormat="1" ht="36" customHeight="1" spans="1:5">
      <c r="A12" s="99" t="s">
        <v>1851</v>
      </c>
      <c r="B12" s="100">
        <v>4526</v>
      </c>
      <c r="C12" s="100">
        <v>6176</v>
      </c>
      <c r="D12" s="72">
        <f t="shared" si="0"/>
        <v>0.364560318161732</v>
      </c>
      <c r="E12" s="69" t="str">
        <f t="shared" si="1"/>
        <v>是</v>
      </c>
    </row>
    <row r="13" ht="36" customHeight="1" spans="1:5">
      <c r="A13" s="99" t="s">
        <v>1852</v>
      </c>
      <c r="B13" s="100">
        <v>7</v>
      </c>
      <c r="C13" s="100">
        <v>7</v>
      </c>
      <c r="D13" s="72">
        <f t="shared" si="0"/>
        <v>0</v>
      </c>
      <c r="E13" s="69" t="str">
        <f t="shared" si="1"/>
        <v>是</v>
      </c>
    </row>
    <row r="14" ht="36" customHeight="1" spans="1:5">
      <c r="A14" s="99" t="s">
        <v>1853</v>
      </c>
      <c r="B14" s="100"/>
      <c r="C14" s="100"/>
      <c r="D14" s="72">
        <f t="shared" si="0"/>
        <v>0</v>
      </c>
      <c r="E14" s="69" t="str">
        <f t="shared" si="1"/>
        <v>否</v>
      </c>
    </row>
    <row r="15" ht="36" customHeight="1" spans="1:5">
      <c r="A15" s="99" t="s">
        <v>1854</v>
      </c>
      <c r="B15" s="100">
        <v>128</v>
      </c>
      <c r="C15" s="100">
        <v>117</v>
      </c>
      <c r="D15" s="72">
        <f t="shared" si="0"/>
        <v>-0.0859375</v>
      </c>
      <c r="E15" s="69" t="str">
        <f t="shared" si="1"/>
        <v>是</v>
      </c>
    </row>
    <row r="16" ht="36" customHeight="1" spans="1:5">
      <c r="A16" s="97" t="s">
        <v>1855</v>
      </c>
      <c r="B16" s="101"/>
      <c r="C16" s="101"/>
      <c r="D16" s="72">
        <f t="shared" si="0"/>
        <v>0</v>
      </c>
      <c r="E16" s="69" t="str">
        <f t="shared" si="1"/>
        <v>否</v>
      </c>
    </row>
    <row r="17" ht="36" customHeight="1" spans="1:5">
      <c r="A17" s="99" t="s">
        <v>1856</v>
      </c>
      <c r="B17" s="100"/>
      <c r="C17" s="100"/>
      <c r="D17" s="72">
        <f t="shared" si="0"/>
        <v>0</v>
      </c>
      <c r="E17" s="69" t="str">
        <f t="shared" si="1"/>
        <v>否</v>
      </c>
    </row>
    <row r="18" ht="36" customHeight="1" spans="1:5">
      <c r="A18" s="99" t="s">
        <v>1857</v>
      </c>
      <c r="B18" s="100"/>
      <c r="C18" s="100"/>
      <c r="D18" s="72">
        <f t="shared" si="0"/>
        <v>0</v>
      </c>
      <c r="E18" s="69" t="str">
        <f t="shared" si="1"/>
        <v>否</v>
      </c>
    </row>
    <row r="19" ht="36" customHeight="1" spans="1:5">
      <c r="A19" s="99" t="s">
        <v>1858</v>
      </c>
      <c r="B19" s="100"/>
      <c r="C19" s="100"/>
      <c r="D19" s="72">
        <f t="shared" si="0"/>
        <v>0</v>
      </c>
      <c r="E19" s="69" t="str">
        <f t="shared" si="1"/>
        <v>否</v>
      </c>
    </row>
    <row r="20" ht="36" customHeight="1" spans="1:5">
      <c r="A20" s="99" t="s">
        <v>1859</v>
      </c>
      <c r="B20" s="100"/>
      <c r="C20" s="100"/>
      <c r="D20" s="72">
        <f t="shared" si="0"/>
        <v>0</v>
      </c>
      <c r="E20" s="69" t="str">
        <f t="shared" si="1"/>
        <v>否</v>
      </c>
    </row>
    <row r="21" ht="36" customHeight="1" spans="1:5">
      <c r="A21" s="97" t="s">
        <v>1860</v>
      </c>
      <c r="B21" s="101"/>
      <c r="C21" s="101"/>
      <c r="D21" s="72">
        <f t="shared" si="0"/>
        <v>0</v>
      </c>
      <c r="E21" s="69" t="str">
        <f t="shared" si="1"/>
        <v>否</v>
      </c>
    </row>
    <row r="22" ht="36" customHeight="1" spans="1:5">
      <c r="A22" s="99" t="s">
        <v>1861</v>
      </c>
      <c r="B22" s="100"/>
      <c r="C22" s="100"/>
      <c r="D22" s="72">
        <f t="shared" si="0"/>
        <v>0</v>
      </c>
      <c r="E22" s="69" t="str">
        <f t="shared" si="1"/>
        <v>否</v>
      </c>
    </row>
    <row r="23" ht="36" customHeight="1" spans="1:5">
      <c r="A23" s="99" t="s">
        <v>1862</v>
      </c>
      <c r="B23" s="100"/>
      <c r="C23" s="100"/>
      <c r="D23" s="72">
        <f t="shared" si="0"/>
        <v>0</v>
      </c>
      <c r="E23" s="69" t="str">
        <f t="shared" si="1"/>
        <v>否</v>
      </c>
    </row>
    <row r="24" ht="36" customHeight="1" spans="1:5">
      <c r="A24" s="99" t="s">
        <v>1863</v>
      </c>
      <c r="B24" s="100"/>
      <c r="C24" s="100"/>
      <c r="D24" s="72">
        <f t="shared" si="0"/>
        <v>0</v>
      </c>
      <c r="E24" s="69" t="str">
        <f t="shared" si="1"/>
        <v>否</v>
      </c>
    </row>
    <row r="25" ht="36" customHeight="1" spans="1:5">
      <c r="A25" s="99" t="s">
        <v>1864</v>
      </c>
      <c r="B25" s="100"/>
      <c r="C25" s="100"/>
      <c r="D25" s="72">
        <f t="shared" si="0"/>
        <v>0</v>
      </c>
      <c r="E25" s="69" t="str">
        <f t="shared" si="1"/>
        <v>否</v>
      </c>
    </row>
    <row r="26" ht="36" customHeight="1" spans="1:5">
      <c r="A26" s="97" t="s">
        <v>1865</v>
      </c>
      <c r="B26" s="101"/>
      <c r="C26" s="101"/>
      <c r="D26" s="72">
        <f t="shared" si="0"/>
        <v>0</v>
      </c>
      <c r="E26" s="69" t="str">
        <f t="shared" si="1"/>
        <v>否</v>
      </c>
    </row>
    <row r="27" ht="36" customHeight="1" spans="1:5">
      <c r="A27" s="99" t="s">
        <v>1866</v>
      </c>
      <c r="B27" s="100"/>
      <c r="C27" s="100"/>
      <c r="D27" s="72">
        <f t="shared" si="0"/>
        <v>0</v>
      </c>
      <c r="E27" s="69" t="str">
        <f t="shared" si="1"/>
        <v>否</v>
      </c>
    </row>
    <row r="28" ht="36" customHeight="1" spans="1:5">
      <c r="A28" s="99" t="s">
        <v>1867</v>
      </c>
      <c r="B28" s="100"/>
      <c r="C28" s="100"/>
      <c r="D28" s="72">
        <f t="shared" si="0"/>
        <v>0</v>
      </c>
      <c r="E28" s="69" t="str">
        <f t="shared" si="1"/>
        <v>否</v>
      </c>
    </row>
    <row r="29" ht="36" customHeight="1" spans="1:5">
      <c r="A29" s="99" t="s">
        <v>1868</v>
      </c>
      <c r="B29" s="100"/>
      <c r="C29" s="100"/>
      <c r="D29" s="72">
        <f t="shared" si="0"/>
        <v>0</v>
      </c>
      <c r="E29" s="69" t="str">
        <f t="shared" si="1"/>
        <v>否</v>
      </c>
    </row>
    <row r="30" ht="36" customHeight="1" spans="1:5">
      <c r="A30" s="99" t="s">
        <v>1869</v>
      </c>
      <c r="B30" s="100"/>
      <c r="C30" s="100"/>
      <c r="D30" s="72">
        <f t="shared" si="0"/>
        <v>0</v>
      </c>
      <c r="E30" s="69" t="str">
        <f t="shared" si="1"/>
        <v>否</v>
      </c>
    </row>
    <row r="31" ht="36" customHeight="1" spans="1:5">
      <c r="A31" s="97" t="s">
        <v>1870</v>
      </c>
      <c r="B31" s="102"/>
      <c r="C31" s="102"/>
      <c r="D31" s="72">
        <f t="shared" si="0"/>
        <v>0</v>
      </c>
      <c r="E31" s="69" t="str">
        <f t="shared" si="1"/>
        <v>否</v>
      </c>
    </row>
    <row r="32" ht="36" customHeight="1" spans="1:5">
      <c r="A32" s="99" t="s">
        <v>1871</v>
      </c>
      <c r="B32" s="102"/>
      <c r="C32" s="102"/>
      <c r="D32" s="72">
        <f t="shared" si="0"/>
        <v>0</v>
      </c>
      <c r="E32" s="69" t="str">
        <f t="shared" si="1"/>
        <v>否</v>
      </c>
    </row>
    <row r="33" ht="36" customHeight="1" spans="1:5">
      <c r="A33" s="99" t="s">
        <v>1872</v>
      </c>
      <c r="B33" s="102"/>
      <c r="C33" s="102"/>
      <c r="D33" s="72">
        <f t="shared" si="0"/>
        <v>0</v>
      </c>
      <c r="E33" s="69" t="str">
        <f t="shared" si="1"/>
        <v>否</v>
      </c>
    </row>
    <row r="34" ht="36" customHeight="1" spans="1:5">
      <c r="A34" s="99" t="s">
        <v>1873</v>
      </c>
      <c r="B34" s="102"/>
      <c r="C34" s="102"/>
      <c r="D34" s="72">
        <f t="shared" si="0"/>
        <v>0</v>
      </c>
      <c r="E34" s="69" t="str">
        <f t="shared" si="1"/>
        <v>否</v>
      </c>
    </row>
    <row r="35" ht="36" customHeight="1" spans="1:5">
      <c r="A35" s="99" t="s">
        <v>1874</v>
      </c>
      <c r="B35" s="102"/>
      <c r="C35" s="102"/>
      <c r="D35" s="72">
        <f t="shared" si="0"/>
        <v>0</v>
      </c>
      <c r="E35" s="69" t="str">
        <f t="shared" si="1"/>
        <v>否</v>
      </c>
    </row>
    <row r="36" ht="36" customHeight="1" spans="1:5">
      <c r="A36" s="97" t="s">
        <v>1875</v>
      </c>
      <c r="B36" s="101">
        <f>SUM(B37:B42)</f>
        <v>11497</v>
      </c>
      <c r="C36" s="101">
        <f>SUM(C37:C42)</f>
        <v>9433</v>
      </c>
      <c r="D36" s="72">
        <f t="shared" si="0"/>
        <v>-0.179525093502653</v>
      </c>
      <c r="E36" s="69" t="str">
        <f t="shared" si="1"/>
        <v>是</v>
      </c>
    </row>
    <row r="37" ht="36" customHeight="1" spans="1:5">
      <c r="A37" s="99" t="s">
        <v>1876</v>
      </c>
      <c r="B37" s="100">
        <v>2164</v>
      </c>
      <c r="C37" s="100">
        <v>2267</v>
      </c>
      <c r="D37" s="72">
        <f t="shared" si="0"/>
        <v>0.0475970425138632</v>
      </c>
      <c r="E37" s="69" t="str">
        <f t="shared" si="1"/>
        <v>是</v>
      </c>
    </row>
    <row r="38" ht="36" customHeight="1" spans="1:5">
      <c r="A38" s="99" t="s">
        <v>1877</v>
      </c>
      <c r="B38" s="100">
        <v>6207</v>
      </c>
      <c r="C38" s="100">
        <v>6577</v>
      </c>
      <c r="D38" s="72">
        <f t="shared" si="0"/>
        <v>0.059610117609151</v>
      </c>
      <c r="E38" s="69" t="str">
        <f t="shared" si="1"/>
        <v>是</v>
      </c>
    </row>
    <row r="39" ht="36" customHeight="1" spans="1:5">
      <c r="A39" s="99" t="s">
        <v>1878</v>
      </c>
      <c r="B39" s="100">
        <v>2721</v>
      </c>
      <c r="C39" s="100">
        <v>73</v>
      </c>
      <c r="D39" s="72">
        <f t="shared" si="0"/>
        <v>-0.973171628077913</v>
      </c>
      <c r="E39" s="69" t="str">
        <f t="shared" si="1"/>
        <v>是</v>
      </c>
    </row>
    <row r="40" ht="36" customHeight="1" spans="1:5">
      <c r="A40" s="99" t="s">
        <v>1879</v>
      </c>
      <c r="B40" s="100">
        <v>381</v>
      </c>
      <c r="C40" s="100">
        <v>506</v>
      </c>
      <c r="D40" s="72">
        <f t="shared" si="0"/>
        <v>0.328083989501312</v>
      </c>
      <c r="E40" s="69" t="str">
        <f t="shared" si="1"/>
        <v>是</v>
      </c>
    </row>
    <row r="41" ht="36" customHeight="1" spans="1:5">
      <c r="A41" s="99" t="s">
        <v>1880</v>
      </c>
      <c r="B41" s="100"/>
      <c r="C41" s="100"/>
      <c r="D41" s="72">
        <f t="shared" si="0"/>
        <v>0</v>
      </c>
      <c r="E41" s="69" t="str">
        <f t="shared" si="1"/>
        <v>否</v>
      </c>
    </row>
    <row r="42" ht="36" customHeight="1" spans="1:5">
      <c r="A42" s="99" t="s">
        <v>1881</v>
      </c>
      <c r="B42" s="100">
        <v>24</v>
      </c>
      <c r="C42" s="100">
        <v>10</v>
      </c>
      <c r="D42" s="72">
        <f t="shared" si="0"/>
        <v>-0.583333333333333</v>
      </c>
      <c r="E42" s="69" t="str">
        <f t="shared" si="1"/>
        <v>是</v>
      </c>
    </row>
    <row r="43" ht="36" customHeight="1" spans="1:5">
      <c r="A43" s="97" t="s">
        <v>1882</v>
      </c>
      <c r="B43" s="101"/>
      <c r="C43" s="101"/>
      <c r="D43" s="72">
        <f t="shared" si="0"/>
        <v>0</v>
      </c>
      <c r="E43" s="69" t="str">
        <f t="shared" si="1"/>
        <v>否</v>
      </c>
    </row>
    <row r="44" ht="36" customHeight="1" spans="1:5">
      <c r="A44" s="99" t="s">
        <v>1883</v>
      </c>
      <c r="B44" s="100"/>
      <c r="C44" s="100"/>
      <c r="D44" s="72">
        <f t="shared" si="0"/>
        <v>0</v>
      </c>
      <c r="E44" s="69" t="str">
        <f t="shared" si="1"/>
        <v>否</v>
      </c>
    </row>
    <row r="45" ht="36" customHeight="1" spans="1:5">
      <c r="A45" s="99" t="s">
        <v>1884</v>
      </c>
      <c r="B45" s="100"/>
      <c r="C45" s="100"/>
      <c r="D45" s="72">
        <f t="shared" si="0"/>
        <v>0</v>
      </c>
      <c r="E45" s="69" t="str">
        <f t="shared" si="1"/>
        <v>否</v>
      </c>
    </row>
    <row r="46" ht="36" customHeight="1" spans="1:5">
      <c r="A46" s="99" t="s">
        <v>1885</v>
      </c>
      <c r="B46" s="100"/>
      <c r="C46" s="100"/>
      <c r="D46" s="72">
        <f t="shared" si="0"/>
        <v>0</v>
      </c>
      <c r="E46" s="69" t="str">
        <f t="shared" si="1"/>
        <v>否</v>
      </c>
    </row>
    <row r="47" ht="36" customHeight="1" spans="1:5">
      <c r="A47" s="99" t="s">
        <v>1886</v>
      </c>
      <c r="B47" s="100"/>
      <c r="C47" s="100"/>
      <c r="D47" s="72">
        <f t="shared" si="0"/>
        <v>0</v>
      </c>
      <c r="E47" s="69" t="str">
        <f t="shared" si="1"/>
        <v>否</v>
      </c>
    </row>
    <row r="48" ht="36" customHeight="1" spans="1:5">
      <c r="A48" s="99"/>
      <c r="B48" s="100"/>
      <c r="C48" s="100"/>
      <c r="D48" s="72">
        <f t="shared" si="0"/>
        <v>0</v>
      </c>
      <c r="E48" s="69" t="str">
        <f t="shared" si="1"/>
        <v>是</v>
      </c>
    </row>
    <row r="49" ht="36" customHeight="1" spans="1:5">
      <c r="A49" s="103" t="s">
        <v>1887</v>
      </c>
      <c r="B49" s="104">
        <f>B4+B10+B16+B21+B26+B31+B36+B43</f>
        <v>58696</v>
      </c>
      <c r="C49" s="104">
        <f>C4+C10+C16+C21+C26+C31+C36+C43</f>
        <v>70966</v>
      </c>
      <c r="D49" s="72">
        <f t="shared" si="0"/>
        <v>0.209043205669892</v>
      </c>
      <c r="E49" s="69" t="str">
        <f t="shared" si="1"/>
        <v>是</v>
      </c>
    </row>
    <row r="50" s="89" customFormat="1" ht="36" customHeight="1" spans="1:5">
      <c r="A50" s="97" t="s">
        <v>1888</v>
      </c>
      <c r="B50" s="105">
        <f>B51</f>
        <v>52683</v>
      </c>
      <c r="C50" s="105">
        <f>C51</f>
        <v>41095</v>
      </c>
      <c r="D50" s="72">
        <f t="shared" si="0"/>
        <v>-0.219957101911433</v>
      </c>
      <c r="E50" s="106" t="str">
        <f t="shared" si="1"/>
        <v>是</v>
      </c>
    </row>
    <row r="51" ht="36" customHeight="1" spans="1:5">
      <c r="A51" s="99" t="s">
        <v>1889</v>
      </c>
      <c r="B51" s="100">
        <v>52683</v>
      </c>
      <c r="C51" s="100">
        <v>41095</v>
      </c>
      <c r="D51" s="72">
        <f t="shared" si="0"/>
        <v>-0.219957101911433</v>
      </c>
      <c r="E51" s="69" t="str">
        <f t="shared" si="1"/>
        <v>是</v>
      </c>
    </row>
    <row r="52" s="89" customFormat="1" ht="36" customHeight="1" spans="1:5">
      <c r="A52" s="97" t="s">
        <v>1890</v>
      </c>
      <c r="B52" s="104">
        <f>B53</f>
        <v>21378</v>
      </c>
      <c r="C52" s="104">
        <f>C53</f>
        <v>44589</v>
      </c>
      <c r="D52" s="72">
        <f t="shared" si="0"/>
        <v>1.0857423519506</v>
      </c>
      <c r="E52" s="106" t="str">
        <f t="shared" si="1"/>
        <v>是</v>
      </c>
    </row>
    <row r="53" ht="36" customHeight="1" spans="1:5">
      <c r="A53" s="99" t="s">
        <v>1891</v>
      </c>
      <c r="B53" s="100">
        <v>21378</v>
      </c>
      <c r="C53" s="100">
        <v>44589</v>
      </c>
      <c r="D53" s="72">
        <f t="shared" si="0"/>
        <v>1.0857423519506</v>
      </c>
      <c r="E53" s="69" t="str">
        <f t="shared" si="1"/>
        <v>是</v>
      </c>
    </row>
    <row r="54" ht="36" customHeight="1" spans="1:5">
      <c r="A54" s="99" t="s">
        <v>1892</v>
      </c>
      <c r="B54" s="101"/>
      <c r="C54" s="101"/>
      <c r="D54" s="72">
        <f t="shared" si="0"/>
        <v>0</v>
      </c>
      <c r="E54" s="69" t="str">
        <f t="shared" si="1"/>
        <v>否</v>
      </c>
    </row>
    <row r="55" ht="36" customHeight="1" spans="1:5">
      <c r="A55" s="103" t="s">
        <v>1893</v>
      </c>
      <c r="B55" s="104">
        <f>B49+B50+B52</f>
        <v>132757</v>
      </c>
      <c r="C55" s="104">
        <f>C49+C50+C52</f>
        <v>156650</v>
      </c>
      <c r="D55" s="72">
        <f t="shared" si="0"/>
        <v>0.179975443856068</v>
      </c>
      <c r="E55" s="69" t="str">
        <f t="shared" si="1"/>
        <v>是</v>
      </c>
    </row>
  </sheetData>
  <autoFilter xmlns:etc="http://www.wps.cn/officeDocument/2017/etCustomData" ref="A3:E55" etc:filterBottomFollowUsedRange="0">
    <extLst/>
  </autoFilter>
  <mergeCells count="1">
    <mergeCell ref="A1:D1"/>
  </mergeCells>
  <conditionalFormatting sqref="D4:D55">
    <cfRule type="cellIs" dxfId="3" priority="1" stopIfTrue="1" operator="lessThanOrEqual">
      <formula>-1</formula>
    </cfRule>
  </conditionalFormatting>
  <printOptions horizontalCentered="1"/>
  <pageMargins left="0.393055555555556" right="0.393055555555556" top="0.747916666666667" bottom="0.747916666666667" header="0.314583333333333" footer="0.314583333333333"/>
  <pageSetup paperSize="9" scale="75" firstPageNumber="79" orientation="portrait" useFirstPageNumber="1" horizontalDpi="600"/>
  <headerFooter alignWithMargins="0">
    <oddFooter>&amp;C&amp;14-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0" tint="-0.149876400036622"/>
  </sheetPr>
  <dimension ref="A1:E49"/>
  <sheetViews>
    <sheetView showZeros="0" view="pageBreakPreview" zoomScaleNormal="100" topLeftCell="A44" workbookViewId="0">
      <selection activeCell="A50" sqref="$A50:$XFD1048576"/>
    </sheetView>
  </sheetViews>
  <sheetFormatPr defaultColWidth="9" defaultRowHeight="15.6" outlineLevelCol="4"/>
  <cols>
    <col min="1" max="1" width="50.75" style="58" customWidth="1"/>
    <col min="2" max="3" width="16.75" style="59" customWidth="1"/>
    <col min="4" max="4" width="16.75" style="58" customWidth="1"/>
    <col min="5" max="5" width="5.12962962962963" style="58" customWidth="1"/>
    <col min="6" max="16384" width="9" style="58"/>
  </cols>
  <sheetData>
    <row r="1" ht="45" customHeight="1" spans="1:5">
      <c r="A1" s="60" t="s">
        <v>1894</v>
      </c>
      <c r="B1" s="61"/>
      <c r="C1" s="61"/>
      <c r="D1" s="60"/>
    </row>
    <row r="2" ht="20.1" customHeight="1" spans="1:5">
      <c r="A2" s="62" t="s">
        <v>1895</v>
      </c>
      <c r="B2" s="63"/>
      <c r="C2" s="64"/>
      <c r="D2" s="65" t="s">
        <v>1896</v>
      </c>
    </row>
    <row r="3" ht="45" customHeight="1" spans="1:5">
      <c r="A3" s="66" t="s">
        <v>1236</v>
      </c>
      <c r="B3" s="67" t="s">
        <v>1781</v>
      </c>
      <c r="C3" s="68" t="s">
        <v>6</v>
      </c>
      <c r="D3" s="68" t="s">
        <v>1291</v>
      </c>
      <c r="E3" s="69" t="s">
        <v>8</v>
      </c>
    </row>
    <row r="4" ht="36" customHeight="1" spans="1:5">
      <c r="A4" s="70" t="s">
        <v>1897</v>
      </c>
      <c r="B4" s="71">
        <f>B5+B6+B7+B8</f>
        <v>40284</v>
      </c>
      <c r="C4" s="71">
        <f>C5+C6+C7+C8</f>
        <v>44589</v>
      </c>
      <c r="D4" s="72">
        <f t="shared" ref="D4:D49" si="0">IF(B4&gt;0,C4/B4-1,0)</f>
        <v>0.106866249627644</v>
      </c>
      <c r="E4" s="69" t="str">
        <f t="shared" ref="E4:E49" si="1">IF(A4&lt;&gt;"",IF(SUM(B4:C4)&lt;&gt;0,"是","否"),"是")</f>
        <v>是</v>
      </c>
    </row>
    <row r="5" ht="36" customHeight="1" spans="1:5">
      <c r="A5" s="73" t="s">
        <v>1898</v>
      </c>
      <c r="B5" s="74">
        <v>39125</v>
      </c>
      <c r="C5" s="74">
        <v>42599</v>
      </c>
      <c r="D5" s="72">
        <f t="shared" si="0"/>
        <v>0.0887923322683706</v>
      </c>
      <c r="E5" s="69" t="str">
        <f t="shared" si="1"/>
        <v>是</v>
      </c>
    </row>
    <row r="6" ht="36" customHeight="1" spans="1:5">
      <c r="A6" s="73" t="s">
        <v>1899</v>
      </c>
      <c r="B6" s="75"/>
      <c r="C6" s="76"/>
      <c r="D6" s="72">
        <f t="shared" si="0"/>
        <v>0</v>
      </c>
      <c r="E6" s="69" t="str">
        <f t="shared" si="1"/>
        <v>否</v>
      </c>
    </row>
    <row r="7" ht="36" customHeight="1" spans="1:5">
      <c r="A7" s="73" t="s">
        <v>1900</v>
      </c>
      <c r="B7" s="76">
        <v>951</v>
      </c>
      <c r="C7" s="76">
        <v>1800</v>
      </c>
      <c r="D7" s="72">
        <f t="shared" si="0"/>
        <v>0.892744479495268</v>
      </c>
      <c r="E7" s="69" t="str">
        <f t="shared" si="1"/>
        <v>是</v>
      </c>
    </row>
    <row r="8" ht="36" customHeight="1" spans="1:5">
      <c r="A8" s="73" t="s">
        <v>1901</v>
      </c>
      <c r="B8" s="77">
        <v>208</v>
      </c>
      <c r="C8" s="76">
        <v>190</v>
      </c>
      <c r="D8" s="72">
        <f t="shared" si="0"/>
        <v>-0.0865384615384616</v>
      </c>
      <c r="E8" s="69" t="str">
        <f t="shared" si="1"/>
        <v>是</v>
      </c>
    </row>
    <row r="9" ht="36" customHeight="1" spans="1:5">
      <c r="A9" s="70" t="s">
        <v>1902</v>
      </c>
      <c r="B9" s="71">
        <f>B10+B11</f>
        <v>21725</v>
      </c>
      <c r="C9" s="71">
        <f>C10+C11</f>
        <v>23837</v>
      </c>
      <c r="D9" s="72">
        <f t="shared" si="0"/>
        <v>0.0972151898734177</v>
      </c>
      <c r="E9" s="69" t="str">
        <f t="shared" si="1"/>
        <v>是</v>
      </c>
    </row>
    <row r="10" ht="36" customHeight="1" spans="1:5">
      <c r="A10" s="73" t="s">
        <v>1903</v>
      </c>
      <c r="B10" s="78">
        <v>21725</v>
      </c>
      <c r="C10" s="78">
        <v>23534</v>
      </c>
      <c r="D10" s="72">
        <f t="shared" si="0"/>
        <v>0.0832681242807825</v>
      </c>
      <c r="E10" s="69" t="str">
        <f t="shared" si="1"/>
        <v>是</v>
      </c>
    </row>
    <row r="11" ht="36" customHeight="1" spans="1:5">
      <c r="A11" s="73" t="s">
        <v>1904</v>
      </c>
      <c r="B11" s="79"/>
      <c r="C11" s="79">
        <v>303</v>
      </c>
      <c r="D11" s="72">
        <f t="shared" si="0"/>
        <v>0</v>
      </c>
      <c r="E11" s="69" t="str">
        <f t="shared" si="1"/>
        <v>是</v>
      </c>
    </row>
    <row r="12" ht="36" customHeight="1" spans="1:5">
      <c r="A12" s="70" t="s">
        <v>1905</v>
      </c>
      <c r="B12" s="80"/>
      <c r="C12" s="80"/>
      <c r="D12" s="72">
        <f t="shared" si="0"/>
        <v>0</v>
      </c>
      <c r="E12" s="69" t="str">
        <f t="shared" si="1"/>
        <v>否</v>
      </c>
    </row>
    <row r="13" ht="36" customHeight="1" spans="1:5">
      <c r="A13" s="73" t="s">
        <v>1906</v>
      </c>
      <c r="B13" s="79"/>
      <c r="C13" s="79"/>
      <c r="D13" s="72">
        <f t="shared" si="0"/>
        <v>0</v>
      </c>
      <c r="E13" s="69" t="str">
        <f t="shared" si="1"/>
        <v>否</v>
      </c>
    </row>
    <row r="14" s="57" customFormat="1" ht="36" customHeight="1" spans="1:5">
      <c r="A14" s="73" t="s">
        <v>1907</v>
      </c>
      <c r="B14" s="81"/>
      <c r="C14" s="81"/>
      <c r="D14" s="72">
        <f t="shared" si="0"/>
        <v>0</v>
      </c>
      <c r="E14" s="69" t="str">
        <f t="shared" si="1"/>
        <v>否</v>
      </c>
    </row>
    <row r="15" s="57" customFormat="1" ht="36" customHeight="1" spans="1:5">
      <c r="A15" s="73" t="s">
        <v>1900</v>
      </c>
      <c r="B15" s="81"/>
      <c r="C15" s="81"/>
      <c r="D15" s="72">
        <f t="shared" si="0"/>
        <v>0</v>
      </c>
      <c r="E15" s="69" t="str">
        <f t="shared" si="1"/>
        <v>否</v>
      </c>
    </row>
    <row r="16" s="57" customFormat="1" ht="36" customHeight="1" spans="1:5">
      <c r="A16" s="73" t="s">
        <v>1908</v>
      </c>
      <c r="B16" s="81"/>
      <c r="C16" s="81"/>
      <c r="D16" s="72">
        <f t="shared" si="0"/>
        <v>0</v>
      </c>
      <c r="E16" s="69" t="str">
        <f t="shared" si="1"/>
        <v>否</v>
      </c>
    </row>
    <row r="17" s="57" customFormat="1" ht="36" customHeight="1" spans="1:5">
      <c r="A17" s="73" t="s">
        <v>1909</v>
      </c>
      <c r="B17" s="81"/>
      <c r="C17" s="81"/>
      <c r="D17" s="72">
        <f t="shared" si="0"/>
        <v>0</v>
      </c>
      <c r="E17" s="69" t="str">
        <f t="shared" si="1"/>
        <v>否</v>
      </c>
    </row>
    <row r="18" s="57" customFormat="1" ht="36" customHeight="1" spans="1:5">
      <c r="A18" s="73" t="s">
        <v>1910</v>
      </c>
      <c r="B18" s="81"/>
      <c r="C18" s="81"/>
      <c r="D18" s="72">
        <f t="shared" si="0"/>
        <v>0</v>
      </c>
      <c r="E18" s="69" t="str">
        <f t="shared" si="1"/>
        <v>否</v>
      </c>
    </row>
    <row r="19" s="57" customFormat="1" ht="36" customHeight="1" spans="1:5">
      <c r="A19" s="70" t="s">
        <v>1911</v>
      </c>
      <c r="B19" s="81"/>
      <c r="C19" s="81"/>
      <c r="D19" s="72">
        <f t="shared" si="0"/>
        <v>0</v>
      </c>
      <c r="E19" s="69" t="str">
        <f t="shared" si="1"/>
        <v>否</v>
      </c>
    </row>
    <row r="20" s="57" customFormat="1" ht="36" customHeight="1" spans="1:5">
      <c r="A20" s="73" t="s">
        <v>1912</v>
      </c>
      <c r="B20" s="81"/>
      <c r="C20" s="81"/>
      <c r="D20" s="72">
        <f t="shared" si="0"/>
        <v>0</v>
      </c>
      <c r="E20" s="69" t="str">
        <f t="shared" si="1"/>
        <v>否</v>
      </c>
    </row>
    <row r="21" s="57" customFormat="1" ht="36" customHeight="1" spans="1:5">
      <c r="A21" s="73" t="s">
        <v>1913</v>
      </c>
      <c r="B21" s="81"/>
      <c r="C21" s="81"/>
      <c r="D21" s="72">
        <f t="shared" si="0"/>
        <v>0</v>
      </c>
      <c r="E21" s="69" t="str">
        <f t="shared" si="1"/>
        <v>否</v>
      </c>
    </row>
    <row r="22" s="57" customFormat="1" ht="36" customHeight="1" spans="1:5">
      <c r="A22" s="73" t="s">
        <v>1914</v>
      </c>
      <c r="B22" s="81"/>
      <c r="C22" s="81"/>
      <c r="D22" s="72">
        <f t="shared" si="0"/>
        <v>0</v>
      </c>
      <c r="E22" s="69" t="str">
        <f t="shared" si="1"/>
        <v>否</v>
      </c>
    </row>
    <row r="23" s="57" customFormat="1" ht="36" customHeight="1" spans="1:5">
      <c r="A23" s="70" t="s">
        <v>1915</v>
      </c>
      <c r="B23" s="81"/>
      <c r="C23" s="81"/>
      <c r="D23" s="72">
        <f t="shared" si="0"/>
        <v>0</v>
      </c>
      <c r="E23" s="69" t="str">
        <f t="shared" si="1"/>
        <v>否</v>
      </c>
    </row>
    <row r="24" s="57" customFormat="1" ht="36" customHeight="1" spans="1:5">
      <c r="A24" s="73" t="s">
        <v>1916</v>
      </c>
      <c r="B24" s="81"/>
      <c r="C24" s="81"/>
      <c r="D24" s="72">
        <f t="shared" si="0"/>
        <v>0</v>
      </c>
      <c r="E24" s="69" t="str">
        <f t="shared" si="1"/>
        <v>否</v>
      </c>
    </row>
    <row r="25" s="57" customFormat="1" ht="36" customHeight="1" spans="1:5">
      <c r="A25" s="73" t="s">
        <v>1917</v>
      </c>
      <c r="B25" s="81"/>
      <c r="C25" s="81"/>
      <c r="D25" s="72">
        <f t="shared" si="0"/>
        <v>0</v>
      </c>
      <c r="E25" s="69" t="str">
        <f t="shared" si="1"/>
        <v>否</v>
      </c>
    </row>
    <row r="26" s="57" customFormat="1" ht="36" customHeight="1" spans="1:5">
      <c r="A26" s="73" t="s">
        <v>1918</v>
      </c>
      <c r="B26" s="81"/>
      <c r="C26" s="81"/>
      <c r="D26" s="72">
        <f t="shared" si="0"/>
        <v>0</v>
      </c>
      <c r="E26" s="69" t="str">
        <f t="shared" si="1"/>
        <v>否</v>
      </c>
    </row>
    <row r="27" s="57" customFormat="1" ht="36" customHeight="1" spans="1:5">
      <c r="A27" s="73" t="s">
        <v>1919</v>
      </c>
      <c r="B27" s="81"/>
      <c r="C27" s="81"/>
      <c r="D27" s="72">
        <f t="shared" si="0"/>
        <v>0</v>
      </c>
      <c r="E27" s="69" t="str">
        <f t="shared" si="1"/>
        <v>否</v>
      </c>
    </row>
    <row r="28" s="57" customFormat="1" ht="36" customHeight="1" spans="1:5">
      <c r="A28" s="70" t="s">
        <v>1920</v>
      </c>
      <c r="B28" s="81"/>
      <c r="C28" s="81"/>
      <c r="D28" s="72">
        <f t="shared" si="0"/>
        <v>0</v>
      </c>
      <c r="E28" s="69" t="str">
        <f t="shared" si="1"/>
        <v>否</v>
      </c>
    </row>
    <row r="29" s="57" customFormat="1" ht="36" customHeight="1" spans="1:5">
      <c r="A29" s="73" t="s">
        <v>1921</v>
      </c>
      <c r="B29" s="81"/>
      <c r="C29" s="81"/>
      <c r="D29" s="72">
        <f t="shared" si="0"/>
        <v>0</v>
      </c>
      <c r="E29" s="69" t="str">
        <f t="shared" si="1"/>
        <v>否</v>
      </c>
    </row>
    <row r="30" s="57" customFormat="1" ht="36" customHeight="1" spans="1:5">
      <c r="A30" s="73" t="s">
        <v>1922</v>
      </c>
      <c r="B30" s="81"/>
      <c r="C30" s="81"/>
      <c r="D30" s="72">
        <f t="shared" si="0"/>
        <v>0</v>
      </c>
      <c r="E30" s="69" t="str">
        <f t="shared" si="1"/>
        <v>否</v>
      </c>
    </row>
    <row r="31" s="57" customFormat="1" ht="36" customHeight="1" spans="1:5">
      <c r="A31" s="73" t="s">
        <v>1923</v>
      </c>
      <c r="B31" s="81"/>
      <c r="C31" s="81"/>
      <c r="D31" s="72">
        <f t="shared" si="0"/>
        <v>0</v>
      </c>
      <c r="E31" s="69" t="str">
        <f t="shared" si="1"/>
        <v>否</v>
      </c>
    </row>
    <row r="32" s="57" customFormat="1" ht="36" customHeight="1" spans="1:5">
      <c r="A32" s="70" t="s">
        <v>1924</v>
      </c>
      <c r="B32" s="82">
        <f>B33+B34+B35+B36</f>
        <v>6688</v>
      </c>
      <c r="C32" s="82">
        <f>C33+C34+C35+C36</f>
        <v>7059</v>
      </c>
      <c r="D32" s="72">
        <f t="shared" si="0"/>
        <v>0.0554724880382775</v>
      </c>
      <c r="E32" s="69" t="str">
        <f t="shared" si="1"/>
        <v>是</v>
      </c>
    </row>
    <row r="33" s="57" customFormat="1" ht="36" customHeight="1" spans="1:5">
      <c r="A33" s="73" t="s">
        <v>1925</v>
      </c>
      <c r="B33" s="83">
        <v>5472</v>
      </c>
      <c r="C33" s="83">
        <v>5782</v>
      </c>
      <c r="D33" s="72">
        <f t="shared" si="0"/>
        <v>0.0566520467836258</v>
      </c>
      <c r="E33" s="69" t="str">
        <f t="shared" si="1"/>
        <v>是</v>
      </c>
    </row>
    <row r="34" s="57" customFormat="1" ht="36" customHeight="1" spans="1:5">
      <c r="A34" s="73" t="s">
        <v>1926</v>
      </c>
      <c r="B34" s="83">
        <v>909</v>
      </c>
      <c r="C34" s="83">
        <v>988</v>
      </c>
      <c r="D34" s="72">
        <f t="shared" si="0"/>
        <v>0.0869086908690868</v>
      </c>
      <c r="E34" s="69" t="str">
        <f t="shared" si="1"/>
        <v>是</v>
      </c>
    </row>
    <row r="35" s="57" customFormat="1" ht="36" customHeight="1" spans="1:5">
      <c r="A35" s="73" t="s">
        <v>1927</v>
      </c>
      <c r="B35" s="83">
        <v>291</v>
      </c>
      <c r="C35" s="83">
        <v>279</v>
      </c>
      <c r="D35" s="72">
        <f t="shared" si="0"/>
        <v>-0.0412371134020618</v>
      </c>
      <c r="E35" s="69" t="str">
        <f t="shared" si="1"/>
        <v>是</v>
      </c>
    </row>
    <row r="36" s="57" customFormat="1" ht="36" customHeight="1" spans="1:5">
      <c r="A36" s="73" t="s">
        <v>1928</v>
      </c>
      <c r="B36" s="83">
        <v>16</v>
      </c>
      <c r="C36" s="83">
        <v>10</v>
      </c>
      <c r="D36" s="72">
        <f t="shared" si="0"/>
        <v>-0.375</v>
      </c>
      <c r="E36" s="69" t="str">
        <f t="shared" si="1"/>
        <v>是</v>
      </c>
    </row>
    <row r="37" s="57" customFormat="1" ht="36" customHeight="1" spans="1:5">
      <c r="A37" s="70" t="s">
        <v>1929</v>
      </c>
      <c r="B37" s="81"/>
      <c r="C37" s="81"/>
      <c r="D37" s="72">
        <f t="shared" si="0"/>
        <v>0</v>
      </c>
      <c r="E37" s="69" t="str">
        <f t="shared" si="1"/>
        <v>否</v>
      </c>
    </row>
    <row r="38" s="57" customFormat="1" ht="36" customHeight="1" spans="1:5">
      <c r="A38" s="73" t="s">
        <v>1930</v>
      </c>
      <c r="B38" s="81"/>
      <c r="C38" s="81"/>
      <c r="D38" s="72">
        <f t="shared" si="0"/>
        <v>0</v>
      </c>
      <c r="E38" s="69" t="str">
        <f t="shared" si="1"/>
        <v>否</v>
      </c>
    </row>
    <row r="39" s="57" customFormat="1" ht="36" customHeight="1" spans="1:5">
      <c r="A39" s="73" t="s">
        <v>1931</v>
      </c>
      <c r="B39" s="81"/>
      <c r="C39" s="81"/>
      <c r="D39" s="72">
        <f t="shared" si="0"/>
        <v>0</v>
      </c>
      <c r="E39" s="69" t="str">
        <f t="shared" si="1"/>
        <v>否</v>
      </c>
    </row>
    <row r="40" s="57" customFormat="1" ht="36" customHeight="1" spans="1:5">
      <c r="A40" s="73" t="s">
        <v>1932</v>
      </c>
      <c r="B40" s="81"/>
      <c r="C40" s="81"/>
      <c r="D40" s="72">
        <f t="shared" si="0"/>
        <v>0</v>
      </c>
      <c r="E40" s="69" t="str">
        <f t="shared" si="1"/>
        <v>否</v>
      </c>
    </row>
    <row r="41" s="57" customFormat="1" ht="36" customHeight="1" spans="1:5">
      <c r="A41" s="73"/>
      <c r="B41" s="81"/>
      <c r="C41" s="81"/>
      <c r="D41" s="72">
        <f t="shared" si="0"/>
        <v>0</v>
      </c>
      <c r="E41" s="69" t="str">
        <f t="shared" si="1"/>
        <v>是</v>
      </c>
    </row>
    <row r="42" s="57" customFormat="1" ht="36" customHeight="1" spans="1:5">
      <c r="A42" s="84" t="s">
        <v>1933</v>
      </c>
      <c r="B42" s="85">
        <f>B4+B9+B12+B19+B23+B28+B32+B37</f>
        <v>68697</v>
      </c>
      <c r="C42" s="85">
        <f>C4+C9+C12+C19+C23+C28+C32+C37</f>
        <v>75485</v>
      </c>
      <c r="D42" s="72">
        <f t="shared" si="0"/>
        <v>0.0988107195365153</v>
      </c>
      <c r="E42" s="69" t="str">
        <f t="shared" si="1"/>
        <v>是</v>
      </c>
    </row>
    <row r="43" s="57" customFormat="1" ht="36" customHeight="1" spans="1:5">
      <c r="A43" s="70" t="s">
        <v>1934</v>
      </c>
      <c r="B43" s="85">
        <f>B44+B46</f>
        <v>64060</v>
      </c>
      <c r="C43" s="85">
        <f>C44+C46</f>
        <v>81165</v>
      </c>
      <c r="D43" s="72">
        <f t="shared" si="0"/>
        <v>0.267015298157977</v>
      </c>
      <c r="E43" s="69" t="str">
        <f t="shared" si="1"/>
        <v>是</v>
      </c>
    </row>
    <row r="44" s="57" customFormat="1" ht="36" customHeight="1" spans="1:5">
      <c r="A44" s="73" t="s">
        <v>1935</v>
      </c>
      <c r="B44" s="85">
        <f>B45</f>
        <v>41095</v>
      </c>
      <c r="C44" s="85">
        <f>C45</f>
        <v>43487</v>
      </c>
      <c r="D44" s="72">
        <f t="shared" si="0"/>
        <v>0.0582065944762136</v>
      </c>
      <c r="E44" s="69" t="str">
        <f t="shared" si="1"/>
        <v>是</v>
      </c>
    </row>
    <row r="45" s="57" customFormat="1" ht="36" customHeight="1" spans="1:5">
      <c r="A45" s="73" t="s">
        <v>1936</v>
      </c>
      <c r="B45" s="86">
        <v>41095</v>
      </c>
      <c r="C45" s="86">
        <v>43487</v>
      </c>
      <c r="D45" s="72">
        <f t="shared" si="0"/>
        <v>0.0582065944762136</v>
      </c>
      <c r="E45" s="69" t="str">
        <f t="shared" si="1"/>
        <v>是</v>
      </c>
    </row>
    <row r="46" s="57" customFormat="1" ht="36" customHeight="1" spans="1:5">
      <c r="A46" s="73" t="s">
        <v>1937</v>
      </c>
      <c r="B46" s="81">
        <f>B47+B48</f>
        <v>22965</v>
      </c>
      <c r="C46" s="81">
        <f>C47+C48</f>
        <v>37678</v>
      </c>
      <c r="D46" s="72">
        <f t="shared" si="0"/>
        <v>0.640670585673851</v>
      </c>
      <c r="E46" s="69" t="str">
        <f t="shared" si="1"/>
        <v>是</v>
      </c>
    </row>
    <row r="47" s="57" customFormat="1" ht="36" customHeight="1" spans="1:5">
      <c r="A47" s="73" t="s">
        <v>1938</v>
      </c>
      <c r="B47" s="81"/>
      <c r="C47" s="81"/>
      <c r="D47" s="72">
        <f t="shared" si="0"/>
        <v>0</v>
      </c>
      <c r="E47" s="69" t="str">
        <f t="shared" si="1"/>
        <v>否</v>
      </c>
    </row>
    <row r="48" s="57" customFormat="1" ht="36" customHeight="1" spans="1:5">
      <c r="A48" s="73" t="s">
        <v>1939</v>
      </c>
      <c r="B48" s="81">
        <v>22965</v>
      </c>
      <c r="C48" s="81">
        <v>37678</v>
      </c>
      <c r="D48" s="72">
        <f t="shared" si="0"/>
        <v>0.640670585673851</v>
      </c>
      <c r="E48" s="69" t="str">
        <f t="shared" si="1"/>
        <v>是</v>
      </c>
    </row>
    <row r="49" s="57" customFormat="1" ht="36" customHeight="1" spans="1:5">
      <c r="A49" s="84" t="s">
        <v>1940</v>
      </c>
      <c r="B49" s="87">
        <f>B42+B43</f>
        <v>132757</v>
      </c>
      <c r="C49" s="87">
        <f>C42+C43</f>
        <v>156650</v>
      </c>
      <c r="D49" s="72">
        <f t="shared" si="0"/>
        <v>0.179975443856068</v>
      </c>
      <c r="E49" s="69" t="str">
        <f t="shared" si="1"/>
        <v>是</v>
      </c>
    </row>
  </sheetData>
  <autoFilter xmlns:etc="http://www.wps.cn/officeDocument/2017/etCustomData" ref="A3:E49" etc:filterBottomFollowUsedRange="0">
    <extLst/>
  </autoFilter>
  <mergeCells count="1">
    <mergeCell ref="A1:D1"/>
  </mergeCells>
  <conditionalFormatting sqref="D4:D49">
    <cfRule type="cellIs" dxfId="3" priority="1" stopIfTrue="1" operator="lessThanOrEqual">
      <formula>-1</formula>
    </cfRule>
  </conditionalFormatting>
  <printOptions horizontalCentered="1"/>
  <pageMargins left="0.156944444444444" right="0.236111111111111" top="0.747916666666667" bottom="0.747916666666667" header="0.314583333333333" footer="0.314583333333333"/>
  <pageSetup paperSize="9" scale="75" firstPageNumber="80" orientation="portrait" useFirstPageNumber="1" horizontalDpi="600"/>
  <headerFooter alignWithMargins="0">
    <oddFooter>&amp;C&amp;14-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G13"/>
  <sheetViews>
    <sheetView topLeftCell="A2" workbookViewId="0">
      <selection activeCell="D14" sqref="$A14:$XFD1048576"/>
    </sheetView>
  </sheetViews>
  <sheetFormatPr defaultColWidth="9" defaultRowHeight="14.4" outlineLevelCol="6"/>
  <cols>
    <col min="1" max="1" width="22.25" style="1" customWidth="1"/>
    <col min="2" max="2" width="18.25" style="1" customWidth="1"/>
    <col min="3" max="3" width="21" style="1" customWidth="1"/>
    <col min="4" max="4" width="18.8796296296296" style="1" customWidth="1"/>
    <col min="5" max="5" width="15.8796296296296" style="1" customWidth="1"/>
    <col min="6" max="6" width="17.5" style="1" customWidth="1"/>
    <col min="7" max="7" width="15.6296296296296" style="1" customWidth="1"/>
    <col min="8" max="16384" width="9" style="1"/>
  </cols>
  <sheetData>
    <row r="1" ht="25.8" spans="1:7">
      <c r="A1" s="52" t="s">
        <v>1941</v>
      </c>
      <c r="B1" s="52"/>
      <c r="C1" s="52"/>
      <c r="D1" s="52"/>
      <c r="E1" s="52"/>
      <c r="F1" s="52"/>
      <c r="G1" s="52"/>
    </row>
    <row r="2" ht="23" customHeight="1" spans="1:7">
      <c r="A2" s="45" t="s">
        <v>1942</v>
      </c>
      <c r="B2" s="49"/>
      <c r="C2" s="19"/>
      <c r="D2" s="19"/>
      <c r="E2" s="19"/>
      <c r="F2" s="50" t="s">
        <v>1943</v>
      </c>
      <c r="G2" s="50"/>
    </row>
    <row r="3" ht="17.4" spans="1:7">
      <c r="A3" s="53" t="s">
        <v>1944</v>
      </c>
      <c r="B3" s="53" t="s">
        <v>1945</v>
      </c>
      <c r="C3" s="53"/>
      <c r="D3" s="53"/>
      <c r="E3" s="53" t="s">
        <v>1946</v>
      </c>
      <c r="F3" s="53"/>
      <c r="G3" s="53"/>
    </row>
    <row r="4" ht="17.4" spans="1:7">
      <c r="A4" s="53"/>
      <c r="B4" s="54"/>
      <c r="C4" s="53" t="s">
        <v>1947</v>
      </c>
      <c r="D4" s="53" t="s">
        <v>1948</v>
      </c>
      <c r="E4" s="54"/>
      <c r="F4" s="53" t="s">
        <v>1947</v>
      </c>
      <c r="G4" s="53" t="s">
        <v>1948</v>
      </c>
    </row>
    <row r="5" ht="17.4" spans="1:7">
      <c r="A5" s="53" t="s">
        <v>1949</v>
      </c>
      <c r="B5" s="53" t="s">
        <v>1950</v>
      </c>
      <c r="C5" s="53" t="s">
        <v>1951</v>
      </c>
      <c r="D5" s="53" t="s">
        <v>1952</v>
      </c>
      <c r="E5" s="53" t="s">
        <v>1953</v>
      </c>
      <c r="F5" s="53" t="s">
        <v>1954</v>
      </c>
      <c r="G5" s="53" t="s">
        <v>1955</v>
      </c>
    </row>
    <row r="6" ht="17.4" spans="1:7">
      <c r="A6" s="55" t="s">
        <v>1956</v>
      </c>
      <c r="B6" s="54">
        <f>C6+D6</f>
        <v>109.458048</v>
      </c>
      <c r="C6" s="54">
        <v>37.249648</v>
      </c>
      <c r="D6" s="54">
        <v>72.2084</v>
      </c>
      <c r="E6" s="54">
        <f>F6+G6</f>
        <v>104.3422</v>
      </c>
      <c r="F6" s="54">
        <v>32.1442</v>
      </c>
      <c r="G6" s="54">
        <v>72.198</v>
      </c>
    </row>
    <row r="7" ht="17.4" spans="1:7">
      <c r="A7" s="55" t="s">
        <v>1957</v>
      </c>
      <c r="B7" s="54"/>
      <c r="C7" s="54"/>
      <c r="D7" s="54"/>
      <c r="E7" s="54"/>
      <c r="F7" s="54"/>
      <c r="G7" s="54"/>
    </row>
    <row r="8" ht="17.4" spans="1:7">
      <c r="A8" s="55" t="s">
        <v>1958</v>
      </c>
      <c r="B8" s="54">
        <f>C8+D8</f>
        <v>109.458048</v>
      </c>
      <c r="C8" s="54">
        <v>37.249648</v>
      </c>
      <c r="D8" s="54">
        <v>72.2084</v>
      </c>
      <c r="E8" s="54">
        <f>F8+G8</f>
        <v>104.3422</v>
      </c>
      <c r="F8" s="54">
        <v>32.1442</v>
      </c>
      <c r="G8" s="54">
        <v>72.198</v>
      </c>
    </row>
    <row r="9" ht="17.4" spans="1:7">
      <c r="A9" s="56" t="s">
        <v>1238</v>
      </c>
      <c r="B9" s="54"/>
      <c r="C9" s="54"/>
      <c r="D9" s="54"/>
      <c r="E9" s="54"/>
      <c r="F9" s="54"/>
      <c r="G9" s="54"/>
    </row>
    <row r="10" ht="17.4" spans="1:7">
      <c r="A10" s="56" t="s">
        <v>1238</v>
      </c>
      <c r="B10" s="54"/>
      <c r="C10" s="54"/>
      <c r="D10" s="54"/>
      <c r="E10" s="54"/>
      <c r="F10" s="54"/>
      <c r="G10" s="54"/>
    </row>
    <row r="11" ht="17.4" spans="1:7">
      <c r="A11" s="56" t="s">
        <v>1238</v>
      </c>
      <c r="B11" s="54"/>
      <c r="C11" s="54"/>
      <c r="D11" s="54"/>
      <c r="E11" s="54"/>
      <c r="F11" s="54"/>
      <c r="G11" s="54"/>
    </row>
    <row r="12" ht="15.6" spans="1:7">
      <c r="A12" s="45" t="s">
        <v>1959</v>
      </c>
      <c r="B12" s="45"/>
      <c r="C12" s="45"/>
      <c r="D12" s="45"/>
      <c r="E12" s="45"/>
      <c r="F12" s="45"/>
      <c r="G12" s="45"/>
    </row>
    <row r="13" ht="15.6" spans="1:7">
      <c r="A13" s="45" t="s">
        <v>1960</v>
      </c>
      <c r="B13" s="45"/>
      <c r="C13" s="45"/>
      <c r="D13" s="45"/>
      <c r="E13" s="45"/>
      <c r="F13" s="45"/>
      <c r="G13" s="45"/>
    </row>
  </sheetData>
  <mergeCells count="7">
    <mergeCell ref="A1:G1"/>
    <mergeCell ref="F2:G2"/>
    <mergeCell ref="B3:D3"/>
    <mergeCell ref="E3:G3"/>
    <mergeCell ref="A12:G12"/>
    <mergeCell ref="A13:G13"/>
    <mergeCell ref="A3:A4"/>
  </mergeCells>
  <printOptions horizontalCentered="1"/>
  <pageMargins left="0.709027777777778" right="0.709027777777778" top="0.75" bottom="0.75" header="0.309027777777778" footer="0.309027777777778"/>
  <pageSetup paperSize="9" fitToHeight="20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C13"/>
  <sheetViews>
    <sheetView topLeftCell="A8" workbookViewId="0">
      <selection activeCell="A14" sqref="$A14:$XFD1048576"/>
    </sheetView>
  </sheetViews>
  <sheetFormatPr defaultColWidth="10" defaultRowHeight="14.4" outlineLevelCol="2"/>
  <cols>
    <col min="1" max="1" width="60" style="19" customWidth="1"/>
    <col min="2" max="3" width="25.6296296296296" style="19" customWidth="1"/>
    <col min="4" max="16384" width="10" style="19"/>
  </cols>
  <sheetData>
    <row r="1" s="19" customFormat="1" ht="28.6" customHeight="1" spans="1:3">
      <c r="A1" s="41" t="s">
        <v>1961</v>
      </c>
      <c r="B1" s="41"/>
      <c r="C1" s="41"/>
    </row>
    <row r="2" s="19" customFormat="1" ht="27" customHeight="1" spans="1:3">
      <c r="A2" s="45" t="s">
        <v>1962</v>
      </c>
      <c r="B2" s="49"/>
      <c r="C2" s="50" t="s">
        <v>1943</v>
      </c>
    </row>
    <row r="3" s="19" customFormat="1" ht="24" customHeight="1" spans="1:3">
      <c r="A3" s="26" t="s">
        <v>1963</v>
      </c>
      <c r="B3" s="26" t="s">
        <v>1835</v>
      </c>
      <c r="C3" s="26" t="s">
        <v>1964</v>
      </c>
    </row>
    <row r="4" s="19" customFormat="1" ht="32" customHeight="1" spans="1:3">
      <c r="A4" s="47" t="s">
        <v>1965</v>
      </c>
      <c r="B4" s="48"/>
      <c r="C4" s="38">
        <v>33.5939</v>
      </c>
    </row>
    <row r="5" s="19" customFormat="1" ht="32" customHeight="1" spans="1:3">
      <c r="A5" s="47" t="s">
        <v>1966</v>
      </c>
      <c r="B5" s="48">
        <v>37.25</v>
      </c>
      <c r="C5" s="38">
        <v>37.249648</v>
      </c>
    </row>
    <row r="6" s="19" customFormat="1" ht="32" customHeight="1" spans="1:3">
      <c r="A6" s="47" t="s">
        <v>1967</v>
      </c>
      <c r="B6" s="48"/>
      <c r="C6" s="38">
        <v>3.1073</v>
      </c>
    </row>
    <row r="7" s="19" customFormat="1" ht="32" customHeight="1" spans="1:3">
      <c r="A7" s="47" t="s">
        <v>1968</v>
      </c>
      <c r="B7" s="48"/>
      <c r="C7" s="48"/>
    </row>
    <row r="8" s="19" customFormat="1" ht="32" customHeight="1" spans="1:3">
      <c r="A8" s="47" t="s">
        <v>1969</v>
      </c>
      <c r="B8" s="48"/>
      <c r="C8" s="38">
        <v>3.1073</v>
      </c>
    </row>
    <row r="9" s="19" customFormat="1" ht="32" customHeight="1" spans="1:3">
      <c r="A9" s="47" t="s">
        <v>1970</v>
      </c>
      <c r="B9" s="48"/>
      <c r="C9" s="51">
        <v>4.557</v>
      </c>
    </row>
    <row r="10" s="19" customFormat="1" ht="32" customHeight="1" spans="1:3">
      <c r="A10" s="47" t="s">
        <v>1971</v>
      </c>
      <c r="B10" s="48"/>
      <c r="C10" s="38">
        <f>C4+C6-C9</f>
        <v>32.1442</v>
      </c>
    </row>
    <row r="11" s="19" customFormat="1" ht="32" customHeight="1" spans="1:3">
      <c r="A11" s="47" t="s">
        <v>1972</v>
      </c>
      <c r="B11" s="48"/>
      <c r="C11" s="48"/>
    </row>
    <row r="12" s="19" customFormat="1" ht="32" customHeight="1" spans="1:3">
      <c r="A12" s="47" t="s">
        <v>1973</v>
      </c>
      <c r="B12" s="38">
        <v>37.249648</v>
      </c>
      <c r="C12" s="48"/>
    </row>
    <row r="13" s="21" customFormat="1" ht="69" customHeight="1" spans="1:3">
      <c r="A13" s="31" t="s">
        <v>1974</v>
      </c>
      <c r="B13" s="31"/>
      <c r="C13" s="31"/>
    </row>
  </sheetData>
  <mergeCells count="2">
    <mergeCell ref="A1:C1"/>
    <mergeCell ref="A13:C13"/>
  </mergeCells>
  <printOptions horizontalCentered="1"/>
  <pageMargins left="0.709027777777778" right="0.709027777777778" top="0.354166666666667" bottom="0.471527777777778" header="0.309027777777778" footer="0.309027777777778"/>
  <pageSetup paperSize="9" fitToHeight="200" orientation="landscape"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C11"/>
  <sheetViews>
    <sheetView topLeftCell="A6" workbookViewId="0">
      <selection activeCell="D32" sqref="D32"/>
    </sheetView>
  </sheetViews>
  <sheetFormatPr defaultColWidth="10" defaultRowHeight="14.4" outlineLevelCol="2"/>
  <cols>
    <col min="1" max="1" width="59.3796296296296" style="19" customWidth="1"/>
    <col min="2" max="3" width="25.6296296296296" style="19" customWidth="1"/>
    <col min="4" max="16384" width="10" style="19"/>
  </cols>
  <sheetData>
    <row r="1" s="19" customFormat="1" ht="28.6" customHeight="1" spans="1:3">
      <c r="A1" s="41" t="s">
        <v>1975</v>
      </c>
      <c r="B1" s="41"/>
      <c r="C1" s="41"/>
    </row>
    <row r="2" s="20" customFormat="1" ht="25" customHeight="1" spans="1:3">
      <c r="A2" s="46" t="s">
        <v>1976</v>
      </c>
      <c r="B2" s="46"/>
      <c r="C2" s="34" t="s">
        <v>1943</v>
      </c>
    </row>
    <row r="3" s="20" customFormat="1" ht="32" customHeight="1" spans="1:3">
      <c r="A3" s="26" t="s">
        <v>1963</v>
      </c>
      <c r="B3" s="26" t="s">
        <v>1835</v>
      </c>
      <c r="C3" s="26" t="s">
        <v>1964</v>
      </c>
    </row>
    <row r="4" s="20" customFormat="1" ht="32" customHeight="1" spans="1:3">
      <c r="A4" s="47" t="s">
        <v>1977</v>
      </c>
      <c r="B4" s="48"/>
      <c r="C4" s="38">
        <v>67.998</v>
      </c>
    </row>
    <row r="5" s="20" customFormat="1" ht="32" customHeight="1" spans="1:3">
      <c r="A5" s="47" t="s">
        <v>1978</v>
      </c>
      <c r="B5" s="38">
        <v>68.0084</v>
      </c>
      <c r="C5" s="38">
        <v>72.2084</v>
      </c>
    </row>
    <row r="6" s="20" customFormat="1" ht="32" customHeight="1" spans="1:3">
      <c r="A6" s="47" t="s">
        <v>1979</v>
      </c>
      <c r="B6" s="48"/>
      <c r="C6" s="38">
        <v>9.1753</v>
      </c>
    </row>
    <row r="7" s="20" customFormat="1" ht="32" customHeight="1" spans="1:3">
      <c r="A7" s="47" t="s">
        <v>1980</v>
      </c>
      <c r="B7" s="48"/>
      <c r="C7" s="38">
        <v>4.9753</v>
      </c>
    </row>
    <row r="8" s="20" customFormat="1" ht="32" customHeight="1" spans="1:3">
      <c r="A8" s="47" t="s">
        <v>1981</v>
      </c>
      <c r="B8" s="48"/>
      <c r="C8" s="38">
        <f>C4+C6-C7</f>
        <v>72.198</v>
      </c>
    </row>
    <row r="9" s="20" customFormat="1" ht="32" customHeight="1" spans="1:3">
      <c r="A9" s="47" t="s">
        <v>1982</v>
      </c>
      <c r="B9" s="48">
        <v>9</v>
      </c>
      <c r="C9" s="48">
        <v>13.2</v>
      </c>
    </row>
    <row r="10" s="20" customFormat="1" ht="32" customHeight="1" spans="1:3">
      <c r="A10" s="47" t="s">
        <v>1983</v>
      </c>
      <c r="B10" s="38">
        <v>72.2084</v>
      </c>
      <c r="C10" s="48"/>
    </row>
    <row r="11" s="21" customFormat="1" ht="65" customHeight="1" spans="1:3">
      <c r="A11" s="31" t="s">
        <v>1984</v>
      </c>
      <c r="B11" s="31"/>
      <c r="C11" s="31"/>
    </row>
  </sheetData>
  <mergeCells count="2">
    <mergeCell ref="A1:C1"/>
    <mergeCell ref="A11:C11"/>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D27"/>
  <sheetViews>
    <sheetView topLeftCell="A21" workbookViewId="0">
      <selection activeCell="A28" sqref="$A28:$XFD1048576"/>
    </sheetView>
  </sheetViews>
  <sheetFormatPr defaultColWidth="10" defaultRowHeight="14.4" outlineLevelCol="3"/>
  <cols>
    <col min="1" max="1" width="36" style="19" customWidth="1"/>
    <col min="2" max="4" width="15.6296296296296" style="19" customWidth="1"/>
    <col min="5" max="16384" width="10" style="19"/>
  </cols>
  <sheetData>
    <row r="1" s="19" customFormat="1" ht="22" customHeight="1"/>
    <row r="2" s="19" customFormat="1" ht="14.3" customHeight="1" spans="1:4">
      <c r="A2" s="40"/>
    </row>
    <row r="3" s="19" customFormat="1" ht="63" customHeight="1" spans="1:4">
      <c r="A3" s="41" t="s">
        <v>1985</v>
      </c>
      <c r="B3" s="41"/>
      <c r="C3" s="41"/>
      <c r="D3" s="41"/>
    </row>
    <row r="4" s="20" customFormat="1" ht="30" customHeight="1" spans="1:4">
      <c r="A4" s="20" t="s">
        <v>1986</v>
      </c>
      <c r="D4" s="34" t="s">
        <v>1943</v>
      </c>
    </row>
    <row r="5" s="20" customFormat="1" ht="25" customHeight="1" spans="1:4">
      <c r="A5" s="26" t="s">
        <v>1963</v>
      </c>
      <c r="B5" s="26" t="s">
        <v>1987</v>
      </c>
      <c r="C5" s="26" t="s">
        <v>1988</v>
      </c>
      <c r="D5" s="26" t="s">
        <v>1989</v>
      </c>
    </row>
    <row r="6" s="20" customFormat="1" ht="25" customHeight="1" spans="1:4">
      <c r="A6" s="42" t="s">
        <v>1990</v>
      </c>
      <c r="B6" s="28" t="s">
        <v>1991</v>
      </c>
      <c r="C6" s="43">
        <f>C7+C9</f>
        <v>12.3456</v>
      </c>
      <c r="D6" s="43">
        <f>D7+D9</f>
        <v>12.3456</v>
      </c>
    </row>
    <row r="7" s="20" customFormat="1" ht="25" customHeight="1" spans="1:4">
      <c r="A7" s="44" t="s">
        <v>1992</v>
      </c>
      <c r="B7" s="28" t="s">
        <v>1951</v>
      </c>
      <c r="C7" s="43">
        <f>C8</f>
        <v>3.1703</v>
      </c>
      <c r="D7" s="43">
        <f>D8</f>
        <v>3.1703</v>
      </c>
    </row>
    <row r="8" s="20" customFormat="1" ht="25" customHeight="1" spans="1:4">
      <c r="A8" s="44" t="s">
        <v>1993</v>
      </c>
      <c r="B8" s="28" t="s">
        <v>1952</v>
      </c>
      <c r="C8" s="43">
        <v>3.1703</v>
      </c>
      <c r="D8" s="43">
        <v>3.1703</v>
      </c>
    </row>
    <row r="9" s="20" customFormat="1" ht="25" customHeight="1" spans="1:4">
      <c r="A9" s="44" t="s">
        <v>1994</v>
      </c>
      <c r="B9" s="28" t="s">
        <v>1995</v>
      </c>
      <c r="C9" s="43">
        <v>9.1753</v>
      </c>
      <c r="D9" s="43">
        <v>9.1753</v>
      </c>
    </row>
    <row r="10" s="20" customFormat="1" ht="25" customHeight="1" spans="1:4">
      <c r="A10" s="44" t="s">
        <v>1993</v>
      </c>
      <c r="B10" s="28" t="s">
        <v>1954</v>
      </c>
      <c r="C10" s="43">
        <v>4.9753</v>
      </c>
      <c r="D10" s="43">
        <v>4.9753</v>
      </c>
    </row>
    <row r="11" s="20" customFormat="1" ht="25" customHeight="1" spans="1:4">
      <c r="A11" s="42" t="s">
        <v>1996</v>
      </c>
      <c r="B11" s="28" t="s">
        <v>1997</v>
      </c>
      <c r="C11" s="43">
        <f>C12+C13</f>
        <v>8.1456</v>
      </c>
      <c r="D11" s="43">
        <f>D12+D13</f>
        <v>8.1456</v>
      </c>
    </row>
    <row r="12" s="20" customFormat="1" ht="25" customHeight="1" spans="1:4">
      <c r="A12" s="44" t="s">
        <v>1992</v>
      </c>
      <c r="B12" s="28" t="s">
        <v>1998</v>
      </c>
      <c r="C12" s="43">
        <v>3.1703</v>
      </c>
      <c r="D12" s="43">
        <v>3.1703</v>
      </c>
    </row>
    <row r="13" s="20" customFormat="1" ht="25" customHeight="1" spans="1:4">
      <c r="A13" s="44" t="s">
        <v>1994</v>
      </c>
      <c r="B13" s="28" t="s">
        <v>1999</v>
      </c>
      <c r="C13" s="43">
        <v>4.9753</v>
      </c>
      <c r="D13" s="43">
        <v>4.9753</v>
      </c>
    </row>
    <row r="14" s="20" customFormat="1" ht="25" customHeight="1" spans="1:4">
      <c r="A14" s="42" t="s">
        <v>2000</v>
      </c>
      <c r="B14" s="28" t="s">
        <v>2001</v>
      </c>
      <c r="C14" s="43">
        <f>C15+C16</f>
        <v>3.4688</v>
      </c>
      <c r="D14" s="43">
        <f>D15+D16</f>
        <v>3.4688</v>
      </c>
    </row>
    <row r="15" s="20" customFormat="1" ht="25" customHeight="1" spans="1:4">
      <c r="A15" s="44" t="s">
        <v>1992</v>
      </c>
      <c r="B15" s="28" t="s">
        <v>2002</v>
      </c>
      <c r="C15" s="43">
        <v>1.0735</v>
      </c>
      <c r="D15" s="43">
        <v>1.0735</v>
      </c>
    </row>
    <row r="16" s="20" customFormat="1" ht="25" customHeight="1" spans="1:4">
      <c r="A16" s="44" t="s">
        <v>1994</v>
      </c>
      <c r="B16" s="28" t="s">
        <v>2003</v>
      </c>
      <c r="C16" s="43">
        <v>2.3953</v>
      </c>
      <c r="D16" s="43">
        <v>2.3953</v>
      </c>
    </row>
    <row r="17" s="20" customFormat="1" ht="25" customHeight="1" spans="1:4">
      <c r="A17" s="42" t="s">
        <v>2004</v>
      </c>
      <c r="B17" s="28" t="s">
        <v>2005</v>
      </c>
      <c r="C17" s="43">
        <f>C18+C21</f>
        <v>16.5597</v>
      </c>
      <c r="D17" s="43">
        <f>D18+D21</f>
        <v>16.5597</v>
      </c>
    </row>
    <row r="18" s="20" customFormat="1" ht="25" customHeight="1" spans="1:4">
      <c r="A18" s="44" t="s">
        <v>1992</v>
      </c>
      <c r="B18" s="28" t="s">
        <v>2006</v>
      </c>
      <c r="C18" s="43">
        <f>C19+C20</f>
        <v>3.491</v>
      </c>
      <c r="D18" s="43">
        <f>D19+D20</f>
        <v>3.491</v>
      </c>
    </row>
    <row r="19" s="20" customFormat="1" ht="25" customHeight="1" spans="1:4">
      <c r="A19" s="44" t="s">
        <v>2007</v>
      </c>
      <c r="B19" s="28"/>
      <c r="C19" s="43">
        <v>2.1</v>
      </c>
      <c r="D19" s="43">
        <v>2.1</v>
      </c>
    </row>
    <row r="20" s="20" customFormat="1" ht="25" customHeight="1" spans="1:4">
      <c r="A20" s="44" t="s">
        <v>2008</v>
      </c>
      <c r="B20" s="28" t="s">
        <v>2009</v>
      </c>
      <c r="C20" s="43">
        <v>1.391</v>
      </c>
      <c r="D20" s="43">
        <v>1.391</v>
      </c>
    </row>
    <row r="21" s="20" customFormat="1" ht="25" customHeight="1" spans="1:4">
      <c r="A21" s="44" t="s">
        <v>1994</v>
      </c>
      <c r="B21" s="28" t="s">
        <v>2010</v>
      </c>
      <c r="C21" s="43">
        <f>C22+C23</f>
        <v>13.0687</v>
      </c>
      <c r="D21" s="43">
        <f>D22+D23</f>
        <v>13.0687</v>
      </c>
    </row>
    <row r="22" s="20" customFormat="1" ht="25" customHeight="1" spans="1:4">
      <c r="A22" s="44" t="s">
        <v>2007</v>
      </c>
      <c r="B22" s="28"/>
      <c r="C22" s="43">
        <v>12.6</v>
      </c>
      <c r="D22" s="43">
        <v>12.6</v>
      </c>
    </row>
    <row r="23" s="20" customFormat="1" ht="25" customHeight="1" spans="1:4">
      <c r="A23" s="44" t="s">
        <v>2011</v>
      </c>
      <c r="B23" s="28" t="s">
        <v>2012</v>
      </c>
      <c r="C23" s="43">
        <v>0.4687</v>
      </c>
      <c r="D23" s="43">
        <v>0.4687</v>
      </c>
    </row>
    <row r="24" s="20" customFormat="1" ht="25" customHeight="1" spans="1:4">
      <c r="A24" s="42" t="s">
        <v>2013</v>
      </c>
      <c r="B24" s="28" t="s">
        <v>2014</v>
      </c>
      <c r="C24" s="43">
        <f>C25+C26</f>
        <v>3.536</v>
      </c>
      <c r="D24" s="43">
        <f>D25+D26</f>
        <v>3.536</v>
      </c>
    </row>
    <row r="25" s="20" customFormat="1" ht="25" customHeight="1" spans="1:4">
      <c r="A25" s="44" t="s">
        <v>1992</v>
      </c>
      <c r="B25" s="28" t="s">
        <v>2015</v>
      </c>
      <c r="C25" s="43">
        <v>1.0606</v>
      </c>
      <c r="D25" s="43">
        <v>1.0606</v>
      </c>
    </row>
    <row r="26" s="20" customFormat="1" ht="25" customHeight="1" spans="1:4">
      <c r="A26" s="44" t="s">
        <v>1994</v>
      </c>
      <c r="B26" s="28" t="s">
        <v>2016</v>
      </c>
      <c r="C26" s="43">
        <v>2.4754</v>
      </c>
      <c r="D26" s="43">
        <v>2.4754</v>
      </c>
    </row>
    <row r="27" s="21" customFormat="1" ht="70" customHeight="1" spans="1:4">
      <c r="A27" s="45" t="s">
        <v>2017</v>
      </c>
      <c r="B27" s="45"/>
      <c r="C27" s="45"/>
      <c r="D27" s="45"/>
    </row>
  </sheetData>
  <mergeCells count="2">
    <mergeCell ref="A3:D3"/>
    <mergeCell ref="A27:D27"/>
  </mergeCells>
  <printOptions horizontalCentered="1"/>
  <pageMargins left="0.709027777777778" right="0.709027777777778" top="0.393055555555556" bottom="0.75" header="0.309027777777778" footer="0.309027777777778"/>
  <pageSetup paperSize="9" fitToHeight="20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6">
    <tabColor theme="0" tint="-0.149876400036622"/>
  </sheetPr>
  <dimension ref="A1:G1344"/>
  <sheetViews>
    <sheetView showZeros="0" view="pageBreakPreview" zoomScale="80" zoomScaleNormal="90" workbookViewId="0">
      <pane ySplit="3" topLeftCell="A1161" activePane="bottomLeft" state="frozen"/>
      <selection/>
      <selection pane="bottomLeft" activeCell="A1345" sqref="$A1345:$XFD1048576"/>
    </sheetView>
  </sheetViews>
  <sheetFormatPr defaultColWidth="9" defaultRowHeight="15.6" outlineLevelCol="6"/>
  <cols>
    <col min="1" max="1" width="15.5" style="286" customWidth="1"/>
    <col min="2" max="2" width="63.75" style="286" customWidth="1"/>
    <col min="3" max="3" width="20" style="286" customWidth="1"/>
    <col min="4" max="5" width="16.75" style="286" customWidth="1"/>
    <col min="6" max="6" width="9" style="121" customWidth="1"/>
    <col min="7" max="7" width="9.37962962962963" style="121"/>
    <col min="8" max="16384" width="9" style="121"/>
  </cols>
  <sheetData>
    <row r="1" ht="45" customHeight="1" spans="1:7">
      <c r="A1" s="287"/>
      <c r="B1" s="287" t="s">
        <v>163</v>
      </c>
      <c r="C1" s="287"/>
      <c r="D1" s="287"/>
      <c r="E1" s="287"/>
    </row>
    <row r="2" ht="18.95" customHeight="1" spans="1:7">
      <c r="A2" s="288"/>
      <c r="B2" s="285" t="s">
        <v>164</v>
      </c>
      <c r="C2" s="289"/>
      <c r="D2" s="289"/>
      <c r="E2" s="290" t="s">
        <v>2</v>
      </c>
    </row>
    <row r="3" s="280" customFormat="1" ht="45" customHeight="1" spans="1:7">
      <c r="A3" s="291" t="s">
        <v>3</v>
      </c>
      <c r="B3" s="292" t="s">
        <v>4</v>
      </c>
      <c r="C3" s="291" t="str">
        <f>YEAR([3]封面!$B$7)-1&amp;"年预算数"</f>
        <v>2020年预算数</v>
      </c>
      <c r="D3" s="291" t="str">
        <f>YEAR([3]封面!$B$7)&amp;"年预算数"</f>
        <v>2021年预算数</v>
      </c>
      <c r="E3" s="291" t="s">
        <v>7</v>
      </c>
      <c r="F3" s="293" t="s">
        <v>8</v>
      </c>
    </row>
    <row r="4" s="281" customFormat="1" ht="36" customHeight="1" spans="1:7">
      <c r="A4" s="294">
        <v>201</v>
      </c>
      <c r="B4" s="295" t="s">
        <v>165</v>
      </c>
      <c r="C4" s="296">
        <f>SUM(C5,C17,C26,C37,C48,C59,C70,C83,C92,C105,C115,C124,C135,C148,C155,C163,C169,C176,C183,C190,C197,C204,C212,C218,C224,C231,C246)</f>
        <v>43000</v>
      </c>
      <c r="D4" s="296">
        <f>SUM(D5,D17,D26,D37,D48,D59,D70,D83,D92,D105,D115,D124,D135,D148,D155,D163,D169,D176,D183,D190,D197,D204,D212,D218,D224,D231,D246)</f>
        <v>40000</v>
      </c>
      <c r="E4" s="297">
        <f t="shared" ref="E4:E67" si="0">IF(C4&lt;&gt;0,IF((D4/C4-1)&lt;-30%,"",IF((D4/C4-1)&gt;150%,"",D4/C4-1)),"")</f>
        <v>-0.0697674418604651</v>
      </c>
      <c r="F4" s="298" t="str">
        <f t="shared" ref="F4:F67" si="1">IF(LEN(A4)=3,"是",IF(B4&lt;&gt;"",IF(SUM(C4:D4)&lt;&gt;0,"是","否"),"是"))</f>
        <v>是</v>
      </c>
      <c r="G4" s="281" t="str">
        <f t="shared" ref="G4:G67" si="2">IF(LEN(A4)=3,"类",IF(LEN(A4)=5,"款","项"))</f>
        <v>类</v>
      </c>
    </row>
    <row r="5" s="281" customFormat="1" ht="36" customHeight="1" spans="1:7">
      <c r="A5" s="294">
        <v>20101</v>
      </c>
      <c r="B5" s="295" t="s">
        <v>166</v>
      </c>
      <c r="C5" s="296">
        <f>SUM(C6:C16)</f>
        <v>1055</v>
      </c>
      <c r="D5" s="296">
        <f>SUM(D6:D16)</f>
        <v>1050</v>
      </c>
      <c r="E5" s="297">
        <f t="shared" si="0"/>
        <v>-0.00473933649289104</v>
      </c>
      <c r="F5" s="298" t="str">
        <f t="shared" si="1"/>
        <v>是</v>
      </c>
      <c r="G5" s="281" t="str">
        <f t="shared" si="2"/>
        <v>款</v>
      </c>
    </row>
    <row r="6" s="282" customFormat="1" ht="36" customHeight="1" spans="1:7">
      <c r="A6" s="299">
        <v>2010101</v>
      </c>
      <c r="B6" s="300" t="s">
        <v>167</v>
      </c>
      <c r="C6" s="219">
        <v>800</v>
      </c>
      <c r="D6" s="219">
        <v>800</v>
      </c>
      <c r="E6" s="301">
        <f t="shared" si="0"/>
        <v>0</v>
      </c>
      <c r="F6" s="172" t="str">
        <f t="shared" si="1"/>
        <v>是</v>
      </c>
      <c r="G6" s="282" t="str">
        <f t="shared" si="2"/>
        <v>项</v>
      </c>
    </row>
    <row r="7" s="282" customFormat="1" ht="36" customHeight="1" spans="1:7">
      <c r="A7" s="299">
        <v>2010102</v>
      </c>
      <c r="B7" s="300" t="s">
        <v>168</v>
      </c>
      <c r="C7" s="219">
        <v>20</v>
      </c>
      <c r="D7" s="219">
        <v>120</v>
      </c>
      <c r="E7" s="301" t="str">
        <f t="shared" si="0"/>
        <v/>
      </c>
      <c r="F7" s="172" t="str">
        <f t="shared" si="1"/>
        <v>是</v>
      </c>
      <c r="G7" s="282" t="str">
        <f t="shared" si="2"/>
        <v>项</v>
      </c>
    </row>
    <row r="8" s="282" customFormat="1" ht="36" hidden="1" customHeight="1" spans="1:7">
      <c r="A8" s="299">
        <v>2010103</v>
      </c>
      <c r="B8" s="300" t="s">
        <v>169</v>
      </c>
      <c r="C8" s="219">
        <v>0</v>
      </c>
      <c r="D8" s="219">
        <v>0</v>
      </c>
      <c r="E8" s="301" t="str">
        <f t="shared" si="0"/>
        <v/>
      </c>
      <c r="F8" s="172" t="str">
        <f t="shared" si="1"/>
        <v>否</v>
      </c>
      <c r="G8" s="282" t="str">
        <f t="shared" si="2"/>
        <v>项</v>
      </c>
    </row>
    <row r="9" s="282" customFormat="1" ht="36" customHeight="1" spans="1:7">
      <c r="A9" s="299">
        <v>2010104</v>
      </c>
      <c r="B9" s="300" t="s">
        <v>170</v>
      </c>
      <c r="C9" s="219">
        <v>60</v>
      </c>
      <c r="D9" s="219">
        <v>40</v>
      </c>
      <c r="E9" s="301" t="str">
        <f t="shared" si="0"/>
        <v/>
      </c>
      <c r="F9" s="172" t="str">
        <f t="shared" si="1"/>
        <v>是</v>
      </c>
      <c r="G9" s="282" t="str">
        <f t="shared" si="2"/>
        <v>项</v>
      </c>
    </row>
    <row r="10" s="282" customFormat="1" ht="36" hidden="1" customHeight="1" spans="1:7">
      <c r="A10" s="299">
        <v>2010105</v>
      </c>
      <c r="B10" s="300" t="s">
        <v>171</v>
      </c>
      <c r="C10" s="219">
        <v>0</v>
      </c>
      <c r="D10" s="219">
        <v>0</v>
      </c>
      <c r="E10" s="301" t="str">
        <f t="shared" si="0"/>
        <v/>
      </c>
      <c r="F10" s="172" t="str">
        <f t="shared" si="1"/>
        <v>否</v>
      </c>
      <c r="G10" s="282" t="str">
        <f t="shared" si="2"/>
        <v>项</v>
      </c>
    </row>
    <row r="11" s="282" customFormat="1" ht="36" hidden="1" customHeight="1" spans="1:7">
      <c r="A11" s="299">
        <v>2010106</v>
      </c>
      <c r="B11" s="300" t="s">
        <v>172</v>
      </c>
      <c r="C11" s="219">
        <v>0</v>
      </c>
      <c r="D11" s="219">
        <v>0</v>
      </c>
      <c r="E11" s="301" t="str">
        <f t="shared" si="0"/>
        <v/>
      </c>
      <c r="F11" s="172" t="str">
        <f t="shared" si="1"/>
        <v>否</v>
      </c>
      <c r="G11" s="282" t="str">
        <f t="shared" si="2"/>
        <v>项</v>
      </c>
    </row>
    <row r="12" s="282" customFormat="1" ht="36" hidden="1" customHeight="1" spans="1:7">
      <c r="A12" s="299">
        <v>2010107</v>
      </c>
      <c r="B12" s="300" t="s">
        <v>173</v>
      </c>
      <c r="C12" s="219">
        <v>0</v>
      </c>
      <c r="D12" s="219">
        <v>0</v>
      </c>
      <c r="E12" s="301" t="str">
        <f t="shared" si="0"/>
        <v/>
      </c>
      <c r="F12" s="172" t="str">
        <f t="shared" si="1"/>
        <v>否</v>
      </c>
      <c r="G12" s="282" t="str">
        <f t="shared" si="2"/>
        <v>项</v>
      </c>
    </row>
    <row r="13" s="282" customFormat="1" ht="36" customHeight="1" spans="1:7">
      <c r="A13" s="299">
        <v>2010108</v>
      </c>
      <c r="B13" s="300" t="s">
        <v>174</v>
      </c>
      <c r="C13" s="219">
        <v>75</v>
      </c>
      <c r="D13" s="219">
        <v>30</v>
      </c>
      <c r="E13" s="301" t="str">
        <f t="shared" si="0"/>
        <v/>
      </c>
      <c r="F13" s="172" t="str">
        <f t="shared" si="1"/>
        <v>是</v>
      </c>
      <c r="G13" s="282" t="str">
        <f t="shared" si="2"/>
        <v>项</v>
      </c>
    </row>
    <row r="14" s="282" customFormat="1" ht="36" hidden="1" customHeight="1" spans="1:7">
      <c r="A14" s="299">
        <v>2010109</v>
      </c>
      <c r="B14" s="300" t="s">
        <v>175</v>
      </c>
      <c r="C14" s="219">
        <v>0</v>
      </c>
      <c r="D14" s="219">
        <v>0</v>
      </c>
      <c r="E14" s="301" t="str">
        <f t="shared" si="0"/>
        <v/>
      </c>
      <c r="F14" s="172" t="str">
        <f t="shared" si="1"/>
        <v>否</v>
      </c>
      <c r="G14" s="282" t="str">
        <f t="shared" si="2"/>
        <v>项</v>
      </c>
    </row>
    <row r="15" s="282" customFormat="1" ht="36" hidden="1" customHeight="1" spans="1:7">
      <c r="A15" s="299">
        <v>2010150</v>
      </c>
      <c r="B15" s="300" t="s">
        <v>176</v>
      </c>
      <c r="C15" s="219">
        <v>0</v>
      </c>
      <c r="D15" s="219">
        <v>0</v>
      </c>
      <c r="E15" s="301" t="str">
        <f t="shared" si="0"/>
        <v/>
      </c>
      <c r="F15" s="172" t="str">
        <f t="shared" si="1"/>
        <v>否</v>
      </c>
      <c r="G15" s="282" t="str">
        <f t="shared" si="2"/>
        <v>项</v>
      </c>
    </row>
    <row r="16" s="282" customFormat="1" ht="36" customHeight="1" spans="1:7">
      <c r="A16" s="299">
        <v>2010199</v>
      </c>
      <c r="B16" s="300" t="s">
        <v>177</v>
      </c>
      <c r="C16" s="219">
        <v>100</v>
      </c>
      <c r="D16" s="219">
        <v>60</v>
      </c>
      <c r="E16" s="301" t="str">
        <f t="shared" si="0"/>
        <v/>
      </c>
      <c r="F16" s="172" t="str">
        <f t="shared" si="1"/>
        <v>是</v>
      </c>
      <c r="G16" s="282" t="str">
        <f t="shared" si="2"/>
        <v>项</v>
      </c>
    </row>
    <row r="17" s="281" customFormat="1" ht="36" customHeight="1" spans="1:7">
      <c r="A17" s="294">
        <v>20102</v>
      </c>
      <c r="B17" s="295" t="s">
        <v>178</v>
      </c>
      <c r="C17" s="296">
        <f>SUM(C18:C25)</f>
        <v>661</v>
      </c>
      <c r="D17" s="296">
        <f>SUM(D18:D25)</f>
        <v>700</v>
      </c>
      <c r="E17" s="297">
        <f t="shared" si="0"/>
        <v>0.059001512859304</v>
      </c>
      <c r="F17" s="298" t="str">
        <f t="shared" si="1"/>
        <v>是</v>
      </c>
      <c r="G17" s="281" t="str">
        <f t="shared" si="2"/>
        <v>款</v>
      </c>
    </row>
    <row r="18" s="282" customFormat="1" ht="36" customHeight="1" spans="1:7">
      <c r="A18" s="299">
        <v>2010201</v>
      </c>
      <c r="B18" s="300" t="s">
        <v>167</v>
      </c>
      <c r="C18" s="219">
        <v>530</v>
      </c>
      <c r="D18" s="219">
        <v>620</v>
      </c>
      <c r="E18" s="301">
        <f t="shared" si="0"/>
        <v>0.169811320754717</v>
      </c>
      <c r="F18" s="172" t="str">
        <f t="shared" si="1"/>
        <v>是</v>
      </c>
      <c r="G18" s="282" t="str">
        <f t="shared" si="2"/>
        <v>项</v>
      </c>
    </row>
    <row r="19" s="282" customFormat="1" ht="36" customHeight="1" spans="1:7">
      <c r="A19" s="299">
        <v>2010202</v>
      </c>
      <c r="B19" s="300" t="s">
        <v>168</v>
      </c>
      <c r="C19" s="219">
        <v>90</v>
      </c>
      <c r="D19" s="219">
        <v>30</v>
      </c>
      <c r="E19" s="301" t="str">
        <f t="shared" si="0"/>
        <v/>
      </c>
      <c r="F19" s="172" t="str">
        <f t="shared" si="1"/>
        <v>是</v>
      </c>
      <c r="G19" s="282" t="str">
        <f t="shared" si="2"/>
        <v>项</v>
      </c>
    </row>
    <row r="20" s="282" customFormat="1" ht="36" hidden="1" customHeight="1" spans="1:7">
      <c r="A20" s="299">
        <v>2010203</v>
      </c>
      <c r="B20" s="300" t="s">
        <v>169</v>
      </c>
      <c r="C20" s="219">
        <v>0</v>
      </c>
      <c r="D20" s="219">
        <v>0</v>
      </c>
      <c r="E20" s="301" t="str">
        <f t="shared" si="0"/>
        <v/>
      </c>
      <c r="F20" s="172" t="str">
        <f t="shared" si="1"/>
        <v>否</v>
      </c>
      <c r="G20" s="282" t="str">
        <f t="shared" si="2"/>
        <v>项</v>
      </c>
    </row>
    <row r="21" s="282" customFormat="1" ht="36" customHeight="1" spans="1:7">
      <c r="A21" s="299">
        <v>2010204</v>
      </c>
      <c r="B21" s="300" t="s">
        <v>179</v>
      </c>
      <c r="C21" s="219">
        <v>25</v>
      </c>
      <c r="D21" s="219">
        <v>34</v>
      </c>
      <c r="E21" s="301">
        <f t="shared" si="0"/>
        <v>0.36</v>
      </c>
      <c r="F21" s="172" t="str">
        <f t="shared" si="1"/>
        <v>是</v>
      </c>
      <c r="G21" s="282" t="str">
        <f t="shared" si="2"/>
        <v>项</v>
      </c>
    </row>
    <row r="22" s="282" customFormat="1" ht="36" hidden="1" customHeight="1" spans="1:7">
      <c r="A22" s="299">
        <v>2010205</v>
      </c>
      <c r="B22" s="300" t="s">
        <v>180</v>
      </c>
      <c r="C22" s="219">
        <v>0</v>
      </c>
      <c r="D22" s="219">
        <v>0</v>
      </c>
      <c r="E22" s="301" t="str">
        <f t="shared" si="0"/>
        <v/>
      </c>
      <c r="F22" s="172" t="str">
        <f t="shared" si="1"/>
        <v>否</v>
      </c>
      <c r="G22" s="282" t="str">
        <f t="shared" si="2"/>
        <v>项</v>
      </c>
    </row>
    <row r="23" s="282" customFormat="1" ht="36" hidden="1" customHeight="1" spans="1:7">
      <c r="A23" s="299">
        <v>2010206</v>
      </c>
      <c r="B23" s="300" t="s">
        <v>181</v>
      </c>
      <c r="C23" s="219">
        <v>0</v>
      </c>
      <c r="D23" s="219">
        <v>0</v>
      </c>
      <c r="E23" s="301" t="str">
        <f t="shared" si="0"/>
        <v/>
      </c>
      <c r="F23" s="172" t="str">
        <f t="shared" si="1"/>
        <v>否</v>
      </c>
      <c r="G23" s="282" t="str">
        <f t="shared" si="2"/>
        <v>项</v>
      </c>
    </row>
    <row r="24" s="282" customFormat="1" ht="36" hidden="1" customHeight="1" spans="1:7">
      <c r="A24" s="299">
        <v>2010250</v>
      </c>
      <c r="B24" s="300" t="s">
        <v>176</v>
      </c>
      <c r="C24" s="219">
        <v>0</v>
      </c>
      <c r="D24" s="219">
        <v>0</v>
      </c>
      <c r="E24" s="301" t="str">
        <f t="shared" si="0"/>
        <v/>
      </c>
      <c r="F24" s="172" t="str">
        <f t="shared" si="1"/>
        <v>否</v>
      </c>
      <c r="G24" s="282" t="str">
        <f t="shared" si="2"/>
        <v>项</v>
      </c>
    </row>
    <row r="25" s="282" customFormat="1" ht="36" customHeight="1" spans="1:7">
      <c r="A25" s="299">
        <v>2010299</v>
      </c>
      <c r="B25" s="300" t="s">
        <v>182</v>
      </c>
      <c r="C25" s="219">
        <v>16</v>
      </c>
      <c r="D25" s="219">
        <v>16</v>
      </c>
      <c r="E25" s="301">
        <f t="shared" si="0"/>
        <v>0</v>
      </c>
      <c r="F25" s="172" t="str">
        <f t="shared" si="1"/>
        <v>是</v>
      </c>
      <c r="G25" s="282" t="str">
        <f t="shared" si="2"/>
        <v>项</v>
      </c>
    </row>
    <row r="26" s="281" customFormat="1" ht="36" customHeight="1" spans="1:7">
      <c r="A26" s="294">
        <v>20103</v>
      </c>
      <c r="B26" s="295" t="s">
        <v>183</v>
      </c>
      <c r="C26" s="296">
        <f>SUM(C27:C36)</f>
        <v>22073</v>
      </c>
      <c r="D26" s="296">
        <f>SUM(D27:D36)</f>
        <v>16840</v>
      </c>
      <c r="E26" s="297">
        <f t="shared" si="0"/>
        <v>-0.237076971866081</v>
      </c>
      <c r="F26" s="298" t="str">
        <f t="shared" si="1"/>
        <v>是</v>
      </c>
      <c r="G26" s="281" t="str">
        <f t="shared" si="2"/>
        <v>款</v>
      </c>
    </row>
    <row r="27" s="282" customFormat="1" ht="36" customHeight="1" spans="1:7">
      <c r="A27" s="299">
        <v>2010301</v>
      </c>
      <c r="B27" s="300" t="s">
        <v>167</v>
      </c>
      <c r="C27" s="219">
        <v>10000</v>
      </c>
      <c r="D27" s="219">
        <v>12000</v>
      </c>
      <c r="E27" s="301">
        <f t="shared" si="0"/>
        <v>0.2</v>
      </c>
      <c r="F27" s="172" t="str">
        <f t="shared" si="1"/>
        <v>是</v>
      </c>
      <c r="G27" s="282" t="str">
        <f t="shared" si="2"/>
        <v>项</v>
      </c>
    </row>
    <row r="28" s="282" customFormat="1" ht="36" customHeight="1" spans="1:7">
      <c r="A28" s="299">
        <v>2010302</v>
      </c>
      <c r="B28" s="300" t="s">
        <v>168</v>
      </c>
      <c r="C28" s="219">
        <v>1900</v>
      </c>
      <c r="D28" s="219">
        <v>1000</v>
      </c>
      <c r="E28" s="301" t="str">
        <f t="shared" si="0"/>
        <v/>
      </c>
      <c r="F28" s="172" t="str">
        <f t="shared" si="1"/>
        <v>是</v>
      </c>
      <c r="G28" s="282" t="str">
        <f t="shared" si="2"/>
        <v>项</v>
      </c>
    </row>
    <row r="29" s="282" customFormat="1" ht="36" hidden="1" customHeight="1" spans="1:7">
      <c r="A29" s="299">
        <v>2010303</v>
      </c>
      <c r="B29" s="300" t="s">
        <v>169</v>
      </c>
      <c r="C29" s="219">
        <v>0</v>
      </c>
      <c r="D29" s="219">
        <v>0</v>
      </c>
      <c r="E29" s="301" t="str">
        <f t="shared" si="0"/>
        <v/>
      </c>
      <c r="F29" s="172" t="str">
        <f t="shared" si="1"/>
        <v>否</v>
      </c>
      <c r="G29" s="282" t="str">
        <f t="shared" si="2"/>
        <v>项</v>
      </c>
    </row>
    <row r="30" s="282" customFormat="1" ht="36" hidden="1" customHeight="1" spans="1:7">
      <c r="A30" s="299">
        <v>2010304</v>
      </c>
      <c r="B30" s="300" t="s">
        <v>184</v>
      </c>
      <c r="C30" s="219">
        <v>0</v>
      </c>
      <c r="D30" s="219">
        <v>0</v>
      </c>
      <c r="E30" s="301" t="str">
        <f t="shared" si="0"/>
        <v/>
      </c>
      <c r="F30" s="172" t="str">
        <f t="shared" si="1"/>
        <v>否</v>
      </c>
      <c r="G30" s="282" t="str">
        <f t="shared" si="2"/>
        <v>项</v>
      </c>
    </row>
    <row r="31" s="282" customFormat="1" ht="36" hidden="1" customHeight="1" spans="1:7">
      <c r="A31" s="299">
        <v>2010305</v>
      </c>
      <c r="B31" s="300" t="s">
        <v>185</v>
      </c>
      <c r="C31" s="219">
        <v>0</v>
      </c>
      <c r="D31" s="219">
        <v>0</v>
      </c>
      <c r="E31" s="301" t="str">
        <f t="shared" si="0"/>
        <v/>
      </c>
      <c r="F31" s="172" t="str">
        <f t="shared" si="1"/>
        <v>否</v>
      </c>
      <c r="G31" s="282" t="str">
        <f t="shared" si="2"/>
        <v>项</v>
      </c>
    </row>
    <row r="32" s="282" customFormat="1" ht="36" hidden="1" customHeight="1" spans="1:7">
      <c r="A32" s="299">
        <v>2010306</v>
      </c>
      <c r="B32" s="300" t="s">
        <v>186</v>
      </c>
      <c r="C32" s="219">
        <v>0</v>
      </c>
      <c r="D32" s="219">
        <v>0</v>
      </c>
      <c r="E32" s="301" t="str">
        <f t="shared" si="0"/>
        <v/>
      </c>
      <c r="F32" s="172" t="str">
        <f t="shared" si="1"/>
        <v>否</v>
      </c>
      <c r="G32" s="282" t="str">
        <f t="shared" si="2"/>
        <v>项</v>
      </c>
    </row>
    <row r="33" s="282" customFormat="1" ht="36" customHeight="1" spans="1:7">
      <c r="A33" s="299">
        <v>2010308</v>
      </c>
      <c r="B33" s="300" t="s">
        <v>187</v>
      </c>
      <c r="C33" s="219">
        <v>60</v>
      </c>
      <c r="D33" s="219">
        <v>110</v>
      </c>
      <c r="E33" s="301">
        <f t="shared" si="0"/>
        <v>0.833333333333333</v>
      </c>
      <c r="F33" s="172" t="str">
        <f t="shared" si="1"/>
        <v>是</v>
      </c>
      <c r="G33" s="282" t="str">
        <f t="shared" si="2"/>
        <v>项</v>
      </c>
    </row>
    <row r="34" s="282" customFormat="1" ht="36" hidden="1" customHeight="1" spans="1:7">
      <c r="A34" s="299">
        <v>2010309</v>
      </c>
      <c r="B34" s="300" t="s">
        <v>188</v>
      </c>
      <c r="C34" s="219">
        <v>0</v>
      </c>
      <c r="D34" s="219">
        <v>0</v>
      </c>
      <c r="E34" s="301" t="str">
        <f t="shared" si="0"/>
        <v/>
      </c>
      <c r="F34" s="172" t="str">
        <f t="shared" si="1"/>
        <v>否</v>
      </c>
      <c r="G34" s="282" t="str">
        <f t="shared" si="2"/>
        <v>项</v>
      </c>
    </row>
    <row r="35" s="282" customFormat="1" ht="36" customHeight="1" spans="1:7">
      <c r="A35" s="299">
        <v>2010350</v>
      </c>
      <c r="B35" s="300" t="s">
        <v>176</v>
      </c>
      <c r="C35" s="219">
        <v>330</v>
      </c>
      <c r="D35" s="219">
        <v>730</v>
      </c>
      <c r="E35" s="301">
        <f t="shared" si="0"/>
        <v>1.21212121212121</v>
      </c>
      <c r="F35" s="172" t="str">
        <f t="shared" si="1"/>
        <v>是</v>
      </c>
      <c r="G35" s="282" t="str">
        <f t="shared" si="2"/>
        <v>项</v>
      </c>
    </row>
    <row r="36" s="282" customFormat="1" ht="36" customHeight="1" spans="1:7">
      <c r="A36" s="299">
        <v>2010399</v>
      </c>
      <c r="B36" s="300" t="s">
        <v>189</v>
      </c>
      <c r="C36" s="219">
        <v>9783</v>
      </c>
      <c r="D36" s="219">
        <v>3000</v>
      </c>
      <c r="E36" s="301" t="str">
        <f t="shared" si="0"/>
        <v/>
      </c>
      <c r="F36" s="172" t="str">
        <f t="shared" si="1"/>
        <v>是</v>
      </c>
      <c r="G36" s="282" t="str">
        <f t="shared" si="2"/>
        <v>项</v>
      </c>
    </row>
    <row r="37" s="281" customFormat="1" ht="36" customHeight="1" spans="1:7">
      <c r="A37" s="294">
        <v>20104</v>
      </c>
      <c r="B37" s="295" t="s">
        <v>190</v>
      </c>
      <c r="C37" s="296">
        <f>SUM(C38:C47)</f>
        <v>780</v>
      </c>
      <c r="D37" s="296">
        <f>SUM(D38:D47)</f>
        <v>890</v>
      </c>
      <c r="E37" s="297">
        <f t="shared" si="0"/>
        <v>0.141025641025641</v>
      </c>
      <c r="F37" s="298" t="str">
        <f t="shared" si="1"/>
        <v>是</v>
      </c>
      <c r="G37" s="281" t="str">
        <f t="shared" si="2"/>
        <v>款</v>
      </c>
    </row>
    <row r="38" s="282" customFormat="1" ht="36" customHeight="1" spans="1:7">
      <c r="A38" s="299">
        <v>2010401</v>
      </c>
      <c r="B38" s="300" t="s">
        <v>167</v>
      </c>
      <c r="C38" s="219">
        <v>410</v>
      </c>
      <c r="D38" s="219">
        <v>420</v>
      </c>
      <c r="E38" s="301">
        <f t="shared" si="0"/>
        <v>0.024390243902439</v>
      </c>
      <c r="F38" s="172" t="str">
        <f t="shared" si="1"/>
        <v>是</v>
      </c>
      <c r="G38" s="282" t="str">
        <f t="shared" si="2"/>
        <v>项</v>
      </c>
    </row>
    <row r="39" s="282" customFormat="1" ht="36" customHeight="1" spans="1:7">
      <c r="A39" s="299">
        <v>2010402</v>
      </c>
      <c r="B39" s="300" t="s">
        <v>168</v>
      </c>
      <c r="C39" s="219">
        <v>60</v>
      </c>
      <c r="D39" s="219">
        <v>15</v>
      </c>
      <c r="E39" s="301" t="str">
        <f t="shared" si="0"/>
        <v/>
      </c>
      <c r="F39" s="172" t="str">
        <f t="shared" si="1"/>
        <v>是</v>
      </c>
      <c r="G39" s="282" t="str">
        <f t="shared" si="2"/>
        <v>项</v>
      </c>
    </row>
    <row r="40" s="282" customFormat="1" ht="36" hidden="1" customHeight="1" spans="1:7">
      <c r="A40" s="299">
        <v>2010403</v>
      </c>
      <c r="B40" s="300" t="s">
        <v>169</v>
      </c>
      <c r="C40" s="219">
        <v>0</v>
      </c>
      <c r="D40" s="219">
        <v>0</v>
      </c>
      <c r="E40" s="301" t="str">
        <f t="shared" si="0"/>
        <v/>
      </c>
      <c r="F40" s="172" t="str">
        <f t="shared" si="1"/>
        <v>否</v>
      </c>
      <c r="G40" s="282" t="str">
        <f t="shared" si="2"/>
        <v>项</v>
      </c>
    </row>
    <row r="41" s="282" customFormat="1" ht="36" hidden="1" customHeight="1" spans="1:7">
      <c r="A41" s="299">
        <v>2010404</v>
      </c>
      <c r="B41" s="300" t="s">
        <v>191</v>
      </c>
      <c r="C41" s="219">
        <v>0</v>
      </c>
      <c r="D41" s="219">
        <v>0</v>
      </c>
      <c r="E41" s="301" t="str">
        <f t="shared" si="0"/>
        <v/>
      </c>
      <c r="F41" s="172" t="str">
        <f t="shared" si="1"/>
        <v>否</v>
      </c>
      <c r="G41" s="282" t="str">
        <f t="shared" si="2"/>
        <v>项</v>
      </c>
    </row>
    <row r="42" s="282" customFormat="1" ht="36" hidden="1" customHeight="1" spans="1:7">
      <c r="A42" s="299">
        <v>2010405</v>
      </c>
      <c r="B42" s="300" t="s">
        <v>192</v>
      </c>
      <c r="C42" s="219">
        <v>0</v>
      </c>
      <c r="D42" s="219">
        <v>0</v>
      </c>
      <c r="E42" s="301" t="str">
        <f t="shared" si="0"/>
        <v/>
      </c>
      <c r="F42" s="172" t="str">
        <f t="shared" si="1"/>
        <v>否</v>
      </c>
      <c r="G42" s="282" t="str">
        <f t="shared" si="2"/>
        <v>项</v>
      </c>
    </row>
    <row r="43" s="282" customFormat="1" ht="36" hidden="1" customHeight="1" spans="1:7">
      <c r="A43" s="299">
        <v>2010406</v>
      </c>
      <c r="B43" s="300" t="s">
        <v>193</v>
      </c>
      <c r="C43" s="219">
        <v>0</v>
      </c>
      <c r="D43" s="219">
        <v>0</v>
      </c>
      <c r="E43" s="301" t="str">
        <f t="shared" si="0"/>
        <v/>
      </c>
      <c r="F43" s="172" t="str">
        <f t="shared" si="1"/>
        <v>否</v>
      </c>
      <c r="G43" s="282" t="str">
        <f t="shared" si="2"/>
        <v>项</v>
      </c>
    </row>
    <row r="44" s="282" customFormat="1" ht="36" hidden="1" customHeight="1" spans="1:7">
      <c r="A44" s="299">
        <v>2010407</v>
      </c>
      <c r="B44" s="300" t="s">
        <v>194</v>
      </c>
      <c r="C44" s="219">
        <v>0</v>
      </c>
      <c r="D44" s="219">
        <v>0</v>
      </c>
      <c r="E44" s="301" t="str">
        <f t="shared" si="0"/>
        <v/>
      </c>
      <c r="F44" s="172" t="str">
        <f t="shared" si="1"/>
        <v>否</v>
      </c>
      <c r="G44" s="282" t="str">
        <f t="shared" si="2"/>
        <v>项</v>
      </c>
    </row>
    <row r="45" s="282" customFormat="1" ht="36" customHeight="1" spans="1:7">
      <c r="A45" s="299">
        <v>2010408</v>
      </c>
      <c r="B45" s="300" t="s">
        <v>195</v>
      </c>
      <c r="C45" s="219">
        <v>25</v>
      </c>
      <c r="D45" s="219">
        <v>55</v>
      </c>
      <c r="E45" s="301">
        <f t="shared" si="0"/>
        <v>1.2</v>
      </c>
      <c r="F45" s="172" t="str">
        <f t="shared" si="1"/>
        <v>是</v>
      </c>
      <c r="G45" s="282" t="str">
        <f t="shared" si="2"/>
        <v>项</v>
      </c>
    </row>
    <row r="46" s="282" customFormat="1" ht="36" hidden="1" customHeight="1" spans="1:7">
      <c r="A46" s="299">
        <v>2010450</v>
      </c>
      <c r="B46" s="300" t="s">
        <v>176</v>
      </c>
      <c r="C46" s="219">
        <v>0</v>
      </c>
      <c r="D46" s="219">
        <v>0</v>
      </c>
      <c r="E46" s="301" t="str">
        <f t="shared" si="0"/>
        <v/>
      </c>
      <c r="F46" s="172" t="str">
        <f t="shared" si="1"/>
        <v>否</v>
      </c>
      <c r="G46" s="282" t="str">
        <f t="shared" si="2"/>
        <v>项</v>
      </c>
    </row>
    <row r="47" s="282" customFormat="1" ht="36" customHeight="1" spans="1:7">
      <c r="A47" s="299">
        <v>2010499</v>
      </c>
      <c r="B47" s="300" t="s">
        <v>196</v>
      </c>
      <c r="C47" s="219">
        <v>285</v>
      </c>
      <c r="D47" s="219">
        <v>400</v>
      </c>
      <c r="E47" s="301">
        <f t="shared" si="0"/>
        <v>0.403508771929824</v>
      </c>
      <c r="F47" s="172" t="str">
        <f t="shared" si="1"/>
        <v>是</v>
      </c>
      <c r="G47" s="282" t="str">
        <f t="shared" si="2"/>
        <v>项</v>
      </c>
    </row>
    <row r="48" s="281" customFormat="1" ht="36" customHeight="1" spans="1:7">
      <c r="A48" s="294">
        <v>20105</v>
      </c>
      <c r="B48" s="295" t="s">
        <v>197</v>
      </c>
      <c r="C48" s="296">
        <f>SUM(C49:C58)</f>
        <v>490</v>
      </c>
      <c r="D48" s="296">
        <f>SUM(D49:D58)</f>
        <v>490</v>
      </c>
      <c r="E48" s="297">
        <f t="shared" si="0"/>
        <v>0</v>
      </c>
      <c r="F48" s="298" t="str">
        <f t="shared" si="1"/>
        <v>是</v>
      </c>
      <c r="G48" s="281" t="str">
        <f t="shared" si="2"/>
        <v>款</v>
      </c>
    </row>
    <row r="49" s="282" customFormat="1" ht="36" customHeight="1" spans="1:7">
      <c r="A49" s="299">
        <v>2010501</v>
      </c>
      <c r="B49" s="300" t="s">
        <v>167</v>
      </c>
      <c r="C49" s="219">
        <v>410</v>
      </c>
      <c r="D49" s="219">
        <v>410</v>
      </c>
      <c r="E49" s="301">
        <f t="shared" si="0"/>
        <v>0</v>
      </c>
      <c r="F49" s="172" t="str">
        <f t="shared" si="1"/>
        <v>是</v>
      </c>
      <c r="G49" s="282" t="str">
        <f t="shared" si="2"/>
        <v>项</v>
      </c>
    </row>
    <row r="50" s="282" customFormat="1" ht="36" customHeight="1" spans="1:7">
      <c r="A50" s="299">
        <v>2010502</v>
      </c>
      <c r="B50" s="300" t="s">
        <v>168</v>
      </c>
      <c r="C50" s="219">
        <v>44</v>
      </c>
      <c r="D50" s="219">
        <v>44</v>
      </c>
      <c r="E50" s="301">
        <f t="shared" si="0"/>
        <v>0</v>
      </c>
      <c r="F50" s="172" t="str">
        <f t="shared" si="1"/>
        <v>是</v>
      </c>
      <c r="G50" s="282" t="str">
        <f t="shared" si="2"/>
        <v>项</v>
      </c>
    </row>
    <row r="51" s="282" customFormat="1" ht="36" hidden="1" customHeight="1" spans="1:7">
      <c r="A51" s="299">
        <v>2010503</v>
      </c>
      <c r="B51" s="300" t="s">
        <v>169</v>
      </c>
      <c r="C51" s="219">
        <v>0</v>
      </c>
      <c r="D51" s="219">
        <v>0</v>
      </c>
      <c r="E51" s="301" t="str">
        <f t="shared" si="0"/>
        <v/>
      </c>
      <c r="F51" s="172" t="str">
        <f t="shared" si="1"/>
        <v>否</v>
      </c>
      <c r="G51" s="282" t="str">
        <f t="shared" si="2"/>
        <v>项</v>
      </c>
    </row>
    <row r="52" s="282" customFormat="1" ht="36" hidden="1" customHeight="1" spans="1:7">
      <c r="A52" s="299">
        <v>2010504</v>
      </c>
      <c r="B52" s="300" t="s">
        <v>198</v>
      </c>
      <c r="C52" s="219">
        <v>0</v>
      </c>
      <c r="D52" s="219">
        <v>0</v>
      </c>
      <c r="E52" s="301" t="str">
        <f t="shared" si="0"/>
        <v/>
      </c>
      <c r="F52" s="172" t="str">
        <f t="shared" si="1"/>
        <v>否</v>
      </c>
      <c r="G52" s="282" t="str">
        <f t="shared" si="2"/>
        <v>项</v>
      </c>
    </row>
    <row r="53" s="282" customFormat="1" ht="36" hidden="1" customHeight="1" spans="1:7">
      <c r="A53" s="299">
        <v>2010505</v>
      </c>
      <c r="B53" s="300" t="s">
        <v>199</v>
      </c>
      <c r="C53" s="219">
        <v>0</v>
      </c>
      <c r="D53" s="219">
        <v>0</v>
      </c>
      <c r="E53" s="301" t="str">
        <f t="shared" si="0"/>
        <v/>
      </c>
      <c r="F53" s="172" t="str">
        <f t="shared" si="1"/>
        <v>否</v>
      </c>
      <c r="G53" s="282" t="str">
        <f t="shared" si="2"/>
        <v>项</v>
      </c>
    </row>
    <row r="54" s="282" customFormat="1" ht="36" customHeight="1" spans="1:7">
      <c r="A54" s="299">
        <v>2010506</v>
      </c>
      <c r="B54" s="300" t="s">
        <v>200</v>
      </c>
      <c r="C54" s="219">
        <v>1</v>
      </c>
      <c r="D54" s="219">
        <v>1</v>
      </c>
      <c r="E54" s="301">
        <f t="shared" si="0"/>
        <v>0</v>
      </c>
      <c r="F54" s="172" t="str">
        <f t="shared" si="1"/>
        <v>是</v>
      </c>
      <c r="G54" s="282" t="str">
        <f t="shared" si="2"/>
        <v>项</v>
      </c>
    </row>
    <row r="55" s="282" customFormat="1" ht="36" customHeight="1" spans="1:7">
      <c r="A55" s="299">
        <v>2010507</v>
      </c>
      <c r="B55" s="300" t="s">
        <v>201</v>
      </c>
      <c r="C55" s="219">
        <v>35</v>
      </c>
      <c r="D55" s="219">
        <v>35</v>
      </c>
      <c r="E55" s="301">
        <f t="shared" si="0"/>
        <v>0</v>
      </c>
      <c r="F55" s="172" t="str">
        <f t="shared" si="1"/>
        <v>是</v>
      </c>
      <c r="G55" s="282" t="str">
        <f t="shared" si="2"/>
        <v>项</v>
      </c>
    </row>
    <row r="56" s="282" customFormat="1" ht="36" hidden="1" customHeight="1" spans="1:7">
      <c r="A56" s="299">
        <v>2010508</v>
      </c>
      <c r="B56" s="300" t="s">
        <v>202</v>
      </c>
      <c r="C56" s="219">
        <v>0</v>
      </c>
      <c r="D56" s="219">
        <v>0</v>
      </c>
      <c r="E56" s="301" t="str">
        <f t="shared" si="0"/>
        <v/>
      </c>
      <c r="F56" s="172" t="str">
        <f t="shared" si="1"/>
        <v>否</v>
      </c>
      <c r="G56" s="282" t="str">
        <f t="shared" si="2"/>
        <v>项</v>
      </c>
    </row>
    <row r="57" s="282" customFormat="1" ht="36" hidden="1" customHeight="1" spans="1:7">
      <c r="A57" s="299">
        <v>2010550</v>
      </c>
      <c r="B57" s="300" t="s">
        <v>176</v>
      </c>
      <c r="C57" s="219">
        <v>0</v>
      </c>
      <c r="D57" s="219">
        <v>0</v>
      </c>
      <c r="E57" s="301" t="str">
        <f t="shared" si="0"/>
        <v/>
      </c>
      <c r="F57" s="172" t="str">
        <f t="shared" si="1"/>
        <v>否</v>
      </c>
      <c r="G57" s="282" t="str">
        <f t="shared" si="2"/>
        <v>项</v>
      </c>
    </row>
    <row r="58" s="282" customFormat="1" ht="36" hidden="1" customHeight="1" spans="1:7">
      <c r="A58" s="299">
        <v>2010599</v>
      </c>
      <c r="B58" s="300" t="s">
        <v>203</v>
      </c>
      <c r="C58" s="219">
        <v>0</v>
      </c>
      <c r="D58" s="219">
        <v>0</v>
      </c>
      <c r="E58" s="301" t="str">
        <f t="shared" si="0"/>
        <v/>
      </c>
      <c r="F58" s="172" t="str">
        <f t="shared" si="1"/>
        <v>否</v>
      </c>
      <c r="G58" s="282" t="str">
        <f t="shared" si="2"/>
        <v>项</v>
      </c>
    </row>
    <row r="59" s="281" customFormat="1" ht="36" customHeight="1" spans="1:7">
      <c r="A59" s="294">
        <v>20106</v>
      </c>
      <c r="B59" s="295" t="s">
        <v>204</v>
      </c>
      <c r="C59" s="296">
        <f>SUM(C60:C69)</f>
        <v>1543</v>
      </c>
      <c r="D59" s="296">
        <f>SUM(D60:D69)</f>
        <v>2573</v>
      </c>
      <c r="E59" s="297">
        <f t="shared" si="0"/>
        <v>0.667530784186649</v>
      </c>
      <c r="F59" s="298" t="str">
        <f t="shared" si="1"/>
        <v>是</v>
      </c>
      <c r="G59" s="281" t="str">
        <f t="shared" si="2"/>
        <v>款</v>
      </c>
    </row>
    <row r="60" s="282" customFormat="1" ht="36" customHeight="1" spans="1:7">
      <c r="A60" s="299">
        <v>2010601</v>
      </c>
      <c r="B60" s="300" t="s">
        <v>167</v>
      </c>
      <c r="C60" s="219">
        <v>1100</v>
      </c>
      <c r="D60" s="219">
        <v>1100</v>
      </c>
      <c r="E60" s="301">
        <f t="shared" si="0"/>
        <v>0</v>
      </c>
      <c r="F60" s="172" t="str">
        <f t="shared" si="1"/>
        <v>是</v>
      </c>
      <c r="G60" s="282" t="str">
        <f t="shared" si="2"/>
        <v>项</v>
      </c>
    </row>
    <row r="61" s="282" customFormat="1" ht="36" customHeight="1" spans="1:7">
      <c r="A61" s="299">
        <v>2010602</v>
      </c>
      <c r="B61" s="300" t="s">
        <v>168</v>
      </c>
      <c r="C61" s="219">
        <v>230</v>
      </c>
      <c r="D61" s="219">
        <v>170</v>
      </c>
      <c r="E61" s="301">
        <f t="shared" si="0"/>
        <v>-0.260869565217391</v>
      </c>
      <c r="F61" s="172" t="str">
        <f t="shared" si="1"/>
        <v>是</v>
      </c>
      <c r="G61" s="282" t="str">
        <f t="shared" si="2"/>
        <v>项</v>
      </c>
    </row>
    <row r="62" s="282" customFormat="1" ht="36" hidden="1" customHeight="1" spans="1:7">
      <c r="A62" s="299">
        <v>2010603</v>
      </c>
      <c r="B62" s="300" t="s">
        <v>169</v>
      </c>
      <c r="C62" s="219">
        <v>0</v>
      </c>
      <c r="D62" s="219">
        <v>0</v>
      </c>
      <c r="E62" s="301" t="str">
        <f t="shared" si="0"/>
        <v/>
      </c>
      <c r="F62" s="172" t="str">
        <f t="shared" si="1"/>
        <v>否</v>
      </c>
      <c r="G62" s="282" t="str">
        <f t="shared" si="2"/>
        <v>项</v>
      </c>
    </row>
    <row r="63" s="282" customFormat="1" ht="36" hidden="1" customHeight="1" spans="1:7">
      <c r="A63" s="299">
        <v>2010604</v>
      </c>
      <c r="B63" s="300" t="s">
        <v>205</v>
      </c>
      <c r="C63" s="219">
        <v>0</v>
      </c>
      <c r="D63" s="219">
        <v>0</v>
      </c>
      <c r="E63" s="301" t="str">
        <f t="shared" si="0"/>
        <v/>
      </c>
      <c r="F63" s="172" t="str">
        <f t="shared" si="1"/>
        <v>否</v>
      </c>
      <c r="G63" s="282" t="str">
        <f t="shared" si="2"/>
        <v>项</v>
      </c>
    </row>
    <row r="64" s="282" customFormat="1" ht="36" hidden="1" customHeight="1" spans="1:7">
      <c r="A64" s="299">
        <v>2010605</v>
      </c>
      <c r="B64" s="300" t="s">
        <v>206</v>
      </c>
      <c r="C64" s="219">
        <v>0</v>
      </c>
      <c r="D64" s="219">
        <v>0</v>
      </c>
      <c r="E64" s="301" t="str">
        <f t="shared" si="0"/>
        <v/>
      </c>
      <c r="F64" s="172" t="str">
        <f t="shared" si="1"/>
        <v>否</v>
      </c>
      <c r="G64" s="282" t="str">
        <f t="shared" si="2"/>
        <v>项</v>
      </c>
    </row>
    <row r="65" s="282" customFormat="1" ht="36" hidden="1" customHeight="1" spans="1:7">
      <c r="A65" s="299">
        <v>2010606</v>
      </c>
      <c r="B65" s="300" t="s">
        <v>207</v>
      </c>
      <c r="C65" s="219">
        <v>0</v>
      </c>
      <c r="D65" s="219">
        <v>0</v>
      </c>
      <c r="E65" s="301" t="str">
        <f t="shared" si="0"/>
        <v/>
      </c>
      <c r="F65" s="172" t="str">
        <f t="shared" si="1"/>
        <v>否</v>
      </c>
      <c r="G65" s="282" t="str">
        <f t="shared" si="2"/>
        <v>项</v>
      </c>
    </row>
    <row r="66" s="282" customFormat="1" ht="36" customHeight="1" spans="1:7">
      <c r="A66" s="299">
        <v>2010607</v>
      </c>
      <c r="B66" s="300" t="s">
        <v>208</v>
      </c>
      <c r="C66" s="219">
        <v>3</v>
      </c>
      <c r="D66" s="219">
        <v>3</v>
      </c>
      <c r="E66" s="301">
        <f t="shared" si="0"/>
        <v>0</v>
      </c>
      <c r="F66" s="172" t="str">
        <f t="shared" si="1"/>
        <v>是</v>
      </c>
      <c r="G66" s="282" t="str">
        <f t="shared" si="2"/>
        <v>项</v>
      </c>
    </row>
    <row r="67" s="282" customFormat="1" ht="36" hidden="1" customHeight="1" spans="1:7">
      <c r="A67" s="299">
        <v>2010608</v>
      </c>
      <c r="B67" s="300" t="s">
        <v>209</v>
      </c>
      <c r="C67" s="219">
        <v>0</v>
      </c>
      <c r="D67" s="219">
        <v>0</v>
      </c>
      <c r="E67" s="301" t="str">
        <f t="shared" si="0"/>
        <v/>
      </c>
      <c r="F67" s="172" t="str">
        <f t="shared" si="1"/>
        <v>否</v>
      </c>
      <c r="G67" s="282" t="str">
        <f t="shared" si="2"/>
        <v>项</v>
      </c>
    </row>
    <row r="68" s="282" customFormat="1" ht="36" hidden="1" customHeight="1" spans="1:7">
      <c r="A68" s="299">
        <v>2010650</v>
      </c>
      <c r="B68" s="300" t="s">
        <v>176</v>
      </c>
      <c r="C68" s="219">
        <v>0</v>
      </c>
      <c r="D68" s="219">
        <v>0</v>
      </c>
      <c r="E68" s="301" t="str">
        <f t="shared" ref="E68:E131" si="3">IF(C68&lt;&gt;0,IF((D68/C68-1)&lt;-30%,"",IF((D68/C68-1)&gt;150%,"",D68/C68-1)),"")</f>
        <v/>
      </c>
      <c r="F68" s="172" t="str">
        <f t="shared" ref="F68:F131" si="4">IF(LEN(A68)=3,"是",IF(B68&lt;&gt;"",IF(SUM(C68:D68)&lt;&gt;0,"是","否"),"是"))</f>
        <v>否</v>
      </c>
      <c r="G68" s="282" t="str">
        <f t="shared" ref="G68:G131" si="5">IF(LEN(A68)=3,"类",IF(LEN(A68)=5,"款","项"))</f>
        <v>项</v>
      </c>
    </row>
    <row r="69" s="282" customFormat="1" ht="36" customHeight="1" spans="1:7">
      <c r="A69" s="299">
        <v>2010699</v>
      </c>
      <c r="B69" s="300" t="s">
        <v>210</v>
      </c>
      <c r="C69" s="219">
        <v>210</v>
      </c>
      <c r="D69" s="219">
        <v>1300</v>
      </c>
      <c r="E69" s="301" t="str">
        <f t="shared" si="3"/>
        <v/>
      </c>
      <c r="F69" s="172" t="str">
        <f t="shared" si="4"/>
        <v>是</v>
      </c>
      <c r="G69" s="282" t="str">
        <f t="shared" si="5"/>
        <v>项</v>
      </c>
    </row>
    <row r="70" s="281" customFormat="1" ht="36" customHeight="1" spans="1:7">
      <c r="A70" s="294">
        <v>20107</v>
      </c>
      <c r="B70" s="295" t="s">
        <v>211</v>
      </c>
      <c r="C70" s="296">
        <f>SUM(C71:C82)</f>
        <v>800</v>
      </c>
      <c r="D70" s="296">
        <f>SUM(D71:D82)</f>
        <v>800</v>
      </c>
      <c r="E70" s="297">
        <f t="shared" si="3"/>
        <v>0</v>
      </c>
      <c r="F70" s="298" t="str">
        <f t="shared" si="4"/>
        <v>是</v>
      </c>
      <c r="G70" s="281" t="str">
        <f t="shared" si="5"/>
        <v>款</v>
      </c>
    </row>
    <row r="71" s="282" customFormat="1" ht="36" hidden="1" customHeight="1" spans="1:7">
      <c r="A71" s="299">
        <v>2010701</v>
      </c>
      <c r="B71" s="300" t="s">
        <v>167</v>
      </c>
      <c r="C71" s="219">
        <v>0</v>
      </c>
      <c r="D71" s="219">
        <v>0</v>
      </c>
      <c r="E71" s="301" t="str">
        <f t="shared" si="3"/>
        <v/>
      </c>
      <c r="F71" s="172" t="str">
        <f t="shared" si="4"/>
        <v>否</v>
      </c>
      <c r="G71" s="282" t="str">
        <f t="shared" si="5"/>
        <v>项</v>
      </c>
    </row>
    <row r="72" s="282" customFormat="1" ht="36" hidden="1" customHeight="1" spans="1:7">
      <c r="A72" s="299">
        <v>2010702</v>
      </c>
      <c r="B72" s="300" t="s">
        <v>168</v>
      </c>
      <c r="C72" s="219">
        <v>0</v>
      </c>
      <c r="D72" s="219">
        <v>0</v>
      </c>
      <c r="E72" s="301" t="str">
        <f t="shared" si="3"/>
        <v/>
      </c>
      <c r="F72" s="172" t="str">
        <f t="shared" si="4"/>
        <v>否</v>
      </c>
      <c r="G72" s="282" t="str">
        <f t="shared" si="5"/>
        <v>项</v>
      </c>
    </row>
    <row r="73" s="282" customFormat="1" ht="36" hidden="1" customHeight="1" spans="1:7">
      <c r="A73" s="299">
        <v>2010703</v>
      </c>
      <c r="B73" s="300" t="s">
        <v>169</v>
      </c>
      <c r="C73" s="219">
        <v>0</v>
      </c>
      <c r="D73" s="219">
        <v>0</v>
      </c>
      <c r="E73" s="301" t="str">
        <f t="shared" si="3"/>
        <v/>
      </c>
      <c r="F73" s="172" t="str">
        <f t="shared" si="4"/>
        <v>否</v>
      </c>
      <c r="G73" s="282" t="str">
        <f t="shared" si="5"/>
        <v>项</v>
      </c>
    </row>
    <row r="74" s="282" customFormat="1" ht="36" hidden="1" customHeight="1" spans="1:7">
      <c r="A74" s="299">
        <v>2010704</v>
      </c>
      <c r="B74" s="300" t="s">
        <v>212</v>
      </c>
      <c r="C74" s="219">
        <v>0</v>
      </c>
      <c r="D74" s="219">
        <v>0</v>
      </c>
      <c r="E74" s="301" t="str">
        <f t="shared" si="3"/>
        <v/>
      </c>
      <c r="F74" s="172" t="str">
        <f t="shared" si="4"/>
        <v>否</v>
      </c>
      <c r="G74" s="282" t="str">
        <f t="shared" si="5"/>
        <v>项</v>
      </c>
    </row>
    <row r="75" s="282" customFormat="1" ht="36" hidden="1" customHeight="1" spans="1:7">
      <c r="A75" s="299">
        <v>2010705</v>
      </c>
      <c r="B75" s="300" t="s">
        <v>213</v>
      </c>
      <c r="C75" s="219">
        <v>0</v>
      </c>
      <c r="D75" s="219">
        <v>0</v>
      </c>
      <c r="E75" s="301" t="str">
        <f t="shared" si="3"/>
        <v/>
      </c>
      <c r="F75" s="172" t="str">
        <f t="shared" si="4"/>
        <v>否</v>
      </c>
      <c r="G75" s="282" t="str">
        <f t="shared" si="5"/>
        <v>项</v>
      </c>
    </row>
    <row r="76" s="282" customFormat="1" ht="36" hidden="1" customHeight="1" spans="1:7">
      <c r="A76" s="299">
        <v>2010706</v>
      </c>
      <c r="B76" s="300" t="s">
        <v>214</v>
      </c>
      <c r="C76" s="219">
        <v>0</v>
      </c>
      <c r="D76" s="219">
        <v>0</v>
      </c>
      <c r="E76" s="301" t="str">
        <f t="shared" si="3"/>
        <v/>
      </c>
      <c r="F76" s="172" t="str">
        <f t="shared" si="4"/>
        <v>否</v>
      </c>
      <c r="G76" s="282" t="str">
        <f t="shared" si="5"/>
        <v>项</v>
      </c>
    </row>
    <row r="77" s="282" customFormat="1" ht="36" hidden="1" customHeight="1" spans="1:7">
      <c r="A77" s="299">
        <v>2010707</v>
      </c>
      <c r="B77" s="300" t="s">
        <v>215</v>
      </c>
      <c r="C77" s="219">
        <v>0</v>
      </c>
      <c r="D77" s="219">
        <v>0</v>
      </c>
      <c r="E77" s="301" t="str">
        <f t="shared" si="3"/>
        <v/>
      </c>
      <c r="F77" s="172" t="str">
        <f t="shared" si="4"/>
        <v>否</v>
      </c>
      <c r="G77" s="282" t="str">
        <f t="shared" si="5"/>
        <v>项</v>
      </c>
    </row>
    <row r="78" s="282" customFormat="1" ht="36" hidden="1" customHeight="1" spans="1:7">
      <c r="A78" s="299">
        <v>2010708</v>
      </c>
      <c r="B78" s="300" t="s">
        <v>216</v>
      </c>
      <c r="C78" s="219">
        <v>0</v>
      </c>
      <c r="D78" s="219">
        <v>0</v>
      </c>
      <c r="E78" s="301" t="str">
        <f t="shared" si="3"/>
        <v/>
      </c>
      <c r="F78" s="172" t="str">
        <f t="shared" si="4"/>
        <v>否</v>
      </c>
      <c r="G78" s="282" t="str">
        <f t="shared" si="5"/>
        <v>项</v>
      </c>
    </row>
    <row r="79" s="282" customFormat="1" ht="36" hidden="1" customHeight="1" spans="1:7">
      <c r="A79" s="299">
        <v>2010709</v>
      </c>
      <c r="B79" s="300" t="s">
        <v>208</v>
      </c>
      <c r="C79" s="219">
        <v>0</v>
      </c>
      <c r="D79" s="219">
        <v>0</v>
      </c>
      <c r="E79" s="301" t="str">
        <f t="shared" si="3"/>
        <v/>
      </c>
      <c r="F79" s="172" t="str">
        <f t="shared" si="4"/>
        <v>否</v>
      </c>
      <c r="G79" s="282" t="str">
        <f t="shared" si="5"/>
        <v>项</v>
      </c>
    </row>
    <row r="80" s="282" customFormat="1" ht="36" hidden="1" customHeight="1" spans="1:7">
      <c r="A80" s="299">
        <v>2010710</v>
      </c>
      <c r="B80" s="300" t="s">
        <v>217</v>
      </c>
      <c r="C80" s="219">
        <v>0</v>
      </c>
      <c r="D80" s="219">
        <v>0</v>
      </c>
      <c r="E80" s="301" t="str">
        <f t="shared" si="3"/>
        <v/>
      </c>
      <c r="F80" s="172" t="str">
        <f t="shared" si="4"/>
        <v>否</v>
      </c>
      <c r="G80" s="282" t="str">
        <f t="shared" si="5"/>
        <v>项</v>
      </c>
    </row>
    <row r="81" s="282" customFormat="1" ht="36" hidden="1" customHeight="1" spans="1:7">
      <c r="A81" s="299">
        <v>2010750</v>
      </c>
      <c r="B81" s="300" t="s">
        <v>176</v>
      </c>
      <c r="C81" s="219">
        <v>0</v>
      </c>
      <c r="D81" s="219">
        <v>0</v>
      </c>
      <c r="E81" s="301" t="str">
        <f t="shared" si="3"/>
        <v/>
      </c>
      <c r="F81" s="172" t="str">
        <f t="shared" si="4"/>
        <v>否</v>
      </c>
      <c r="G81" s="282" t="str">
        <f t="shared" si="5"/>
        <v>项</v>
      </c>
    </row>
    <row r="82" s="282" customFormat="1" ht="36" customHeight="1" spans="1:7">
      <c r="A82" s="299">
        <v>2010799</v>
      </c>
      <c r="B82" s="300" t="s">
        <v>218</v>
      </c>
      <c r="C82" s="219">
        <v>800</v>
      </c>
      <c r="D82" s="219">
        <v>800</v>
      </c>
      <c r="E82" s="301">
        <f t="shared" si="3"/>
        <v>0</v>
      </c>
      <c r="F82" s="172" t="str">
        <f t="shared" si="4"/>
        <v>是</v>
      </c>
      <c r="G82" s="282" t="str">
        <f t="shared" si="5"/>
        <v>项</v>
      </c>
    </row>
    <row r="83" s="281" customFormat="1" ht="36" customHeight="1" spans="1:7">
      <c r="A83" s="294">
        <v>20108</v>
      </c>
      <c r="B83" s="295" t="s">
        <v>219</v>
      </c>
      <c r="C83" s="296">
        <f>SUM(C84:C91)</f>
        <v>200</v>
      </c>
      <c r="D83" s="296">
        <f>SUM(D84:D91)</f>
        <v>160</v>
      </c>
      <c r="E83" s="297">
        <f t="shared" si="3"/>
        <v>-0.2</v>
      </c>
      <c r="F83" s="298" t="str">
        <f t="shared" si="4"/>
        <v>是</v>
      </c>
      <c r="G83" s="281" t="str">
        <f t="shared" si="5"/>
        <v>款</v>
      </c>
    </row>
    <row r="84" s="282" customFormat="1" ht="36" customHeight="1" spans="1:7">
      <c r="A84" s="299">
        <v>2010801</v>
      </c>
      <c r="B84" s="300" t="s">
        <v>167</v>
      </c>
      <c r="C84" s="219">
        <v>200</v>
      </c>
      <c r="D84" s="219">
        <v>10</v>
      </c>
      <c r="E84" s="301" t="str">
        <f t="shared" si="3"/>
        <v/>
      </c>
      <c r="F84" s="172" t="str">
        <f t="shared" si="4"/>
        <v>是</v>
      </c>
      <c r="G84" s="282" t="str">
        <f t="shared" si="5"/>
        <v>项</v>
      </c>
    </row>
    <row r="85" s="282" customFormat="1" ht="36" customHeight="1" spans="1:7">
      <c r="A85" s="299">
        <v>2010802</v>
      </c>
      <c r="B85" s="300" t="s">
        <v>168</v>
      </c>
      <c r="C85" s="219">
        <v>0</v>
      </c>
      <c r="D85" s="219">
        <v>150</v>
      </c>
      <c r="E85" s="301" t="str">
        <f t="shared" si="3"/>
        <v/>
      </c>
      <c r="F85" s="172" t="str">
        <f t="shared" si="4"/>
        <v>是</v>
      </c>
      <c r="G85" s="282" t="str">
        <f t="shared" si="5"/>
        <v>项</v>
      </c>
    </row>
    <row r="86" s="282" customFormat="1" ht="36" hidden="1" customHeight="1" spans="1:7">
      <c r="A86" s="299">
        <v>2010803</v>
      </c>
      <c r="B86" s="300" t="s">
        <v>169</v>
      </c>
      <c r="C86" s="219">
        <v>0</v>
      </c>
      <c r="D86" s="219">
        <v>0</v>
      </c>
      <c r="E86" s="301" t="str">
        <f t="shared" si="3"/>
        <v/>
      </c>
      <c r="F86" s="172" t="str">
        <f t="shared" si="4"/>
        <v>否</v>
      </c>
      <c r="G86" s="282" t="str">
        <f t="shared" si="5"/>
        <v>项</v>
      </c>
    </row>
    <row r="87" s="282" customFormat="1" ht="36" hidden="1" customHeight="1" spans="1:7">
      <c r="A87" s="299">
        <v>2010804</v>
      </c>
      <c r="B87" s="300" t="s">
        <v>220</v>
      </c>
      <c r="C87" s="219">
        <v>0</v>
      </c>
      <c r="D87" s="219">
        <v>0</v>
      </c>
      <c r="E87" s="301" t="str">
        <f t="shared" si="3"/>
        <v/>
      </c>
      <c r="F87" s="172" t="str">
        <f t="shared" si="4"/>
        <v>否</v>
      </c>
      <c r="G87" s="282" t="str">
        <f t="shared" si="5"/>
        <v>项</v>
      </c>
    </row>
    <row r="88" s="282" customFormat="1" ht="36" hidden="1" customHeight="1" spans="1:7">
      <c r="A88" s="299">
        <v>2010805</v>
      </c>
      <c r="B88" s="300" t="s">
        <v>221</v>
      </c>
      <c r="C88" s="219">
        <v>0</v>
      </c>
      <c r="D88" s="219">
        <v>0</v>
      </c>
      <c r="E88" s="301" t="str">
        <f t="shared" si="3"/>
        <v/>
      </c>
      <c r="F88" s="172" t="str">
        <f t="shared" si="4"/>
        <v>否</v>
      </c>
      <c r="G88" s="282" t="str">
        <f t="shared" si="5"/>
        <v>项</v>
      </c>
    </row>
    <row r="89" s="282" customFormat="1" ht="36" hidden="1" customHeight="1" spans="1:7">
      <c r="A89" s="299">
        <v>2010806</v>
      </c>
      <c r="B89" s="300" t="s">
        <v>208</v>
      </c>
      <c r="C89" s="219">
        <v>0</v>
      </c>
      <c r="D89" s="219">
        <v>0</v>
      </c>
      <c r="E89" s="301" t="str">
        <f t="shared" si="3"/>
        <v/>
      </c>
      <c r="F89" s="172" t="str">
        <f t="shared" si="4"/>
        <v>否</v>
      </c>
      <c r="G89" s="282" t="str">
        <f t="shared" si="5"/>
        <v>项</v>
      </c>
    </row>
    <row r="90" s="282" customFormat="1" ht="36" hidden="1" customHeight="1" spans="1:7">
      <c r="A90" s="299">
        <v>2010850</v>
      </c>
      <c r="B90" s="300" t="s">
        <v>176</v>
      </c>
      <c r="C90" s="219">
        <v>0</v>
      </c>
      <c r="D90" s="219">
        <v>0</v>
      </c>
      <c r="E90" s="301" t="str">
        <f t="shared" si="3"/>
        <v/>
      </c>
      <c r="F90" s="172" t="str">
        <f t="shared" si="4"/>
        <v>否</v>
      </c>
      <c r="G90" s="282" t="str">
        <f t="shared" si="5"/>
        <v>项</v>
      </c>
    </row>
    <row r="91" s="282" customFormat="1" ht="36" hidden="1" customHeight="1" spans="1:7">
      <c r="A91" s="299">
        <v>2010899</v>
      </c>
      <c r="B91" s="300" t="s">
        <v>222</v>
      </c>
      <c r="C91" s="219">
        <v>0</v>
      </c>
      <c r="D91" s="219">
        <v>0</v>
      </c>
      <c r="E91" s="301" t="str">
        <f t="shared" si="3"/>
        <v/>
      </c>
      <c r="F91" s="172" t="str">
        <f t="shared" si="4"/>
        <v>否</v>
      </c>
      <c r="G91" s="282" t="str">
        <f t="shared" si="5"/>
        <v>项</v>
      </c>
    </row>
    <row r="92" s="281" customFormat="1" ht="36" customHeight="1" spans="1:7">
      <c r="A92" s="294">
        <v>20109</v>
      </c>
      <c r="B92" s="295" t="s">
        <v>223</v>
      </c>
      <c r="C92" s="296">
        <f>SUM(C93:C104)</f>
        <v>5</v>
      </c>
      <c r="D92" s="296">
        <f>SUM(D93:D104)</f>
        <v>5</v>
      </c>
      <c r="E92" s="297">
        <f t="shared" si="3"/>
        <v>0</v>
      </c>
      <c r="F92" s="298" t="str">
        <f t="shared" si="4"/>
        <v>是</v>
      </c>
      <c r="G92" s="281" t="str">
        <f t="shared" si="5"/>
        <v>款</v>
      </c>
    </row>
    <row r="93" s="282" customFormat="1" ht="36" hidden="1" customHeight="1" spans="1:7">
      <c r="A93" s="299">
        <v>2010901</v>
      </c>
      <c r="B93" s="300" t="s">
        <v>167</v>
      </c>
      <c r="C93" s="219">
        <v>0</v>
      </c>
      <c r="D93" s="219">
        <v>0</v>
      </c>
      <c r="E93" s="301" t="str">
        <f t="shared" si="3"/>
        <v/>
      </c>
      <c r="F93" s="172" t="str">
        <f t="shared" si="4"/>
        <v>否</v>
      </c>
      <c r="G93" s="282" t="str">
        <f t="shared" si="5"/>
        <v>项</v>
      </c>
    </row>
    <row r="94" s="282" customFormat="1" ht="36" hidden="1" customHeight="1" spans="1:7">
      <c r="A94" s="299">
        <v>2010902</v>
      </c>
      <c r="B94" s="300" t="s">
        <v>168</v>
      </c>
      <c r="C94" s="219">
        <v>0</v>
      </c>
      <c r="D94" s="219">
        <v>0</v>
      </c>
      <c r="E94" s="301" t="str">
        <f t="shared" si="3"/>
        <v/>
      </c>
      <c r="F94" s="172" t="str">
        <f t="shared" si="4"/>
        <v>否</v>
      </c>
      <c r="G94" s="282" t="str">
        <f t="shared" si="5"/>
        <v>项</v>
      </c>
    </row>
    <row r="95" s="282" customFormat="1" ht="36" hidden="1" customHeight="1" spans="1:7">
      <c r="A95" s="299">
        <v>2010903</v>
      </c>
      <c r="B95" s="300" t="s">
        <v>169</v>
      </c>
      <c r="C95" s="219">
        <v>0</v>
      </c>
      <c r="D95" s="219">
        <v>0</v>
      </c>
      <c r="E95" s="301" t="str">
        <f t="shared" si="3"/>
        <v/>
      </c>
      <c r="F95" s="172" t="str">
        <f t="shared" si="4"/>
        <v>否</v>
      </c>
      <c r="G95" s="282" t="str">
        <f t="shared" si="5"/>
        <v>项</v>
      </c>
    </row>
    <row r="96" s="282" customFormat="1" ht="36" hidden="1" customHeight="1" spans="1:7">
      <c r="A96" s="299">
        <v>2010905</v>
      </c>
      <c r="B96" s="300" t="s">
        <v>224</v>
      </c>
      <c r="C96" s="219">
        <v>0</v>
      </c>
      <c r="D96" s="219">
        <v>0</v>
      </c>
      <c r="E96" s="301" t="str">
        <f t="shared" si="3"/>
        <v/>
      </c>
      <c r="F96" s="172" t="str">
        <f t="shared" si="4"/>
        <v>否</v>
      </c>
      <c r="G96" s="282" t="str">
        <f t="shared" si="5"/>
        <v>项</v>
      </c>
    </row>
    <row r="97" s="282" customFormat="1" ht="36" hidden="1" customHeight="1" spans="1:7">
      <c r="A97" s="299">
        <v>2010907</v>
      </c>
      <c r="B97" s="300" t="s">
        <v>225</v>
      </c>
      <c r="C97" s="219">
        <v>0</v>
      </c>
      <c r="D97" s="219">
        <v>0</v>
      </c>
      <c r="E97" s="301" t="str">
        <f t="shared" si="3"/>
        <v/>
      </c>
      <c r="F97" s="172" t="str">
        <f t="shared" si="4"/>
        <v>否</v>
      </c>
      <c r="G97" s="282" t="str">
        <f t="shared" si="5"/>
        <v>项</v>
      </c>
    </row>
    <row r="98" s="282" customFormat="1" ht="36" hidden="1" customHeight="1" spans="1:7">
      <c r="A98" s="299">
        <v>2010908</v>
      </c>
      <c r="B98" s="300" t="s">
        <v>208</v>
      </c>
      <c r="C98" s="219">
        <v>0</v>
      </c>
      <c r="D98" s="219">
        <v>0</v>
      </c>
      <c r="E98" s="301" t="str">
        <f t="shared" si="3"/>
        <v/>
      </c>
      <c r="F98" s="172" t="str">
        <f t="shared" si="4"/>
        <v>否</v>
      </c>
      <c r="G98" s="282" t="str">
        <f t="shared" si="5"/>
        <v>项</v>
      </c>
    </row>
    <row r="99" s="282" customFormat="1" ht="36" hidden="1" customHeight="1" spans="1:7">
      <c r="A99" s="299">
        <v>2010909</v>
      </c>
      <c r="B99" s="300" t="s">
        <v>226</v>
      </c>
      <c r="C99" s="219">
        <v>0</v>
      </c>
      <c r="D99" s="219">
        <v>0</v>
      </c>
      <c r="E99" s="301" t="str">
        <f t="shared" si="3"/>
        <v/>
      </c>
      <c r="F99" s="172" t="str">
        <f t="shared" si="4"/>
        <v>否</v>
      </c>
      <c r="G99" s="282" t="str">
        <f t="shared" si="5"/>
        <v>项</v>
      </c>
    </row>
    <row r="100" s="282" customFormat="1" ht="36" hidden="1" customHeight="1" spans="1:7">
      <c r="A100" s="299">
        <v>2010910</v>
      </c>
      <c r="B100" s="300" t="s">
        <v>227</v>
      </c>
      <c r="C100" s="219">
        <v>0</v>
      </c>
      <c r="D100" s="219">
        <v>0</v>
      </c>
      <c r="E100" s="301" t="str">
        <f t="shared" si="3"/>
        <v/>
      </c>
      <c r="F100" s="172" t="str">
        <f t="shared" si="4"/>
        <v>否</v>
      </c>
      <c r="G100" s="282" t="str">
        <f t="shared" si="5"/>
        <v>项</v>
      </c>
    </row>
    <row r="101" s="282" customFormat="1" ht="36" hidden="1" customHeight="1" spans="1:7">
      <c r="A101" s="299">
        <v>2010911</v>
      </c>
      <c r="B101" s="300" t="s">
        <v>228</v>
      </c>
      <c r="C101" s="219">
        <v>0</v>
      </c>
      <c r="D101" s="219">
        <v>0</v>
      </c>
      <c r="E101" s="301" t="str">
        <f t="shared" si="3"/>
        <v/>
      </c>
      <c r="F101" s="172" t="str">
        <f t="shared" si="4"/>
        <v>否</v>
      </c>
      <c r="G101" s="282" t="str">
        <f t="shared" si="5"/>
        <v>项</v>
      </c>
    </row>
    <row r="102" s="282" customFormat="1" ht="36" hidden="1" customHeight="1" spans="1:7">
      <c r="A102" s="299">
        <v>2010912</v>
      </c>
      <c r="B102" s="300" t="s">
        <v>229</v>
      </c>
      <c r="C102" s="219">
        <v>0</v>
      </c>
      <c r="D102" s="219">
        <v>0</v>
      </c>
      <c r="E102" s="301" t="str">
        <f t="shared" si="3"/>
        <v/>
      </c>
      <c r="F102" s="172" t="str">
        <f t="shared" si="4"/>
        <v>否</v>
      </c>
      <c r="G102" s="282" t="str">
        <f t="shared" si="5"/>
        <v>项</v>
      </c>
    </row>
    <row r="103" s="282" customFormat="1" ht="36" hidden="1" customHeight="1" spans="1:7">
      <c r="A103" s="299">
        <v>2010950</v>
      </c>
      <c r="B103" s="300" t="s">
        <v>176</v>
      </c>
      <c r="C103" s="219">
        <v>0</v>
      </c>
      <c r="D103" s="219">
        <v>0</v>
      </c>
      <c r="E103" s="301" t="str">
        <f t="shared" si="3"/>
        <v/>
      </c>
      <c r="F103" s="172" t="str">
        <f t="shared" si="4"/>
        <v>否</v>
      </c>
      <c r="G103" s="282" t="str">
        <f t="shared" si="5"/>
        <v>项</v>
      </c>
    </row>
    <row r="104" s="282" customFormat="1" ht="36" customHeight="1" spans="1:7">
      <c r="A104" s="299">
        <v>2010999</v>
      </c>
      <c r="B104" s="300" t="s">
        <v>230</v>
      </c>
      <c r="C104" s="219">
        <v>5</v>
      </c>
      <c r="D104" s="219">
        <v>5</v>
      </c>
      <c r="E104" s="301">
        <f t="shared" si="3"/>
        <v>0</v>
      </c>
      <c r="F104" s="172" t="str">
        <f t="shared" si="4"/>
        <v>是</v>
      </c>
      <c r="G104" s="282" t="str">
        <f t="shared" si="5"/>
        <v>项</v>
      </c>
    </row>
    <row r="105" s="281" customFormat="1" ht="36" customHeight="1" spans="1:7">
      <c r="A105" s="294">
        <v>20110</v>
      </c>
      <c r="B105" s="295" t="s">
        <v>231</v>
      </c>
      <c r="C105" s="296">
        <f>SUM(C106:C114)</f>
        <v>45</v>
      </c>
      <c r="D105" s="296">
        <f>SUM(D106:D114)</f>
        <v>27</v>
      </c>
      <c r="E105" s="297" t="str">
        <f t="shared" si="3"/>
        <v/>
      </c>
      <c r="F105" s="298" t="str">
        <f t="shared" si="4"/>
        <v>是</v>
      </c>
      <c r="G105" s="281" t="str">
        <f t="shared" si="5"/>
        <v>款</v>
      </c>
    </row>
    <row r="106" s="282" customFormat="1" ht="36" hidden="1" customHeight="1" spans="1:7">
      <c r="A106" s="299">
        <v>2011001</v>
      </c>
      <c r="B106" s="300" t="s">
        <v>167</v>
      </c>
      <c r="C106" s="219">
        <v>0</v>
      </c>
      <c r="D106" s="219">
        <v>0</v>
      </c>
      <c r="E106" s="301" t="str">
        <f t="shared" si="3"/>
        <v/>
      </c>
      <c r="F106" s="172" t="str">
        <f t="shared" si="4"/>
        <v>否</v>
      </c>
      <c r="G106" s="282" t="str">
        <f t="shared" si="5"/>
        <v>项</v>
      </c>
    </row>
    <row r="107" s="282" customFormat="1" ht="36" customHeight="1" spans="1:7">
      <c r="A107" s="299">
        <v>2011002</v>
      </c>
      <c r="B107" s="300" t="s">
        <v>168</v>
      </c>
      <c r="C107" s="219">
        <v>30</v>
      </c>
      <c r="D107" s="219">
        <v>10</v>
      </c>
      <c r="E107" s="301" t="str">
        <f t="shared" si="3"/>
        <v/>
      </c>
      <c r="F107" s="172" t="str">
        <f t="shared" si="4"/>
        <v>是</v>
      </c>
      <c r="G107" s="282" t="str">
        <f t="shared" si="5"/>
        <v>项</v>
      </c>
    </row>
    <row r="108" s="282" customFormat="1" ht="36" customHeight="1" spans="1:7">
      <c r="A108" s="299">
        <v>2011003</v>
      </c>
      <c r="B108" s="300" t="s">
        <v>169</v>
      </c>
      <c r="C108" s="219">
        <v>0</v>
      </c>
      <c r="D108" s="219">
        <v>2</v>
      </c>
      <c r="E108" s="301" t="str">
        <f t="shared" si="3"/>
        <v/>
      </c>
      <c r="F108" s="172" t="str">
        <f t="shared" si="4"/>
        <v>是</v>
      </c>
      <c r="G108" s="282" t="str">
        <f t="shared" si="5"/>
        <v>项</v>
      </c>
    </row>
    <row r="109" s="282" customFormat="1" ht="36" hidden="1" customHeight="1" spans="1:7">
      <c r="A109" s="299">
        <v>2011004</v>
      </c>
      <c r="B109" s="300" t="s">
        <v>232</v>
      </c>
      <c r="C109" s="219">
        <v>0</v>
      </c>
      <c r="D109" s="219">
        <v>0</v>
      </c>
      <c r="E109" s="301" t="str">
        <f t="shared" si="3"/>
        <v/>
      </c>
      <c r="F109" s="172" t="str">
        <f t="shared" si="4"/>
        <v>否</v>
      </c>
      <c r="G109" s="282" t="str">
        <f t="shared" si="5"/>
        <v>项</v>
      </c>
    </row>
    <row r="110" s="282" customFormat="1" ht="36" hidden="1" customHeight="1" spans="1:7">
      <c r="A110" s="299">
        <v>2011005</v>
      </c>
      <c r="B110" s="300" t="s">
        <v>233</v>
      </c>
      <c r="C110" s="219">
        <v>0</v>
      </c>
      <c r="D110" s="219">
        <v>0</v>
      </c>
      <c r="E110" s="301" t="str">
        <f t="shared" si="3"/>
        <v/>
      </c>
      <c r="F110" s="172" t="str">
        <f t="shared" si="4"/>
        <v>否</v>
      </c>
      <c r="G110" s="282" t="str">
        <f t="shared" si="5"/>
        <v>项</v>
      </c>
    </row>
    <row r="111" s="282" customFormat="1" ht="36" hidden="1" customHeight="1" spans="1:7">
      <c r="A111" s="299">
        <v>2011007</v>
      </c>
      <c r="B111" s="300" t="s">
        <v>234</v>
      </c>
      <c r="C111" s="219">
        <v>0</v>
      </c>
      <c r="D111" s="219">
        <v>0</v>
      </c>
      <c r="E111" s="301" t="str">
        <f t="shared" si="3"/>
        <v/>
      </c>
      <c r="F111" s="172" t="str">
        <f t="shared" si="4"/>
        <v>否</v>
      </c>
      <c r="G111" s="282" t="str">
        <f t="shared" si="5"/>
        <v>项</v>
      </c>
    </row>
    <row r="112" s="282" customFormat="1" ht="36" hidden="1" customHeight="1" spans="1:7">
      <c r="A112" s="299">
        <v>2011008</v>
      </c>
      <c r="B112" s="300" t="s">
        <v>235</v>
      </c>
      <c r="C112" s="219">
        <v>0</v>
      </c>
      <c r="D112" s="219">
        <v>0</v>
      </c>
      <c r="E112" s="301" t="str">
        <f t="shared" si="3"/>
        <v/>
      </c>
      <c r="F112" s="172" t="str">
        <f t="shared" si="4"/>
        <v>否</v>
      </c>
      <c r="G112" s="282" t="str">
        <f t="shared" si="5"/>
        <v>项</v>
      </c>
    </row>
    <row r="113" s="282" customFormat="1" ht="36" hidden="1" customHeight="1" spans="1:7">
      <c r="A113" s="299">
        <v>2011050</v>
      </c>
      <c r="B113" s="300" t="s">
        <v>176</v>
      </c>
      <c r="C113" s="219">
        <v>0</v>
      </c>
      <c r="D113" s="219">
        <v>0</v>
      </c>
      <c r="E113" s="301" t="str">
        <f t="shared" si="3"/>
        <v/>
      </c>
      <c r="F113" s="172" t="str">
        <f t="shared" si="4"/>
        <v>否</v>
      </c>
      <c r="G113" s="282" t="str">
        <f t="shared" si="5"/>
        <v>项</v>
      </c>
    </row>
    <row r="114" s="282" customFormat="1" ht="36" customHeight="1" spans="1:7">
      <c r="A114" s="299">
        <v>2011099</v>
      </c>
      <c r="B114" s="300" t="s">
        <v>236</v>
      </c>
      <c r="C114" s="219">
        <v>15</v>
      </c>
      <c r="D114" s="219">
        <v>15</v>
      </c>
      <c r="E114" s="301">
        <f t="shared" si="3"/>
        <v>0</v>
      </c>
      <c r="F114" s="172" t="str">
        <f t="shared" si="4"/>
        <v>是</v>
      </c>
      <c r="G114" s="282" t="str">
        <f t="shared" si="5"/>
        <v>项</v>
      </c>
    </row>
    <row r="115" s="281" customFormat="1" ht="36" customHeight="1" spans="1:7">
      <c r="A115" s="294">
        <v>20111</v>
      </c>
      <c r="B115" s="295" t="s">
        <v>237</v>
      </c>
      <c r="C115" s="296">
        <f>SUM(C116:C123)</f>
        <v>1390</v>
      </c>
      <c r="D115" s="296">
        <f>SUM(D116:D123)</f>
        <v>1605</v>
      </c>
      <c r="E115" s="297">
        <f t="shared" si="3"/>
        <v>0.154676258992806</v>
      </c>
      <c r="F115" s="298" t="str">
        <f t="shared" si="4"/>
        <v>是</v>
      </c>
      <c r="G115" s="281" t="str">
        <f t="shared" si="5"/>
        <v>款</v>
      </c>
    </row>
    <row r="116" s="282" customFormat="1" ht="36" customHeight="1" spans="1:7">
      <c r="A116" s="299">
        <v>2011101</v>
      </c>
      <c r="B116" s="300" t="s">
        <v>167</v>
      </c>
      <c r="C116" s="219">
        <v>1100</v>
      </c>
      <c r="D116" s="219">
        <v>1500</v>
      </c>
      <c r="E116" s="301">
        <f t="shared" si="3"/>
        <v>0.363636363636364</v>
      </c>
      <c r="F116" s="172" t="str">
        <f t="shared" si="4"/>
        <v>是</v>
      </c>
      <c r="G116" s="282" t="str">
        <f t="shared" si="5"/>
        <v>项</v>
      </c>
    </row>
    <row r="117" s="282" customFormat="1" ht="36" customHeight="1" spans="1:7">
      <c r="A117" s="299">
        <v>2011102</v>
      </c>
      <c r="B117" s="300" t="s">
        <v>168</v>
      </c>
      <c r="C117" s="219">
        <v>120</v>
      </c>
      <c r="D117" s="219">
        <v>5</v>
      </c>
      <c r="E117" s="301" t="str">
        <f t="shared" si="3"/>
        <v/>
      </c>
      <c r="F117" s="172" t="str">
        <f t="shared" si="4"/>
        <v>是</v>
      </c>
      <c r="G117" s="282" t="str">
        <f t="shared" si="5"/>
        <v>项</v>
      </c>
    </row>
    <row r="118" s="282" customFormat="1" ht="36" customHeight="1" spans="1:7">
      <c r="A118" s="299">
        <v>2011103</v>
      </c>
      <c r="B118" s="300" t="s">
        <v>169</v>
      </c>
      <c r="C118" s="219">
        <v>5</v>
      </c>
      <c r="D118" s="219">
        <v>0</v>
      </c>
      <c r="E118" s="301" t="str">
        <f t="shared" si="3"/>
        <v/>
      </c>
      <c r="F118" s="172" t="str">
        <f t="shared" si="4"/>
        <v>是</v>
      </c>
      <c r="G118" s="282" t="str">
        <f t="shared" si="5"/>
        <v>项</v>
      </c>
    </row>
    <row r="119" s="282" customFormat="1" ht="36" customHeight="1" spans="1:7">
      <c r="A119" s="299">
        <v>2011104</v>
      </c>
      <c r="B119" s="300" t="s">
        <v>238</v>
      </c>
      <c r="C119" s="219">
        <v>65</v>
      </c>
      <c r="D119" s="219">
        <v>30</v>
      </c>
      <c r="E119" s="301" t="str">
        <f t="shared" si="3"/>
        <v/>
      </c>
      <c r="F119" s="172" t="str">
        <f t="shared" si="4"/>
        <v>是</v>
      </c>
      <c r="G119" s="282" t="str">
        <f t="shared" si="5"/>
        <v>项</v>
      </c>
    </row>
    <row r="120" s="282" customFormat="1" ht="36" hidden="1" customHeight="1" spans="1:7">
      <c r="A120" s="299">
        <v>2011105</v>
      </c>
      <c r="B120" s="300" t="s">
        <v>239</v>
      </c>
      <c r="C120" s="219">
        <v>0</v>
      </c>
      <c r="D120" s="219">
        <v>0</v>
      </c>
      <c r="E120" s="301" t="str">
        <f t="shared" si="3"/>
        <v/>
      </c>
      <c r="F120" s="172" t="str">
        <f t="shared" si="4"/>
        <v>否</v>
      </c>
      <c r="G120" s="282" t="str">
        <f t="shared" si="5"/>
        <v>项</v>
      </c>
    </row>
    <row r="121" s="282" customFormat="1" ht="36" customHeight="1" spans="1:7">
      <c r="A121" s="299">
        <v>2011106</v>
      </c>
      <c r="B121" s="300" t="s">
        <v>240</v>
      </c>
      <c r="C121" s="219">
        <v>0</v>
      </c>
      <c r="D121" s="219">
        <v>20</v>
      </c>
      <c r="E121" s="301" t="str">
        <f t="shared" si="3"/>
        <v/>
      </c>
      <c r="F121" s="172" t="str">
        <f t="shared" si="4"/>
        <v>是</v>
      </c>
      <c r="G121" s="282" t="str">
        <f t="shared" si="5"/>
        <v>项</v>
      </c>
    </row>
    <row r="122" s="282" customFormat="1" ht="36" hidden="1" customHeight="1" spans="1:7">
      <c r="A122" s="299">
        <v>2011150</v>
      </c>
      <c r="B122" s="300" t="s">
        <v>176</v>
      </c>
      <c r="C122" s="219">
        <v>0</v>
      </c>
      <c r="D122" s="219">
        <v>0</v>
      </c>
      <c r="E122" s="301" t="str">
        <f t="shared" si="3"/>
        <v/>
      </c>
      <c r="F122" s="172" t="str">
        <f t="shared" si="4"/>
        <v>否</v>
      </c>
      <c r="G122" s="282" t="str">
        <f t="shared" si="5"/>
        <v>项</v>
      </c>
    </row>
    <row r="123" s="282" customFormat="1" ht="36" customHeight="1" spans="1:7">
      <c r="A123" s="299">
        <v>2011199</v>
      </c>
      <c r="B123" s="300" t="s">
        <v>241</v>
      </c>
      <c r="C123" s="219">
        <v>100</v>
      </c>
      <c r="D123" s="219">
        <v>50</v>
      </c>
      <c r="E123" s="301" t="str">
        <f t="shared" si="3"/>
        <v/>
      </c>
      <c r="F123" s="172" t="str">
        <f t="shared" si="4"/>
        <v>是</v>
      </c>
      <c r="G123" s="282" t="str">
        <f t="shared" si="5"/>
        <v>项</v>
      </c>
    </row>
    <row r="124" s="281" customFormat="1" ht="36" customHeight="1" spans="1:7">
      <c r="A124" s="294">
        <v>20113</v>
      </c>
      <c r="B124" s="295" t="s">
        <v>242</v>
      </c>
      <c r="C124" s="296">
        <f>SUM(C125:C134)</f>
        <v>517</v>
      </c>
      <c r="D124" s="296">
        <f>SUM(D125:D134)</f>
        <v>631</v>
      </c>
      <c r="E124" s="297">
        <f t="shared" si="3"/>
        <v>0.220502901353965</v>
      </c>
      <c r="F124" s="298" t="str">
        <f t="shared" si="4"/>
        <v>是</v>
      </c>
      <c r="G124" s="281" t="str">
        <f t="shared" si="5"/>
        <v>款</v>
      </c>
    </row>
    <row r="125" s="282" customFormat="1" ht="36" customHeight="1" spans="1:7">
      <c r="A125" s="299">
        <v>2011301</v>
      </c>
      <c r="B125" s="300" t="s">
        <v>167</v>
      </c>
      <c r="C125" s="219">
        <v>300</v>
      </c>
      <c r="D125" s="219">
        <v>370</v>
      </c>
      <c r="E125" s="301">
        <f t="shared" si="3"/>
        <v>0.233333333333333</v>
      </c>
      <c r="F125" s="172" t="str">
        <f t="shared" si="4"/>
        <v>是</v>
      </c>
      <c r="G125" s="282" t="str">
        <f t="shared" si="5"/>
        <v>项</v>
      </c>
    </row>
    <row r="126" s="282" customFormat="1" ht="36" customHeight="1" spans="1:7">
      <c r="A126" s="299">
        <v>2011302</v>
      </c>
      <c r="B126" s="300" t="s">
        <v>168</v>
      </c>
      <c r="C126" s="219">
        <v>55</v>
      </c>
      <c r="D126" s="219">
        <v>100</v>
      </c>
      <c r="E126" s="301">
        <f t="shared" si="3"/>
        <v>0.818181818181818</v>
      </c>
      <c r="F126" s="172" t="str">
        <f t="shared" si="4"/>
        <v>是</v>
      </c>
      <c r="G126" s="282" t="str">
        <f t="shared" si="5"/>
        <v>项</v>
      </c>
    </row>
    <row r="127" s="282" customFormat="1" ht="36" hidden="1" customHeight="1" spans="1:7">
      <c r="A127" s="299">
        <v>2011303</v>
      </c>
      <c r="B127" s="300" t="s">
        <v>169</v>
      </c>
      <c r="C127" s="219">
        <v>0</v>
      </c>
      <c r="D127" s="219">
        <v>0</v>
      </c>
      <c r="E127" s="301" t="str">
        <f t="shared" si="3"/>
        <v/>
      </c>
      <c r="F127" s="172" t="str">
        <f t="shared" si="4"/>
        <v>否</v>
      </c>
      <c r="G127" s="282" t="str">
        <f t="shared" si="5"/>
        <v>项</v>
      </c>
    </row>
    <row r="128" s="282" customFormat="1" ht="36" hidden="1" customHeight="1" spans="1:7">
      <c r="A128" s="299">
        <v>2011304</v>
      </c>
      <c r="B128" s="300" t="s">
        <v>243</v>
      </c>
      <c r="C128" s="219">
        <v>0</v>
      </c>
      <c r="D128" s="219">
        <v>0</v>
      </c>
      <c r="E128" s="301" t="str">
        <f t="shared" si="3"/>
        <v/>
      </c>
      <c r="F128" s="172" t="str">
        <f t="shared" si="4"/>
        <v>否</v>
      </c>
      <c r="G128" s="282" t="str">
        <f t="shared" si="5"/>
        <v>项</v>
      </c>
    </row>
    <row r="129" s="282" customFormat="1" ht="36" hidden="1" customHeight="1" spans="1:7">
      <c r="A129" s="299">
        <v>2011305</v>
      </c>
      <c r="B129" s="300" t="s">
        <v>244</v>
      </c>
      <c r="C129" s="219">
        <v>0</v>
      </c>
      <c r="D129" s="219">
        <v>0</v>
      </c>
      <c r="E129" s="301" t="str">
        <f t="shared" si="3"/>
        <v/>
      </c>
      <c r="F129" s="172" t="str">
        <f t="shared" si="4"/>
        <v>否</v>
      </c>
      <c r="G129" s="282" t="str">
        <f t="shared" si="5"/>
        <v>项</v>
      </c>
    </row>
    <row r="130" s="282" customFormat="1" ht="36" customHeight="1" spans="1:7">
      <c r="A130" s="299">
        <v>2011306</v>
      </c>
      <c r="B130" s="300" t="s">
        <v>245</v>
      </c>
      <c r="C130" s="219">
        <v>1</v>
      </c>
      <c r="D130" s="219">
        <v>0</v>
      </c>
      <c r="E130" s="301" t="str">
        <f t="shared" si="3"/>
        <v/>
      </c>
      <c r="F130" s="172" t="str">
        <f t="shared" si="4"/>
        <v>是</v>
      </c>
      <c r="G130" s="282" t="str">
        <f t="shared" si="5"/>
        <v>项</v>
      </c>
    </row>
    <row r="131" s="282" customFormat="1" ht="36" hidden="1" customHeight="1" spans="1:7">
      <c r="A131" s="299">
        <v>2011307</v>
      </c>
      <c r="B131" s="300" t="s">
        <v>246</v>
      </c>
      <c r="C131" s="219">
        <v>0</v>
      </c>
      <c r="D131" s="219">
        <v>0</v>
      </c>
      <c r="E131" s="301" t="str">
        <f t="shared" si="3"/>
        <v/>
      </c>
      <c r="F131" s="172" t="str">
        <f t="shared" si="4"/>
        <v>否</v>
      </c>
      <c r="G131" s="282" t="str">
        <f t="shared" si="5"/>
        <v>项</v>
      </c>
    </row>
    <row r="132" s="282" customFormat="1" ht="36" customHeight="1" spans="1:7">
      <c r="A132" s="299">
        <v>2011308</v>
      </c>
      <c r="B132" s="300" t="s">
        <v>247</v>
      </c>
      <c r="C132" s="219">
        <v>1</v>
      </c>
      <c r="D132" s="219">
        <v>1</v>
      </c>
      <c r="E132" s="301">
        <f t="shared" ref="E132:E195" si="6">IF(C132&lt;&gt;0,IF((D132/C132-1)&lt;-30%,"",IF((D132/C132-1)&gt;150%,"",D132/C132-1)),"")</f>
        <v>0</v>
      </c>
      <c r="F132" s="172" t="str">
        <f t="shared" ref="F132:F195" si="7">IF(LEN(A132)=3,"是",IF(B132&lt;&gt;"",IF(SUM(C132:D132)&lt;&gt;0,"是","否"),"是"))</f>
        <v>是</v>
      </c>
      <c r="G132" s="282" t="str">
        <f t="shared" ref="G132:G195" si="8">IF(LEN(A132)=3,"类",IF(LEN(A132)=5,"款","项"))</f>
        <v>项</v>
      </c>
    </row>
    <row r="133" s="282" customFormat="1" ht="36" hidden="1" customHeight="1" spans="1:7">
      <c r="A133" s="299">
        <v>2011350</v>
      </c>
      <c r="B133" s="300" t="s">
        <v>176</v>
      </c>
      <c r="C133" s="219">
        <v>0</v>
      </c>
      <c r="D133" s="219">
        <v>0</v>
      </c>
      <c r="E133" s="301" t="str">
        <f t="shared" si="6"/>
        <v/>
      </c>
      <c r="F133" s="172" t="str">
        <f t="shared" si="7"/>
        <v>否</v>
      </c>
      <c r="G133" s="282" t="str">
        <f t="shared" si="8"/>
        <v>项</v>
      </c>
    </row>
    <row r="134" s="282" customFormat="1" ht="36" customHeight="1" spans="1:7">
      <c r="A134" s="299">
        <v>2011399</v>
      </c>
      <c r="B134" s="300" t="s">
        <v>248</v>
      </c>
      <c r="C134" s="219">
        <v>160</v>
      </c>
      <c r="D134" s="219">
        <v>160</v>
      </c>
      <c r="E134" s="301">
        <f t="shared" si="6"/>
        <v>0</v>
      </c>
      <c r="F134" s="172" t="str">
        <f t="shared" si="7"/>
        <v>是</v>
      </c>
      <c r="G134" s="282" t="str">
        <f t="shared" si="8"/>
        <v>项</v>
      </c>
    </row>
    <row r="135" s="281" customFormat="1" ht="36" hidden="1" customHeight="1" spans="1:7">
      <c r="A135" s="294">
        <v>20114</v>
      </c>
      <c r="B135" s="295" t="s">
        <v>249</v>
      </c>
      <c r="C135" s="296">
        <f>SUM(C136:C147)</f>
        <v>0</v>
      </c>
      <c r="D135" s="296">
        <f>SUM(D136:D147)</f>
        <v>0</v>
      </c>
      <c r="E135" s="297" t="str">
        <f t="shared" si="6"/>
        <v/>
      </c>
      <c r="F135" s="298" t="str">
        <f t="shared" si="7"/>
        <v>否</v>
      </c>
      <c r="G135" s="281" t="str">
        <f t="shared" si="8"/>
        <v>款</v>
      </c>
    </row>
    <row r="136" s="282" customFormat="1" ht="36" hidden="1" customHeight="1" spans="1:7">
      <c r="A136" s="299">
        <v>2011401</v>
      </c>
      <c r="B136" s="300" t="s">
        <v>167</v>
      </c>
      <c r="C136" s="219">
        <v>0</v>
      </c>
      <c r="D136" s="219">
        <v>0</v>
      </c>
      <c r="E136" s="301" t="str">
        <f t="shared" si="6"/>
        <v/>
      </c>
      <c r="F136" s="172" t="str">
        <f t="shared" si="7"/>
        <v>否</v>
      </c>
      <c r="G136" s="282" t="str">
        <f t="shared" si="8"/>
        <v>项</v>
      </c>
    </row>
    <row r="137" s="282" customFormat="1" ht="36" hidden="1" customHeight="1" spans="1:7">
      <c r="A137" s="299">
        <v>2011402</v>
      </c>
      <c r="B137" s="300" t="s">
        <v>168</v>
      </c>
      <c r="C137" s="219">
        <v>0</v>
      </c>
      <c r="D137" s="219">
        <v>0</v>
      </c>
      <c r="E137" s="301" t="str">
        <f t="shared" si="6"/>
        <v/>
      </c>
      <c r="F137" s="172" t="str">
        <f t="shared" si="7"/>
        <v>否</v>
      </c>
      <c r="G137" s="282" t="str">
        <f t="shared" si="8"/>
        <v>项</v>
      </c>
    </row>
    <row r="138" s="282" customFormat="1" ht="36" hidden="1" customHeight="1" spans="1:7">
      <c r="A138" s="299">
        <v>2011403</v>
      </c>
      <c r="B138" s="300" t="s">
        <v>169</v>
      </c>
      <c r="C138" s="219">
        <v>0</v>
      </c>
      <c r="D138" s="219">
        <v>0</v>
      </c>
      <c r="E138" s="301" t="str">
        <f t="shared" si="6"/>
        <v/>
      </c>
      <c r="F138" s="172" t="str">
        <f t="shared" si="7"/>
        <v>否</v>
      </c>
      <c r="G138" s="282" t="str">
        <f t="shared" si="8"/>
        <v>项</v>
      </c>
    </row>
    <row r="139" s="282" customFormat="1" ht="36" hidden="1" customHeight="1" spans="1:7">
      <c r="A139" s="299">
        <v>2011404</v>
      </c>
      <c r="B139" s="300" t="s">
        <v>250</v>
      </c>
      <c r="C139" s="219">
        <v>0</v>
      </c>
      <c r="D139" s="219">
        <v>0</v>
      </c>
      <c r="E139" s="301" t="str">
        <f t="shared" si="6"/>
        <v/>
      </c>
      <c r="F139" s="172" t="str">
        <f t="shared" si="7"/>
        <v>否</v>
      </c>
      <c r="G139" s="282" t="str">
        <f t="shared" si="8"/>
        <v>项</v>
      </c>
    </row>
    <row r="140" s="282" customFormat="1" ht="36" hidden="1" customHeight="1" spans="1:7">
      <c r="A140" s="299">
        <v>2011405</v>
      </c>
      <c r="B140" s="300" t="s">
        <v>251</v>
      </c>
      <c r="C140" s="219">
        <v>0</v>
      </c>
      <c r="D140" s="219">
        <v>0</v>
      </c>
      <c r="E140" s="301" t="str">
        <f t="shared" si="6"/>
        <v/>
      </c>
      <c r="F140" s="172" t="str">
        <f t="shared" si="7"/>
        <v>否</v>
      </c>
      <c r="G140" s="282" t="str">
        <f t="shared" si="8"/>
        <v>项</v>
      </c>
    </row>
    <row r="141" s="282" customFormat="1" ht="36" hidden="1" customHeight="1" spans="1:7">
      <c r="A141" s="299">
        <v>2011406</v>
      </c>
      <c r="B141" s="300" t="s">
        <v>252</v>
      </c>
      <c r="C141" s="219">
        <v>0</v>
      </c>
      <c r="D141" s="219">
        <v>0</v>
      </c>
      <c r="E141" s="301" t="str">
        <f t="shared" si="6"/>
        <v/>
      </c>
      <c r="F141" s="172" t="str">
        <f t="shared" si="7"/>
        <v>否</v>
      </c>
      <c r="G141" s="282" t="str">
        <f t="shared" si="8"/>
        <v>项</v>
      </c>
    </row>
    <row r="142" s="282" customFormat="1" ht="36" hidden="1" customHeight="1" spans="1:7">
      <c r="A142" s="299">
        <v>2011408</v>
      </c>
      <c r="B142" s="300" t="s">
        <v>253</v>
      </c>
      <c r="C142" s="219">
        <v>0</v>
      </c>
      <c r="D142" s="219">
        <v>0</v>
      </c>
      <c r="E142" s="301" t="str">
        <f t="shared" si="6"/>
        <v/>
      </c>
      <c r="F142" s="172" t="str">
        <f t="shared" si="7"/>
        <v>否</v>
      </c>
      <c r="G142" s="282" t="str">
        <f t="shared" si="8"/>
        <v>项</v>
      </c>
    </row>
    <row r="143" s="282" customFormat="1" ht="36" hidden="1" customHeight="1" spans="1:7">
      <c r="A143" s="299">
        <v>2011409</v>
      </c>
      <c r="B143" s="300" t="s">
        <v>254</v>
      </c>
      <c r="C143" s="219">
        <v>0</v>
      </c>
      <c r="D143" s="219">
        <v>0</v>
      </c>
      <c r="E143" s="301" t="str">
        <f t="shared" si="6"/>
        <v/>
      </c>
      <c r="F143" s="172" t="str">
        <f t="shared" si="7"/>
        <v>否</v>
      </c>
      <c r="G143" s="282" t="str">
        <f t="shared" si="8"/>
        <v>项</v>
      </c>
    </row>
    <row r="144" s="282" customFormat="1" ht="36" hidden="1" customHeight="1" spans="1:7">
      <c r="A144" s="299">
        <v>2011410</v>
      </c>
      <c r="B144" s="300" t="s">
        <v>255</v>
      </c>
      <c r="C144" s="219">
        <v>0</v>
      </c>
      <c r="D144" s="219">
        <v>0</v>
      </c>
      <c r="E144" s="301" t="str">
        <f t="shared" si="6"/>
        <v/>
      </c>
      <c r="F144" s="172" t="str">
        <f t="shared" si="7"/>
        <v>否</v>
      </c>
      <c r="G144" s="282" t="str">
        <f t="shared" si="8"/>
        <v>项</v>
      </c>
    </row>
    <row r="145" s="282" customFormat="1" ht="36" hidden="1" customHeight="1" spans="1:7">
      <c r="A145" s="299">
        <v>2011411</v>
      </c>
      <c r="B145" s="300" t="s">
        <v>256</v>
      </c>
      <c r="C145" s="219">
        <v>0</v>
      </c>
      <c r="D145" s="219">
        <v>0</v>
      </c>
      <c r="E145" s="301" t="str">
        <f t="shared" si="6"/>
        <v/>
      </c>
      <c r="F145" s="172" t="str">
        <f t="shared" si="7"/>
        <v>否</v>
      </c>
      <c r="G145" s="282" t="str">
        <f t="shared" si="8"/>
        <v>项</v>
      </c>
    </row>
    <row r="146" s="282" customFormat="1" ht="36" hidden="1" customHeight="1" spans="1:7">
      <c r="A146" s="299">
        <v>2011450</v>
      </c>
      <c r="B146" s="300" t="s">
        <v>176</v>
      </c>
      <c r="C146" s="219">
        <v>0</v>
      </c>
      <c r="D146" s="219">
        <v>0</v>
      </c>
      <c r="E146" s="301" t="str">
        <f t="shared" si="6"/>
        <v/>
      </c>
      <c r="F146" s="172" t="str">
        <f t="shared" si="7"/>
        <v>否</v>
      </c>
      <c r="G146" s="282" t="str">
        <f t="shared" si="8"/>
        <v>项</v>
      </c>
    </row>
    <row r="147" s="282" customFormat="1" ht="36" hidden="1" customHeight="1" spans="1:7">
      <c r="A147" s="299">
        <v>2011499</v>
      </c>
      <c r="B147" s="300" t="s">
        <v>257</v>
      </c>
      <c r="C147" s="219">
        <v>0</v>
      </c>
      <c r="D147" s="219">
        <v>0</v>
      </c>
      <c r="E147" s="301" t="str">
        <f t="shared" si="6"/>
        <v/>
      </c>
      <c r="F147" s="172" t="str">
        <f t="shared" si="7"/>
        <v>否</v>
      </c>
      <c r="G147" s="282" t="str">
        <f t="shared" si="8"/>
        <v>项</v>
      </c>
    </row>
    <row r="148" s="281" customFormat="1" ht="36" customHeight="1" spans="1:7">
      <c r="A148" s="294">
        <v>20123</v>
      </c>
      <c r="B148" s="295" t="s">
        <v>258</v>
      </c>
      <c r="C148" s="296">
        <f>SUM(C149:C154)</f>
        <v>340</v>
      </c>
      <c r="D148" s="296">
        <f>SUM(D149:D154)</f>
        <v>231</v>
      </c>
      <c r="E148" s="297" t="str">
        <f t="shared" si="6"/>
        <v/>
      </c>
      <c r="F148" s="298" t="str">
        <f t="shared" si="7"/>
        <v>是</v>
      </c>
      <c r="G148" s="281" t="str">
        <f t="shared" si="8"/>
        <v>款</v>
      </c>
    </row>
    <row r="149" s="282" customFormat="1" ht="36" hidden="1" customHeight="1" spans="1:7">
      <c r="A149" s="299">
        <v>2012301</v>
      </c>
      <c r="B149" s="300" t="s">
        <v>167</v>
      </c>
      <c r="C149" s="219">
        <v>0</v>
      </c>
      <c r="D149" s="219">
        <v>0</v>
      </c>
      <c r="E149" s="301" t="str">
        <f t="shared" si="6"/>
        <v/>
      </c>
      <c r="F149" s="172" t="str">
        <f t="shared" si="7"/>
        <v>否</v>
      </c>
      <c r="G149" s="282" t="str">
        <f t="shared" si="8"/>
        <v>项</v>
      </c>
    </row>
    <row r="150" s="282" customFormat="1" ht="36" customHeight="1" spans="1:7">
      <c r="A150" s="299">
        <v>2012302</v>
      </c>
      <c r="B150" s="300" t="s">
        <v>168</v>
      </c>
      <c r="C150" s="219">
        <v>1</v>
      </c>
      <c r="D150" s="219">
        <v>1</v>
      </c>
      <c r="E150" s="301">
        <f t="shared" si="6"/>
        <v>0</v>
      </c>
      <c r="F150" s="172" t="str">
        <f t="shared" si="7"/>
        <v>是</v>
      </c>
      <c r="G150" s="282" t="str">
        <f t="shared" si="8"/>
        <v>项</v>
      </c>
    </row>
    <row r="151" s="282" customFormat="1" ht="36" hidden="1" customHeight="1" spans="1:7">
      <c r="A151" s="299">
        <v>2012303</v>
      </c>
      <c r="B151" s="300" t="s">
        <v>169</v>
      </c>
      <c r="C151" s="219">
        <v>0</v>
      </c>
      <c r="D151" s="219">
        <v>0</v>
      </c>
      <c r="E151" s="301" t="str">
        <f t="shared" si="6"/>
        <v/>
      </c>
      <c r="F151" s="172" t="str">
        <f t="shared" si="7"/>
        <v>否</v>
      </c>
      <c r="G151" s="282" t="str">
        <f t="shared" si="8"/>
        <v>项</v>
      </c>
    </row>
    <row r="152" s="282" customFormat="1" ht="36" customHeight="1" spans="1:7">
      <c r="A152" s="299">
        <v>2012304</v>
      </c>
      <c r="B152" s="300" t="s">
        <v>259</v>
      </c>
      <c r="C152" s="219">
        <v>239</v>
      </c>
      <c r="D152" s="219">
        <v>100</v>
      </c>
      <c r="E152" s="301" t="str">
        <f t="shared" si="6"/>
        <v/>
      </c>
      <c r="F152" s="172" t="str">
        <f t="shared" si="7"/>
        <v>是</v>
      </c>
      <c r="G152" s="282" t="str">
        <f t="shared" si="8"/>
        <v>项</v>
      </c>
    </row>
    <row r="153" s="282" customFormat="1" ht="36" hidden="1" customHeight="1" spans="1:7">
      <c r="A153" s="299">
        <v>2012350</v>
      </c>
      <c r="B153" s="300" t="s">
        <v>176</v>
      </c>
      <c r="C153" s="219">
        <v>0</v>
      </c>
      <c r="D153" s="219">
        <v>0</v>
      </c>
      <c r="E153" s="301" t="str">
        <f t="shared" si="6"/>
        <v/>
      </c>
      <c r="F153" s="172" t="str">
        <f t="shared" si="7"/>
        <v>否</v>
      </c>
      <c r="G153" s="282" t="str">
        <f t="shared" si="8"/>
        <v>项</v>
      </c>
    </row>
    <row r="154" s="282" customFormat="1" ht="36" customHeight="1" spans="1:7">
      <c r="A154" s="299">
        <v>2012399</v>
      </c>
      <c r="B154" s="300" t="s">
        <v>260</v>
      </c>
      <c r="C154" s="219">
        <v>100</v>
      </c>
      <c r="D154" s="219">
        <v>130</v>
      </c>
      <c r="E154" s="301">
        <f t="shared" si="6"/>
        <v>0.3</v>
      </c>
      <c r="F154" s="172" t="str">
        <f t="shared" si="7"/>
        <v>是</v>
      </c>
      <c r="G154" s="282" t="str">
        <f t="shared" si="8"/>
        <v>项</v>
      </c>
    </row>
    <row r="155" s="281" customFormat="1" ht="36" customHeight="1" spans="1:7">
      <c r="A155" s="294">
        <v>20125</v>
      </c>
      <c r="B155" s="295" t="s">
        <v>261</v>
      </c>
      <c r="C155" s="296">
        <f>SUM(C156:C162)</f>
        <v>71</v>
      </c>
      <c r="D155" s="296">
        <f>SUM(D156:D162)</f>
        <v>173</v>
      </c>
      <c r="E155" s="297">
        <f t="shared" si="6"/>
        <v>1.43661971830986</v>
      </c>
      <c r="F155" s="298" t="str">
        <f t="shared" si="7"/>
        <v>是</v>
      </c>
      <c r="G155" s="281" t="str">
        <f t="shared" si="8"/>
        <v>款</v>
      </c>
    </row>
    <row r="156" s="282" customFormat="1" ht="36" customHeight="1" spans="1:7">
      <c r="A156" s="299">
        <v>2012501</v>
      </c>
      <c r="B156" s="300" t="s">
        <v>167</v>
      </c>
      <c r="C156" s="219">
        <v>70</v>
      </c>
      <c r="D156" s="219">
        <v>140</v>
      </c>
      <c r="E156" s="301">
        <f t="shared" si="6"/>
        <v>1</v>
      </c>
      <c r="F156" s="172" t="str">
        <f t="shared" si="7"/>
        <v>是</v>
      </c>
      <c r="G156" s="282" t="str">
        <f t="shared" si="8"/>
        <v>项</v>
      </c>
    </row>
    <row r="157" s="282" customFormat="1" ht="36" customHeight="1" spans="1:7">
      <c r="A157" s="299">
        <v>2012502</v>
      </c>
      <c r="B157" s="300" t="s">
        <v>168</v>
      </c>
      <c r="C157" s="219">
        <v>0</v>
      </c>
      <c r="D157" s="219">
        <v>12</v>
      </c>
      <c r="E157" s="301" t="str">
        <f t="shared" si="6"/>
        <v/>
      </c>
      <c r="F157" s="172" t="str">
        <f t="shared" si="7"/>
        <v>是</v>
      </c>
      <c r="G157" s="282" t="str">
        <f t="shared" si="8"/>
        <v>项</v>
      </c>
    </row>
    <row r="158" s="282" customFormat="1" ht="36" customHeight="1" spans="1:7">
      <c r="A158" s="299">
        <v>2012503</v>
      </c>
      <c r="B158" s="300" t="s">
        <v>169</v>
      </c>
      <c r="C158" s="219">
        <v>0</v>
      </c>
      <c r="D158" s="219">
        <v>20</v>
      </c>
      <c r="E158" s="301" t="str">
        <f t="shared" si="6"/>
        <v/>
      </c>
      <c r="F158" s="172" t="str">
        <f t="shared" si="7"/>
        <v>是</v>
      </c>
      <c r="G158" s="282" t="str">
        <f t="shared" si="8"/>
        <v>项</v>
      </c>
    </row>
    <row r="159" s="282" customFormat="1" ht="36" customHeight="1" spans="1:7">
      <c r="A159" s="299">
        <v>2012504</v>
      </c>
      <c r="B159" s="300" t="s">
        <v>262</v>
      </c>
      <c r="C159" s="219">
        <v>1</v>
      </c>
      <c r="D159" s="219">
        <v>1</v>
      </c>
      <c r="E159" s="301">
        <f t="shared" si="6"/>
        <v>0</v>
      </c>
      <c r="F159" s="172" t="str">
        <f t="shared" si="7"/>
        <v>是</v>
      </c>
      <c r="G159" s="282" t="str">
        <f t="shared" si="8"/>
        <v>项</v>
      </c>
    </row>
    <row r="160" s="282" customFormat="1" ht="36" hidden="1" customHeight="1" spans="1:7">
      <c r="A160" s="299">
        <v>2012505</v>
      </c>
      <c r="B160" s="300" t="s">
        <v>263</v>
      </c>
      <c r="C160" s="219">
        <v>0</v>
      </c>
      <c r="D160" s="219">
        <v>0</v>
      </c>
      <c r="E160" s="301" t="str">
        <f t="shared" si="6"/>
        <v/>
      </c>
      <c r="F160" s="172" t="str">
        <f t="shared" si="7"/>
        <v>否</v>
      </c>
      <c r="G160" s="282" t="str">
        <f t="shared" si="8"/>
        <v>项</v>
      </c>
    </row>
    <row r="161" s="282" customFormat="1" ht="36" hidden="1" customHeight="1" spans="1:7">
      <c r="A161" s="299">
        <v>2012550</v>
      </c>
      <c r="B161" s="300" t="s">
        <v>176</v>
      </c>
      <c r="C161" s="219">
        <v>0</v>
      </c>
      <c r="D161" s="219">
        <v>0</v>
      </c>
      <c r="E161" s="301" t="str">
        <f t="shared" si="6"/>
        <v/>
      </c>
      <c r="F161" s="172" t="str">
        <f t="shared" si="7"/>
        <v>否</v>
      </c>
      <c r="G161" s="282" t="str">
        <f t="shared" si="8"/>
        <v>项</v>
      </c>
    </row>
    <row r="162" s="282" customFormat="1" ht="36" hidden="1" customHeight="1" spans="1:7">
      <c r="A162" s="299">
        <v>2012599</v>
      </c>
      <c r="B162" s="300" t="s">
        <v>264</v>
      </c>
      <c r="C162" s="219">
        <v>0</v>
      </c>
      <c r="D162" s="219">
        <v>0</v>
      </c>
      <c r="E162" s="301" t="str">
        <f t="shared" si="6"/>
        <v/>
      </c>
      <c r="F162" s="172" t="str">
        <f t="shared" si="7"/>
        <v>否</v>
      </c>
      <c r="G162" s="282" t="str">
        <f t="shared" si="8"/>
        <v>项</v>
      </c>
    </row>
    <row r="163" s="281" customFormat="1" ht="36" customHeight="1" spans="1:7">
      <c r="A163" s="294">
        <v>20126</v>
      </c>
      <c r="B163" s="295" t="s">
        <v>265</v>
      </c>
      <c r="C163" s="296">
        <f>SUM(C164:C168)</f>
        <v>314</v>
      </c>
      <c r="D163" s="296">
        <f>SUM(D164:D168)</f>
        <v>305</v>
      </c>
      <c r="E163" s="297">
        <f t="shared" si="6"/>
        <v>-0.0286624203821656</v>
      </c>
      <c r="F163" s="298" t="str">
        <f t="shared" si="7"/>
        <v>是</v>
      </c>
      <c r="G163" s="281" t="str">
        <f t="shared" si="8"/>
        <v>款</v>
      </c>
    </row>
    <row r="164" s="282" customFormat="1" ht="36" customHeight="1" spans="1:7">
      <c r="A164" s="299">
        <v>2012601</v>
      </c>
      <c r="B164" s="300" t="s">
        <v>167</v>
      </c>
      <c r="C164" s="219">
        <v>100</v>
      </c>
      <c r="D164" s="219">
        <v>20</v>
      </c>
      <c r="E164" s="301" t="str">
        <f t="shared" si="6"/>
        <v/>
      </c>
      <c r="F164" s="172" t="str">
        <f t="shared" si="7"/>
        <v>是</v>
      </c>
      <c r="G164" s="282" t="str">
        <f t="shared" si="8"/>
        <v>项</v>
      </c>
    </row>
    <row r="165" s="282" customFormat="1" ht="36" customHeight="1" spans="1:7">
      <c r="A165" s="299">
        <v>2012602</v>
      </c>
      <c r="B165" s="300" t="s">
        <v>168</v>
      </c>
      <c r="C165" s="219">
        <v>19</v>
      </c>
      <c r="D165" s="219">
        <v>20</v>
      </c>
      <c r="E165" s="301">
        <f t="shared" si="6"/>
        <v>0.0526315789473684</v>
      </c>
      <c r="F165" s="172" t="str">
        <f t="shared" si="7"/>
        <v>是</v>
      </c>
      <c r="G165" s="282" t="str">
        <f t="shared" si="8"/>
        <v>项</v>
      </c>
    </row>
    <row r="166" s="282" customFormat="1" ht="36" hidden="1" customHeight="1" spans="1:7">
      <c r="A166" s="299">
        <v>2012603</v>
      </c>
      <c r="B166" s="300" t="s">
        <v>169</v>
      </c>
      <c r="C166" s="219">
        <v>0</v>
      </c>
      <c r="D166" s="219">
        <v>0</v>
      </c>
      <c r="E166" s="301" t="str">
        <f t="shared" si="6"/>
        <v/>
      </c>
      <c r="F166" s="172" t="str">
        <f t="shared" si="7"/>
        <v>否</v>
      </c>
      <c r="G166" s="282" t="str">
        <f t="shared" si="8"/>
        <v>项</v>
      </c>
    </row>
    <row r="167" s="282" customFormat="1" ht="36" customHeight="1" spans="1:7">
      <c r="A167" s="299">
        <v>2012604</v>
      </c>
      <c r="B167" s="300" t="s">
        <v>266</v>
      </c>
      <c r="C167" s="219">
        <v>65</v>
      </c>
      <c r="D167" s="219">
        <v>65</v>
      </c>
      <c r="E167" s="301">
        <f t="shared" si="6"/>
        <v>0</v>
      </c>
      <c r="F167" s="172" t="str">
        <f t="shared" si="7"/>
        <v>是</v>
      </c>
      <c r="G167" s="282" t="str">
        <f t="shared" si="8"/>
        <v>项</v>
      </c>
    </row>
    <row r="168" s="282" customFormat="1" ht="36" customHeight="1" spans="1:7">
      <c r="A168" s="299">
        <v>2012699</v>
      </c>
      <c r="B168" s="300" t="s">
        <v>267</v>
      </c>
      <c r="C168" s="219">
        <v>130</v>
      </c>
      <c r="D168" s="219">
        <v>200</v>
      </c>
      <c r="E168" s="301">
        <f t="shared" si="6"/>
        <v>0.538461538461539</v>
      </c>
      <c r="F168" s="172" t="str">
        <f t="shared" si="7"/>
        <v>是</v>
      </c>
      <c r="G168" s="282" t="str">
        <f t="shared" si="8"/>
        <v>项</v>
      </c>
    </row>
    <row r="169" s="281" customFormat="1" ht="36" customHeight="1" spans="1:7">
      <c r="A169" s="294">
        <v>20128</v>
      </c>
      <c r="B169" s="295" t="s">
        <v>268</v>
      </c>
      <c r="C169" s="296">
        <f>SUM(C170:C175)</f>
        <v>100</v>
      </c>
      <c r="D169" s="296">
        <f>SUM(D170:D175)</f>
        <v>100</v>
      </c>
      <c r="E169" s="297">
        <f t="shared" si="6"/>
        <v>0</v>
      </c>
      <c r="F169" s="298" t="str">
        <f t="shared" si="7"/>
        <v>是</v>
      </c>
      <c r="G169" s="281" t="str">
        <f t="shared" si="8"/>
        <v>款</v>
      </c>
    </row>
    <row r="170" s="282" customFormat="1" ht="36" customHeight="1" spans="1:7">
      <c r="A170" s="299">
        <v>2012801</v>
      </c>
      <c r="B170" s="300" t="s">
        <v>167</v>
      </c>
      <c r="C170" s="219">
        <v>100</v>
      </c>
      <c r="D170" s="219">
        <v>100</v>
      </c>
      <c r="E170" s="301">
        <f t="shared" si="6"/>
        <v>0</v>
      </c>
      <c r="F170" s="172" t="str">
        <f t="shared" si="7"/>
        <v>是</v>
      </c>
      <c r="G170" s="282" t="str">
        <f t="shared" si="8"/>
        <v>项</v>
      </c>
    </row>
    <row r="171" s="282" customFormat="1" ht="36" hidden="1" customHeight="1" spans="1:7">
      <c r="A171" s="299">
        <v>2012802</v>
      </c>
      <c r="B171" s="300" t="s">
        <v>168</v>
      </c>
      <c r="C171" s="219">
        <v>0</v>
      </c>
      <c r="D171" s="219">
        <v>0</v>
      </c>
      <c r="E171" s="301" t="str">
        <f t="shared" si="6"/>
        <v/>
      </c>
      <c r="F171" s="172" t="str">
        <f t="shared" si="7"/>
        <v>否</v>
      </c>
      <c r="G171" s="282" t="str">
        <f t="shared" si="8"/>
        <v>项</v>
      </c>
    </row>
    <row r="172" s="282" customFormat="1" ht="36" hidden="1" customHeight="1" spans="1:7">
      <c r="A172" s="299">
        <v>2012803</v>
      </c>
      <c r="B172" s="300" t="s">
        <v>169</v>
      </c>
      <c r="C172" s="219">
        <v>0</v>
      </c>
      <c r="D172" s="219">
        <v>0</v>
      </c>
      <c r="E172" s="301" t="str">
        <f t="shared" si="6"/>
        <v/>
      </c>
      <c r="F172" s="172" t="str">
        <f t="shared" si="7"/>
        <v>否</v>
      </c>
      <c r="G172" s="282" t="str">
        <f t="shared" si="8"/>
        <v>项</v>
      </c>
    </row>
    <row r="173" s="282" customFormat="1" ht="36" hidden="1" customHeight="1" spans="1:7">
      <c r="A173" s="299">
        <v>2012804</v>
      </c>
      <c r="B173" s="300" t="s">
        <v>181</v>
      </c>
      <c r="C173" s="219">
        <v>0</v>
      </c>
      <c r="D173" s="219">
        <v>0</v>
      </c>
      <c r="E173" s="301" t="str">
        <f t="shared" si="6"/>
        <v/>
      </c>
      <c r="F173" s="172" t="str">
        <f t="shared" si="7"/>
        <v>否</v>
      </c>
      <c r="G173" s="282" t="str">
        <f t="shared" si="8"/>
        <v>项</v>
      </c>
    </row>
    <row r="174" s="282" customFormat="1" ht="36" hidden="1" customHeight="1" spans="1:7">
      <c r="A174" s="299">
        <v>2012850</v>
      </c>
      <c r="B174" s="300" t="s">
        <v>176</v>
      </c>
      <c r="C174" s="219">
        <v>0</v>
      </c>
      <c r="D174" s="219">
        <v>0</v>
      </c>
      <c r="E174" s="301" t="str">
        <f t="shared" si="6"/>
        <v/>
      </c>
      <c r="F174" s="172" t="str">
        <f t="shared" si="7"/>
        <v>否</v>
      </c>
      <c r="G174" s="282" t="str">
        <f t="shared" si="8"/>
        <v>项</v>
      </c>
    </row>
    <row r="175" s="282" customFormat="1" ht="36" hidden="1" customHeight="1" spans="1:7">
      <c r="A175" s="299">
        <v>2012899</v>
      </c>
      <c r="B175" s="300" t="s">
        <v>269</v>
      </c>
      <c r="C175" s="219">
        <v>0</v>
      </c>
      <c r="D175" s="219">
        <v>0</v>
      </c>
      <c r="E175" s="301" t="str">
        <f t="shared" si="6"/>
        <v/>
      </c>
      <c r="F175" s="172" t="str">
        <f t="shared" si="7"/>
        <v>否</v>
      </c>
      <c r="G175" s="282" t="str">
        <f t="shared" si="8"/>
        <v>项</v>
      </c>
    </row>
    <row r="176" s="281" customFormat="1" ht="36" customHeight="1" spans="1:7">
      <c r="A176" s="294">
        <v>20129</v>
      </c>
      <c r="B176" s="295" t="s">
        <v>270</v>
      </c>
      <c r="C176" s="296">
        <f>SUM(C177:C182)</f>
        <v>810</v>
      </c>
      <c r="D176" s="296">
        <f>SUM(D177:D182)</f>
        <v>971</v>
      </c>
      <c r="E176" s="297">
        <f t="shared" si="6"/>
        <v>0.198765432098766</v>
      </c>
      <c r="F176" s="298" t="str">
        <f t="shared" si="7"/>
        <v>是</v>
      </c>
      <c r="G176" s="281" t="str">
        <f t="shared" si="8"/>
        <v>款</v>
      </c>
    </row>
    <row r="177" s="282" customFormat="1" ht="36" customHeight="1" spans="1:7">
      <c r="A177" s="299">
        <v>2012901</v>
      </c>
      <c r="B177" s="300" t="s">
        <v>167</v>
      </c>
      <c r="C177" s="219">
        <v>700</v>
      </c>
      <c r="D177" s="219">
        <v>850</v>
      </c>
      <c r="E177" s="301">
        <f t="shared" si="6"/>
        <v>0.214285714285714</v>
      </c>
      <c r="F177" s="172" t="str">
        <f t="shared" si="7"/>
        <v>是</v>
      </c>
      <c r="G177" s="282" t="str">
        <f t="shared" si="8"/>
        <v>项</v>
      </c>
    </row>
    <row r="178" s="282" customFormat="1" ht="36" customHeight="1" spans="1:7">
      <c r="A178" s="299">
        <v>2012902</v>
      </c>
      <c r="B178" s="300" t="s">
        <v>168</v>
      </c>
      <c r="C178" s="219">
        <v>31</v>
      </c>
      <c r="D178" s="219">
        <v>31</v>
      </c>
      <c r="E178" s="301">
        <f t="shared" si="6"/>
        <v>0</v>
      </c>
      <c r="F178" s="172" t="str">
        <f t="shared" si="7"/>
        <v>是</v>
      </c>
      <c r="G178" s="282" t="str">
        <f t="shared" si="8"/>
        <v>项</v>
      </c>
    </row>
    <row r="179" s="282" customFormat="1" ht="36" hidden="1" customHeight="1" spans="1:7">
      <c r="A179" s="299">
        <v>2012903</v>
      </c>
      <c r="B179" s="300" t="s">
        <v>169</v>
      </c>
      <c r="C179" s="219">
        <v>0</v>
      </c>
      <c r="D179" s="219">
        <v>0</v>
      </c>
      <c r="E179" s="301" t="str">
        <f t="shared" si="6"/>
        <v/>
      </c>
      <c r="F179" s="172" t="str">
        <f t="shared" si="7"/>
        <v>否</v>
      </c>
      <c r="G179" s="282" t="str">
        <f t="shared" si="8"/>
        <v>项</v>
      </c>
    </row>
    <row r="180" s="282" customFormat="1" ht="36" hidden="1" customHeight="1" spans="1:7">
      <c r="A180" s="299">
        <v>2012906</v>
      </c>
      <c r="B180" s="300" t="s">
        <v>271</v>
      </c>
      <c r="C180" s="219">
        <v>0</v>
      </c>
      <c r="D180" s="219">
        <v>0</v>
      </c>
      <c r="E180" s="301" t="str">
        <f t="shared" si="6"/>
        <v/>
      </c>
      <c r="F180" s="172" t="str">
        <f t="shared" si="7"/>
        <v>否</v>
      </c>
      <c r="G180" s="282" t="str">
        <f t="shared" si="8"/>
        <v>项</v>
      </c>
    </row>
    <row r="181" s="282" customFormat="1" ht="36" customHeight="1" spans="1:7">
      <c r="A181" s="299">
        <v>2012950</v>
      </c>
      <c r="B181" s="300" t="s">
        <v>176</v>
      </c>
      <c r="C181" s="219">
        <v>57</v>
      </c>
      <c r="D181" s="219">
        <v>60</v>
      </c>
      <c r="E181" s="301">
        <f t="shared" si="6"/>
        <v>0.0526315789473684</v>
      </c>
      <c r="F181" s="172" t="str">
        <f t="shared" si="7"/>
        <v>是</v>
      </c>
      <c r="G181" s="282" t="str">
        <f t="shared" si="8"/>
        <v>项</v>
      </c>
    </row>
    <row r="182" s="282" customFormat="1" ht="36" customHeight="1" spans="1:7">
      <c r="A182" s="299">
        <v>2012999</v>
      </c>
      <c r="B182" s="300" t="s">
        <v>272</v>
      </c>
      <c r="C182" s="219">
        <v>22</v>
      </c>
      <c r="D182" s="219">
        <v>30</v>
      </c>
      <c r="E182" s="301">
        <f t="shared" si="6"/>
        <v>0.363636363636364</v>
      </c>
      <c r="F182" s="172" t="str">
        <f t="shared" si="7"/>
        <v>是</v>
      </c>
      <c r="G182" s="282" t="str">
        <f t="shared" si="8"/>
        <v>项</v>
      </c>
    </row>
    <row r="183" s="281" customFormat="1" ht="36" customHeight="1" spans="1:7">
      <c r="A183" s="294">
        <v>20131</v>
      </c>
      <c r="B183" s="295" t="s">
        <v>273</v>
      </c>
      <c r="C183" s="296">
        <f>SUM(C184:C189)</f>
        <v>2000</v>
      </c>
      <c r="D183" s="296">
        <f>SUM(D184:D189)</f>
        <v>2000</v>
      </c>
      <c r="E183" s="297">
        <f t="shared" si="6"/>
        <v>0</v>
      </c>
      <c r="F183" s="298" t="str">
        <f t="shared" si="7"/>
        <v>是</v>
      </c>
      <c r="G183" s="281" t="str">
        <f t="shared" si="8"/>
        <v>款</v>
      </c>
    </row>
    <row r="184" s="282" customFormat="1" ht="36" customHeight="1" spans="1:7">
      <c r="A184" s="299">
        <v>2013101</v>
      </c>
      <c r="B184" s="300" t="s">
        <v>167</v>
      </c>
      <c r="C184" s="219">
        <v>1600</v>
      </c>
      <c r="D184" s="219">
        <v>1600</v>
      </c>
      <c r="E184" s="301">
        <f t="shared" si="6"/>
        <v>0</v>
      </c>
      <c r="F184" s="172" t="str">
        <f t="shared" si="7"/>
        <v>是</v>
      </c>
      <c r="G184" s="282" t="str">
        <f t="shared" si="8"/>
        <v>项</v>
      </c>
    </row>
    <row r="185" s="282" customFormat="1" ht="36" customHeight="1" spans="1:7">
      <c r="A185" s="299">
        <v>2013102</v>
      </c>
      <c r="B185" s="300" t="s">
        <v>168</v>
      </c>
      <c r="C185" s="219">
        <v>300</v>
      </c>
      <c r="D185" s="219">
        <v>300</v>
      </c>
      <c r="E185" s="301">
        <f t="shared" si="6"/>
        <v>0</v>
      </c>
      <c r="F185" s="172" t="str">
        <f t="shared" si="7"/>
        <v>是</v>
      </c>
      <c r="G185" s="282" t="str">
        <f t="shared" si="8"/>
        <v>项</v>
      </c>
    </row>
    <row r="186" s="282" customFormat="1" ht="36" hidden="1" customHeight="1" spans="1:7">
      <c r="A186" s="299">
        <v>2013103</v>
      </c>
      <c r="B186" s="300" t="s">
        <v>169</v>
      </c>
      <c r="C186" s="219">
        <v>0</v>
      </c>
      <c r="D186" s="219">
        <v>0</v>
      </c>
      <c r="E186" s="301" t="str">
        <f t="shared" si="6"/>
        <v/>
      </c>
      <c r="F186" s="172" t="str">
        <f t="shared" si="7"/>
        <v>否</v>
      </c>
      <c r="G186" s="282" t="str">
        <f t="shared" si="8"/>
        <v>项</v>
      </c>
    </row>
    <row r="187" s="282" customFormat="1" ht="36" customHeight="1" spans="1:7">
      <c r="A187" s="299">
        <v>2013105</v>
      </c>
      <c r="B187" s="300" t="s">
        <v>274</v>
      </c>
      <c r="C187" s="219">
        <v>4</v>
      </c>
      <c r="D187" s="219">
        <v>4</v>
      </c>
      <c r="E187" s="301">
        <f t="shared" si="6"/>
        <v>0</v>
      </c>
      <c r="F187" s="172" t="str">
        <f t="shared" si="7"/>
        <v>是</v>
      </c>
      <c r="G187" s="282" t="str">
        <f t="shared" si="8"/>
        <v>项</v>
      </c>
    </row>
    <row r="188" s="282" customFormat="1" ht="36" customHeight="1" spans="1:7">
      <c r="A188" s="299">
        <v>2013150</v>
      </c>
      <c r="B188" s="300" t="s">
        <v>176</v>
      </c>
      <c r="C188" s="219">
        <v>30</v>
      </c>
      <c r="D188" s="219">
        <v>30</v>
      </c>
      <c r="E188" s="301">
        <f t="shared" si="6"/>
        <v>0</v>
      </c>
      <c r="F188" s="172" t="str">
        <f t="shared" si="7"/>
        <v>是</v>
      </c>
      <c r="G188" s="282" t="str">
        <f t="shared" si="8"/>
        <v>项</v>
      </c>
    </row>
    <row r="189" s="282" customFormat="1" ht="36" customHeight="1" spans="1:7">
      <c r="A189" s="299">
        <v>2013199</v>
      </c>
      <c r="B189" s="300" t="s">
        <v>275</v>
      </c>
      <c r="C189" s="219">
        <v>66</v>
      </c>
      <c r="D189" s="219">
        <v>66</v>
      </c>
      <c r="E189" s="301">
        <f t="shared" si="6"/>
        <v>0</v>
      </c>
      <c r="F189" s="172" t="str">
        <f t="shared" si="7"/>
        <v>是</v>
      </c>
      <c r="G189" s="282" t="str">
        <f t="shared" si="8"/>
        <v>项</v>
      </c>
    </row>
    <row r="190" s="281" customFormat="1" ht="36" customHeight="1" spans="1:7">
      <c r="A190" s="294">
        <v>20132</v>
      </c>
      <c r="B190" s="295" t="s">
        <v>276</v>
      </c>
      <c r="C190" s="296">
        <f>SUM(C191:C196)</f>
        <v>490</v>
      </c>
      <c r="D190" s="296">
        <f>SUM(D191:D196)</f>
        <v>760</v>
      </c>
      <c r="E190" s="297">
        <f t="shared" si="6"/>
        <v>0.551020408163265</v>
      </c>
      <c r="F190" s="298" t="str">
        <f t="shared" si="7"/>
        <v>是</v>
      </c>
      <c r="G190" s="281" t="str">
        <f t="shared" si="8"/>
        <v>款</v>
      </c>
    </row>
    <row r="191" s="282" customFormat="1" ht="36" customHeight="1" spans="1:7">
      <c r="A191" s="299">
        <v>2013201</v>
      </c>
      <c r="B191" s="300" t="s">
        <v>167</v>
      </c>
      <c r="C191" s="219">
        <v>350</v>
      </c>
      <c r="D191" s="219">
        <v>500</v>
      </c>
      <c r="E191" s="301">
        <f t="shared" si="6"/>
        <v>0.428571428571429</v>
      </c>
      <c r="F191" s="172" t="str">
        <f t="shared" si="7"/>
        <v>是</v>
      </c>
      <c r="G191" s="282" t="str">
        <f t="shared" si="8"/>
        <v>项</v>
      </c>
    </row>
    <row r="192" s="282" customFormat="1" ht="36" customHeight="1" spans="1:7">
      <c r="A192" s="299">
        <v>2013202</v>
      </c>
      <c r="B192" s="300" t="s">
        <v>168</v>
      </c>
      <c r="C192" s="219">
        <v>100</v>
      </c>
      <c r="D192" s="219">
        <v>100</v>
      </c>
      <c r="E192" s="301">
        <f t="shared" si="6"/>
        <v>0</v>
      </c>
      <c r="F192" s="172" t="str">
        <f t="shared" si="7"/>
        <v>是</v>
      </c>
      <c r="G192" s="282" t="str">
        <f t="shared" si="8"/>
        <v>项</v>
      </c>
    </row>
    <row r="193" s="282" customFormat="1" ht="36" hidden="1" customHeight="1" spans="1:7">
      <c r="A193" s="299">
        <v>2013203</v>
      </c>
      <c r="B193" s="300" t="s">
        <v>169</v>
      </c>
      <c r="C193" s="219">
        <v>0</v>
      </c>
      <c r="D193" s="219">
        <v>0</v>
      </c>
      <c r="E193" s="301" t="str">
        <f t="shared" si="6"/>
        <v/>
      </c>
      <c r="F193" s="172" t="str">
        <f t="shared" si="7"/>
        <v>否</v>
      </c>
      <c r="G193" s="282" t="str">
        <f t="shared" si="8"/>
        <v>项</v>
      </c>
    </row>
    <row r="194" s="282" customFormat="1" ht="36" hidden="1" customHeight="1" spans="1:7">
      <c r="A194" s="299">
        <v>2013204</v>
      </c>
      <c r="B194" s="300" t="s">
        <v>277</v>
      </c>
      <c r="C194" s="219">
        <v>0</v>
      </c>
      <c r="D194" s="219">
        <v>0</v>
      </c>
      <c r="E194" s="301" t="str">
        <f t="shared" si="6"/>
        <v/>
      </c>
      <c r="F194" s="172" t="str">
        <f t="shared" si="7"/>
        <v>否</v>
      </c>
      <c r="G194" s="282" t="str">
        <f t="shared" si="8"/>
        <v>项</v>
      </c>
    </row>
    <row r="195" s="282" customFormat="1" ht="36" hidden="1" customHeight="1" spans="1:7">
      <c r="A195" s="299">
        <v>2013250</v>
      </c>
      <c r="B195" s="300" t="s">
        <v>176</v>
      </c>
      <c r="C195" s="219">
        <v>0</v>
      </c>
      <c r="D195" s="219">
        <v>0</v>
      </c>
      <c r="E195" s="301" t="str">
        <f t="shared" si="6"/>
        <v/>
      </c>
      <c r="F195" s="172" t="str">
        <f t="shared" si="7"/>
        <v>否</v>
      </c>
      <c r="G195" s="282" t="str">
        <f t="shared" si="8"/>
        <v>项</v>
      </c>
    </row>
    <row r="196" s="282" customFormat="1" ht="36" customHeight="1" spans="1:7">
      <c r="A196" s="299">
        <v>2013299</v>
      </c>
      <c r="B196" s="300" t="s">
        <v>278</v>
      </c>
      <c r="C196" s="219">
        <v>40</v>
      </c>
      <c r="D196" s="219">
        <v>160</v>
      </c>
      <c r="E196" s="301" t="str">
        <f t="shared" ref="E196:E259" si="9">IF(C196&lt;&gt;0,IF((D196/C196-1)&lt;-30%,"",IF((D196/C196-1)&gt;150%,"",D196/C196-1)),"")</f>
        <v/>
      </c>
      <c r="F196" s="172" t="str">
        <f t="shared" ref="F196:F259" si="10">IF(LEN(A196)=3,"是",IF(B196&lt;&gt;"",IF(SUM(C196:D196)&lt;&gt;0,"是","否"),"是"))</f>
        <v>是</v>
      </c>
      <c r="G196" s="282" t="str">
        <f t="shared" ref="G196:G259" si="11">IF(LEN(A196)=3,"类",IF(LEN(A196)=5,"款","项"))</f>
        <v>项</v>
      </c>
    </row>
    <row r="197" s="281" customFormat="1" ht="36" customHeight="1" spans="1:7">
      <c r="A197" s="294">
        <v>20133</v>
      </c>
      <c r="B197" s="295" t="s">
        <v>279</v>
      </c>
      <c r="C197" s="296">
        <f>SUM(C198:C203)</f>
        <v>580</v>
      </c>
      <c r="D197" s="296">
        <f>SUM(D198:D203)</f>
        <v>820</v>
      </c>
      <c r="E197" s="297">
        <f t="shared" si="9"/>
        <v>0.413793103448276</v>
      </c>
      <c r="F197" s="298" t="str">
        <f t="shared" si="10"/>
        <v>是</v>
      </c>
      <c r="G197" s="281" t="str">
        <f t="shared" si="11"/>
        <v>款</v>
      </c>
    </row>
    <row r="198" s="282" customFormat="1" ht="36" customHeight="1" spans="1:7">
      <c r="A198" s="299">
        <v>2013301</v>
      </c>
      <c r="B198" s="300" t="s">
        <v>167</v>
      </c>
      <c r="C198" s="219">
        <v>270</v>
      </c>
      <c r="D198" s="219">
        <v>310</v>
      </c>
      <c r="E198" s="301">
        <f t="shared" si="9"/>
        <v>0.148148148148148</v>
      </c>
      <c r="F198" s="172" t="str">
        <f t="shared" si="10"/>
        <v>是</v>
      </c>
      <c r="G198" s="282" t="str">
        <f t="shared" si="11"/>
        <v>项</v>
      </c>
    </row>
    <row r="199" s="282" customFormat="1" ht="36" customHeight="1" spans="1:7">
      <c r="A199" s="299">
        <v>2013302</v>
      </c>
      <c r="B199" s="300" t="s">
        <v>168</v>
      </c>
      <c r="C199" s="219">
        <v>110</v>
      </c>
      <c r="D199" s="219">
        <v>10</v>
      </c>
      <c r="E199" s="301" t="str">
        <f t="shared" si="9"/>
        <v/>
      </c>
      <c r="F199" s="172" t="str">
        <f t="shared" si="10"/>
        <v>是</v>
      </c>
      <c r="G199" s="282" t="str">
        <f t="shared" si="11"/>
        <v>项</v>
      </c>
    </row>
    <row r="200" s="282" customFormat="1" ht="36" hidden="1" customHeight="1" spans="1:7">
      <c r="A200" s="299">
        <v>2013303</v>
      </c>
      <c r="B200" s="300" t="s">
        <v>169</v>
      </c>
      <c r="C200" s="219">
        <v>0</v>
      </c>
      <c r="D200" s="219">
        <v>0</v>
      </c>
      <c r="E200" s="301" t="str">
        <f t="shared" si="9"/>
        <v/>
      </c>
      <c r="F200" s="172" t="str">
        <f t="shared" si="10"/>
        <v>否</v>
      </c>
      <c r="G200" s="282" t="str">
        <f t="shared" si="11"/>
        <v>项</v>
      </c>
    </row>
    <row r="201" s="282" customFormat="1" ht="36" hidden="1" customHeight="1" spans="1:7">
      <c r="A201" s="299">
        <v>2013304</v>
      </c>
      <c r="B201" s="300" t="s">
        <v>280</v>
      </c>
      <c r="C201" s="219">
        <v>0</v>
      </c>
      <c r="D201" s="219">
        <v>0</v>
      </c>
      <c r="E201" s="301" t="str">
        <f t="shared" si="9"/>
        <v/>
      </c>
      <c r="F201" s="172" t="str">
        <f t="shared" si="10"/>
        <v>否</v>
      </c>
      <c r="G201" s="282" t="str">
        <f t="shared" si="11"/>
        <v>项</v>
      </c>
    </row>
    <row r="202" s="282" customFormat="1" ht="36" hidden="1" customHeight="1" spans="1:7">
      <c r="A202" s="299">
        <v>2013350</v>
      </c>
      <c r="B202" s="300" t="s">
        <v>176</v>
      </c>
      <c r="C202" s="219">
        <v>0</v>
      </c>
      <c r="D202" s="219">
        <v>0</v>
      </c>
      <c r="E202" s="301" t="str">
        <f t="shared" si="9"/>
        <v/>
      </c>
      <c r="F202" s="172" t="str">
        <f t="shared" si="10"/>
        <v>否</v>
      </c>
      <c r="G202" s="282" t="str">
        <f t="shared" si="11"/>
        <v>项</v>
      </c>
    </row>
    <row r="203" s="282" customFormat="1" ht="36" customHeight="1" spans="1:7">
      <c r="A203" s="299">
        <v>2013399</v>
      </c>
      <c r="B203" s="300" t="s">
        <v>281</v>
      </c>
      <c r="C203" s="219">
        <v>200</v>
      </c>
      <c r="D203" s="219">
        <v>500</v>
      </c>
      <c r="E203" s="301">
        <f t="shared" si="9"/>
        <v>1.5</v>
      </c>
      <c r="F203" s="172" t="str">
        <f t="shared" si="10"/>
        <v>是</v>
      </c>
      <c r="G203" s="282" t="str">
        <f t="shared" si="11"/>
        <v>项</v>
      </c>
    </row>
    <row r="204" s="281" customFormat="1" ht="36" customHeight="1" spans="1:7">
      <c r="A204" s="294">
        <v>20134</v>
      </c>
      <c r="B204" s="295" t="s">
        <v>282</v>
      </c>
      <c r="C204" s="296">
        <f>SUM(C205:C211)</f>
        <v>248</v>
      </c>
      <c r="D204" s="296">
        <f>SUM(D205:D211)</f>
        <v>432</v>
      </c>
      <c r="E204" s="297">
        <f t="shared" si="9"/>
        <v>0.741935483870968</v>
      </c>
      <c r="F204" s="298" t="str">
        <f t="shared" si="10"/>
        <v>是</v>
      </c>
      <c r="G204" s="281" t="str">
        <f t="shared" si="11"/>
        <v>款</v>
      </c>
    </row>
    <row r="205" s="282" customFormat="1" ht="36" customHeight="1" spans="1:7">
      <c r="A205" s="299">
        <v>2013401</v>
      </c>
      <c r="B205" s="300" t="s">
        <v>167</v>
      </c>
      <c r="C205" s="219">
        <v>210</v>
      </c>
      <c r="D205" s="219">
        <v>270</v>
      </c>
      <c r="E205" s="301">
        <f t="shared" si="9"/>
        <v>0.285714285714286</v>
      </c>
      <c r="F205" s="172" t="str">
        <f t="shared" si="10"/>
        <v>是</v>
      </c>
      <c r="G205" s="282" t="str">
        <f t="shared" si="11"/>
        <v>项</v>
      </c>
    </row>
    <row r="206" s="282" customFormat="1" ht="36" customHeight="1" spans="1:7">
      <c r="A206" s="299">
        <v>2013402</v>
      </c>
      <c r="B206" s="300" t="s">
        <v>168</v>
      </c>
      <c r="C206" s="219">
        <v>32</v>
      </c>
      <c r="D206" s="219">
        <v>10</v>
      </c>
      <c r="E206" s="301" t="str">
        <f t="shared" si="9"/>
        <v/>
      </c>
      <c r="F206" s="172" t="str">
        <f t="shared" si="10"/>
        <v>是</v>
      </c>
      <c r="G206" s="282" t="str">
        <f t="shared" si="11"/>
        <v>项</v>
      </c>
    </row>
    <row r="207" s="282" customFormat="1" ht="36" hidden="1" customHeight="1" spans="1:7">
      <c r="A207" s="299">
        <v>2013403</v>
      </c>
      <c r="B207" s="300" t="s">
        <v>169</v>
      </c>
      <c r="C207" s="219">
        <v>0</v>
      </c>
      <c r="D207" s="219">
        <v>0</v>
      </c>
      <c r="E207" s="301" t="str">
        <f t="shared" si="9"/>
        <v/>
      </c>
      <c r="F207" s="172" t="str">
        <f t="shared" si="10"/>
        <v>否</v>
      </c>
      <c r="G207" s="282" t="str">
        <f t="shared" si="11"/>
        <v>项</v>
      </c>
    </row>
    <row r="208" s="282" customFormat="1" ht="36" hidden="1" customHeight="1" spans="1:7">
      <c r="A208" s="299">
        <v>2013404</v>
      </c>
      <c r="B208" s="300" t="s">
        <v>283</v>
      </c>
      <c r="C208" s="219">
        <v>0</v>
      </c>
      <c r="D208" s="219">
        <v>0</v>
      </c>
      <c r="E208" s="301" t="str">
        <f t="shared" si="9"/>
        <v/>
      </c>
      <c r="F208" s="172" t="str">
        <f t="shared" si="10"/>
        <v>否</v>
      </c>
      <c r="G208" s="282" t="str">
        <f t="shared" si="11"/>
        <v>项</v>
      </c>
    </row>
    <row r="209" s="282" customFormat="1" ht="36" customHeight="1" spans="1:7">
      <c r="A209" s="299">
        <v>2013405</v>
      </c>
      <c r="B209" s="300" t="s">
        <v>284</v>
      </c>
      <c r="C209" s="219">
        <v>4</v>
      </c>
      <c r="D209" s="219">
        <v>150</v>
      </c>
      <c r="E209" s="301" t="str">
        <f t="shared" si="9"/>
        <v/>
      </c>
      <c r="F209" s="172" t="str">
        <f t="shared" si="10"/>
        <v>是</v>
      </c>
      <c r="G209" s="282" t="str">
        <f t="shared" si="11"/>
        <v>项</v>
      </c>
    </row>
    <row r="210" s="282" customFormat="1" ht="36" hidden="1" customHeight="1" spans="1:7">
      <c r="A210" s="299">
        <v>2013450</v>
      </c>
      <c r="B210" s="300" t="s">
        <v>176</v>
      </c>
      <c r="C210" s="219">
        <v>0</v>
      </c>
      <c r="D210" s="219">
        <v>0</v>
      </c>
      <c r="E210" s="301" t="str">
        <f t="shared" si="9"/>
        <v/>
      </c>
      <c r="F210" s="172" t="str">
        <f t="shared" si="10"/>
        <v>否</v>
      </c>
      <c r="G210" s="282" t="str">
        <f t="shared" si="11"/>
        <v>项</v>
      </c>
    </row>
    <row r="211" s="282" customFormat="1" ht="36" customHeight="1" spans="1:7">
      <c r="A211" s="299">
        <v>2013499</v>
      </c>
      <c r="B211" s="300" t="s">
        <v>285</v>
      </c>
      <c r="C211" s="219">
        <v>2</v>
      </c>
      <c r="D211" s="219">
        <v>2</v>
      </c>
      <c r="E211" s="301">
        <f t="shared" si="9"/>
        <v>0</v>
      </c>
      <c r="F211" s="172" t="str">
        <f t="shared" si="10"/>
        <v>是</v>
      </c>
      <c r="G211" s="282" t="str">
        <f t="shared" si="11"/>
        <v>项</v>
      </c>
    </row>
    <row r="212" s="281" customFormat="1" ht="36" hidden="1" customHeight="1" spans="1:7">
      <c r="A212" s="294">
        <v>20135</v>
      </c>
      <c r="B212" s="295" t="s">
        <v>286</v>
      </c>
      <c r="C212" s="296">
        <f>SUM(C213:C217)</f>
        <v>0</v>
      </c>
      <c r="D212" s="296">
        <f>SUM(D213:D217)</f>
        <v>0</v>
      </c>
      <c r="E212" s="297" t="str">
        <f t="shared" si="9"/>
        <v/>
      </c>
      <c r="F212" s="298" t="str">
        <f t="shared" si="10"/>
        <v>否</v>
      </c>
      <c r="G212" s="281" t="str">
        <f t="shared" si="11"/>
        <v>款</v>
      </c>
    </row>
    <row r="213" s="282" customFormat="1" ht="36" hidden="1" customHeight="1" spans="1:7">
      <c r="A213" s="299">
        <v>2013501</v>
      </c>
      <c r="B213" s="300" t="s">
        <v>167</v>
      </c>
      <c r="C213" s="219">
        <v>0</v>
      </c>
      <c r="D213" s="219">
        <v>0</v>
      </c>
      <c r="E213" s="301" t="str">
        <f t="shared" si="9"/>
        <v/>
      </c>
      <c r="F213" s="172" t="str">
        <f t="shared" si="10"/>
        <v>否</v>
      </c>
      <c r="G213" s="282" t="str">
        <f t="shared" si="11"/>
        <v>项</v>
      </c>
    </row>
    <row r="214" s="282" customFormat="1" ht="36" hidden="1" customHeight="1" spans="1:7">
      <c r="A214" s="299">
        <v>2013502</v>
      </c>
      <c r="B214" s="300" t="s">
        <v>168</v>
      </c>
      <c r="C214" s="219">
        <v>0</v>
      </c>
      <c r="D214" s="219">
        <v>0</v>
      </c>
      <c r="E214" s="301" t="str">
        <f t="shared" si="9"/>
        <v/>
      </c>
      <c r="F214" s="172" t="str">
        <f t="shared" si="10"/>
        <v>否</v>
      </c>
      <c r="G214" s="282" t="str">
        <f t="shared" si="11"/>
        <v>项</v>
      </c>
    </row>
    <row r="215" s="282" customFormat="1" ht="36" hidden="1" customHeight="1" spans="1:7">
      <c r="A215" s="299">
        <v>2013503</v>
      </c>
      <c r="B215" s="300" t="s">
        <v>169</v>
      </c>
      <c r="C215" s="219">
        <v>0</v>
      </c>
      <c r="D215" s="219">
        <v>0</v>
      </c>
      <c r="E215" s="301" t="str">
        <f t="shared" si="9"/>
        <v/>
      </c>
      <c r="F215" s="172" t="str">
        <f t="shared" si="10"/>
        <v>否</v>
      </c>
      <c r="G215" s="282" t="str">
        <f t="shared" si="11"/>
        <v>项</v>
      </c>
    </row>
    <row r="216" s="282" customFormat="1" ht="36" hidden="1" customHeight="1" spans="1:7">
      <c r="A216" s="299">
        <v>2013550</v>
      </c>
      <c r="B216" s="300" t="s">
        <v>176</v>
      </c>
      <c r="C216" s="219">
        <v>0</v>
      </c>
      <c r="D216" s="219">
        <v>0</v>
      </c>
      <c r="E216" s="301" t="str">
        <f t="shared" si="9"/>
        <v/>
      </c>
      <c r="F216" s="172" t="str">
        <f t="shared" si="10"/>
        <v>否</v>
      </c>
      <c r="G216" s="282" t="str">
        <f t="shared" si="11"/>
        <v>项</v>
      </c>
    </row>
    <row r="217" s="282" customFormat="1" ht="36" hidden="1" customHeight="1" spans="1:7">
      <c r="A217" s="299">
        <v>2013599</v>
      </c>
      <c r="B217" s="300" t="s">
        <v>287</v>
      </c>
      <c r="C217" s="219">
        <v>0</v>
      </c>
      <c r="D217" s="219">
        <v>0</v>
      </c>
      <c r="E217" s="301" t="str">
        <f t="shared" si="9"/>
        <v/>
      </c>
      <c r="F217" s="172" t="str">
        <f t="shared" si="10"/>
        <v>否</v>
      </c>
      <c r="G217" s="282" t="str">
        <f t="shared" si="11"/>
        <v>项</v>
      </c>
    </row>
    <row r="218" s="281" customFormat="1" ht="36" customHeight="1" spans="1:7">
      <c r="A218" s="294">
        <v>20136</v>
      </c>
      <c r="B218" s="295" t="s">
        <v>288</v>
      </c>
      <c r="C218" s="296">
        <f>SUM(C219:C223)</f>
        <v>290</v>
      </c>
      <c r="D218" s="296">
        <f>SUM(D219:D223)</f>
        <v>160</v>
      </c>
      <c r="E218" s="297" t="str">
        <f t="shared" si="9"/>
        <v/>
      </c>
      <c r="F218" s="298" t="str">
        <f t="shared" si="10"/>
        <v>是</v>
      </c>
      <c r="G218" s="281" t="str">
        <f t="shared" si="11"/>
        <v>款</v>
      </c>
    </row>
    <row r="219" s="282" customFormat="1" ht="36" customHeight="1" spans="1:7">
      <c r="A219" s="299">
        <v>2013601</v>
      </c>
      <c r="B219" s="300" t="s">
        <v>167</v>
      </c>
      <c r="C219" s="219">
        <v>0</v>
      </c>
      <c r="D219" s="219">
        <v>20</v>
      </c>
      <c r="E219" s="301" t="str">
        <f t="shared" si="9"/>
        <v/>
      </c>
      <c r="F219" s="172" t="str">
        <f t="shared" si="10"/>
        <v>是</v>
      </c>
      <c r="G219" s="282" t="str">
        <f t="shared" si="11"/>
        <v>项</v>
      </c>
    </row>
    <row r="220" s="282" customFormat="1" ht="36" customHeight="1" spans="1:7">
      <c r="A220" s="299">
        <v>2013602</v>
      </c>
      <c r="B220" s="300" t="s">
        <v>168</v>
      </c>
      <c r="C220" s="219">
        <v>30</v>
      </c>
      <c r="D220" s="219">
        <v>10</v>
      </c>
      <c r="E220" s="301" t="str">
        <f t="shared" si="9"/>
        <v/>
      </c>
      <c r="F220" s="172" t="str">
        <f t="shared" si="10"/>
        <v>是</v>
      </c>
      <c r="G220" s="282" t="str">
        <f t="shared" si="11"/>
        <v>项</v>
      </c>
    </row>
    <row r="221" s="282" customFormat="1" ht="36" hidden="1" customHeight="1" spans="1:7">
      <c r="A221" s="299">
        <v>2013603</v>
      </c>
      <c r="B221" s="300" t="s">
        <v>169</v>
      </c>
      <c r="C221" s="219">
        <v>0</v>
      </c>
      <c r="D221" s="219">
        <v>0</v>
      </c>
      <c r="E221" s="301" t="str">
        <f t="shared" si="9"/>
        <v/>
      </c>
      <c r="F221" s="172" t="str">
        <f t="shared" si="10"/>
        <v>否</v>
      </c>
      <c r="G221" s="282" t="str">
        <f t="shared" si="11"/>
        <v>项</v>
      </c>
    </row>
    <row r="222" s="282" customFormat="1" ht="36" hidden="1" customHeight="1" spans="1:7">
      <c r="A222" s="299">
        <v>2013650</v>
      </c>
      <c r="B222" s="300" t="s">
        <v>176</v>
      </c>
      <c r="C222" s="219">
        <v>0</v>
      </c>
      <c r="D222" s="219">
        <v>0</v>
      </c>
      <c r="E222" s="301" t="str">
        <f t="shared" si="9"/>
        <v/>
      </c>
      <c r="F222" s="172" t="str">
        <f t="shared" si="10"/>
        <v>否</v>
      </c>
      <c r="G222" s="282" t="str">
        <f t="shared" si="11"/>
        <v>项</v>
      </c>
    </row>
    <row r="223" s="282" customFormat="1" ht="36" customHeight="1" spans="1:7">
      <c r="A223" s="299">
        <v>2013699</v>
      </c>
      <c r="B223" s="300" t="s">
        <v>289</v>
      </c>
      <c r="C223" s="219">
        <v>260</v>
      </c>
      <c r="D223" s="219">
        <v>130</v>
      </c>
      <c r="E223" s="301" t="str">
        <f t="shared" si="9"/>
        <v/>
      </c>
      <c r="F223" s="172" t="str">
        <f t="shared" si="10"/>
        <v>是</v>
      </c>
      <c r="G223" s="282" t="str">
        <f t="shared" si="11"/>
        <v>项</v>
      </c>
    </row>
    <row r="224" s="281" customFormat="1" ht="36" hidden="1" customHeight="1" spans="1:7">
      <c r="A224" s="294">
        <v>20137</v>
      </c>
      <c r="B224" s="295" t="s">
        <v>290</v>
      </c>
      <c r="C224" s="296">
        <f>SUM(C225:C230)</f>
        <v>0</v>
      </c>
      <c r="D224" s="296">
        <f>SUM(D225:D230)</f>
        <v>0</v>
      </c>
      <c r="E224" s="297" t="str">
        <f t="shared" si="9"/>
        <v/>
      </c>
      <c r="F224" s="298" t="str">
        <f t="shared" si="10"/>
        <v>否</v>
      </c>
      <c r="G224" s="281" t="str">
        <f t="shared" si="11"/>
        <v>款</v>
      </c>
    </row>
    <row r="225" s="282" customFormat="1" ht="36" hidden="1" customHeight="1" spans="1:7">
      <c r="A225" s="299">
        <v>2013701</v>
      </c>
      <c r="B225" s="300" t="s">
        <v>167</v>
      </c>
      <c r="C225" s="219">
        <v>0</v>
      </c>
      <c r="D225" s="219">
        <v>0</v>
      </c>
      <c r="E225" s="301" t="str">
        <f t="shared" si="9"/>
        <v/>
      </c>
      <c r="F225" s="172" t="str">
        <f t="shared" si="10"/>
        <v>否</v>
      </c>
      <c r="G225" s="282" t="str">
        <f t="shared" si="11"/>
        <v>项</v>
      </c>
    </row>
    <row r="226" s="282" customFormat="1" ht="36" hidden="1" customHeight="1" spans="1:7">
      <c r="A226" s="299">
        <v>2013702</v>
      </c>
      <c r="B226" s="300" t="s">
        <v>168</v>
      </c>
      <c r="C226" s="219">
        <v>0</v>
      </c>
      <c r="D226" s="219">
        <v>0</v>
      </c>
      <c r="E226" s="301" t="str">
        <f t="shared" si="9"/>
        <v/>
      </c>
      <c r="F226" s="172" t="str">
        <f t="shared" si="10"/>
        <v>否</v>
      </c>
      <c r="G226" s="282" t="str">
        <f t="shared" si="11"/>
        <v>项</v>
      </c>
    </row>
    <row r="227" s="282" customFormat="1" ht="36" hidden="1" customHeight="1" spans="1:7">
      <c r="A227" s="299">
        <v>2013703</v>
      </c>
      <c r="B227" s="300" t="s">
        <v>169</v>
      </c>
      <c r="C227" s="219">
        <v>0</v>
      </c>
      <c r="D227" s="219">
        <v>0</v>
      </c>
      <c r="E227" s="301" t="str">
        <f t="shared" si="9"/>
        <v/>
      </c>
      <c r="F227" s="172" t="str">
        <f t="shared" si="10"/>
        <v>否</v>
      </c>
      <c r="G227" s="282" t="str">
        <f t="shared" si="11"/>
        <v>项</v>
      </c>
    </row>
    <row r="228" s="282" customFormat="1" ht="36" hidden="1" customHeight="1" spans="1:7">
      <c r="A228" s="299">
        <v>2013704</v>
      </c>
      <c r="B228" s="300" t="s">
        <v>291</v>
      </c>
      <c r="C228" s="219">
        <v>0</v>
      </c>
      <c r="D228" s="219">
        <v>0</v>
      </c>
      <c r="E228" s="301" t="str">
        <f t="shared" si="9"/>
        <v/>
      </c>
      <c r="F228" s="172" t="str">
        <f t="shared" si="10"/>
        <v>否</v>
      </c>
      <c r="G228" s="282" t="str">
        <f t="shared" si="11"/>
        <v>项</v>
      </c>
    </row>
    <row r="229" s="282" customFormat="1" ht="36" hidden="1" customHeight="1" spans="1:7">
      <c r="A229" s="299">
        <v>2013750</v>
      </c>
      <c r="B229" s="300" t="s">
        <v>176</v>
      </c>
      <c r="C229" s="219">
        <v>0</v>
      </c>
      <c r="D229" s="219">
        <v>0</v>
      </c>
      <c r="E229" s="301" t="str">
        <f t="shared" si="9"/>
        <v/>
      </c>
      <c r="F229" s="172" t="str">
        <f t="shared" si="10"/>
        <v>否</v>
      </c>
      <c r="G229" s="282" t="str">
        <f t="shared" si="11"/>
        <v>项</v>
      </c>
    </row>
    <row r="230" s="282" customFormat="1" ht="36" hidden="1" customHeight="1" spans="1:7">
      <c r="A230" s="299">
        <v>2013799</v>
      </c>
      <c r="B230" s="300" t="s">
        <v>292</v>
      </c>
      <c r="C230" s="219">
        <v>0</v>
      </c>
      <c r="D230" s="219">
        <v>0</v>
      </c>
      <c r="E230" s="301" t="str">
        <f t="shared" si="9"/>
        <v/>
      </c>
      <c r="F230" s="172" t="str">
        <f t="shared" si="10"/>
        <v>否</v>
      </c>
      <c r="G230" s="282" t="str">
        <f t="shared" si="11"/>
        <v>项</v>
      </c>
    </row>
    <row r="231" s="281" customFormat="1" ht="36" customHeight="1" spans="1:7">
      <c r="A231" s="294">
        <v>20138</v>
      </c>
      <c r="B231" s="295" t="s">
        <v>293</v>
      </c>
      <c r="C231" s="296">
        <f>SUM(C232:C245)</f>
        <v>1398</v>
      </c>
      <c r="D231" s="296">
        <f>SUM(D232:D245)</f>
        <v>1568</v>
      </c>
      <c r="E231" s="297">
        <f t="shared" si="9"/>
        <v>0.121602288984263</v>
      </c>
      <c r="F231" s="298" t="str">
        <f t="shared" si="10"/>
        <v>是</v>
      </c>
      <c r="G231" s="281" t="str">
        <f t="shared" si="11"/>
        <v>款</v>
      </c>
    </row>
    <row r="232" s="282" customFormat="1" ht="36" customHeight="1" spans="1:7">
      <c r="A232" s="299">
        <v>2013801</v>
      </c>
      <c r="B232" s="300" t="s">
        <v>167</v>
      </c>
      <c r="C232" s="219">
        <v>1100</v>
      </c>
      <c r="D232" s="219">
        <v>1200</v>
      </c>
      <c r="E232" s="301">
        <f t="shared" si="9"/>
        <v>0.0909090909090908</v>
      </c>
      <c r="F232" s="172" t="str">
        <f t="shared" si="10"/>
        <v>是</v>
      </c>
      <c r="G232" s="282" t="str">
        <f t="shared" si="11"/>
        <v>项</v>
      </c>
    </row>
    <row r="233" s="282" customFormat="1" ht="36" customHeight="1" spans="1:7">
      <c r="A233" s="299">
        <v>2013802</v>
      </c>
      <c r="B233" s="300" t="s">
        <v>168</v>
      </c>
      <c r="C233" s="219">
        <v>110</v>
      </c>
      <c r="D233" s="219">
        <v>160</v>
      </c>
      <c r="E233" s="301">
        <f t="shared" si="9"/>
        <v>0.454545454545455</v>
      </c>
      <c r="F233" s="172" t="str">
        <f t="shared" si="10"/>
        <v>是</v>
      </c>
      <c r="G233" s="282" t="str">
        <f t="shared" si="11"/>
        <v>项</v>
      </c>
    </row>
    <row r="234" s="282" customFormat="1" ht="36" hidden="1" customHeight="1" spans="1:7">
      <c r="A234" s="299">
        <v>2013803</v>
      </c>
      <c r="B234" s="300" t="s">
        <v>169</v>
      </c>
      <c r="C234" s="219">
        <v>0</v>
      </c>
      <c r="D234" s="219">
        <v>0</v>
      </c>
      <c r="E234" s="301" t="str">
        <f t="shared" si="9"/>
        <v/>
      </c>
      <c r="F234" s="172" t="str">
        <f t="shared" si="10"/>
        <v>否</v>
      </c>
      <c r="G234" s="282" t="str">
        <f t="shared" si="11"/>
        <v>项</v>
      </c>
    </row>
    <row r="235" s="282" customFormat="1" ht="36" customHeight="1" spans="1:7">
      <c r="A235" s="299">
        <v>2013804</v>
      </c>
      <c r="B235" s="300" t="s">
        <v>294</v>
      </c>
      <c r="C235" s="219">
        <v>18</v>
      </c>
      <c r="D235" s="219">
        <v>20</v>
      </c>
      <c r="E235" s="301">
        <f t="shared" si="9"/>
        <v>0.111111111111111</v>
      </c>
      <c r="F235" s="172" t="str">
        <f t="shared" si="10"/>
        <v>是</v>
      </c>
      <c r="G235" s="282" t="str">
        <f t="shared" si="11"/>
        <v>项</v>
      </c>
    </row>
    <row r="236" s="282" customFormat="1" ht="36" customHeight="1" spans="1:7">
      <c r="A236" s="299">
        <v>2013805</v>
      </c>
      <c r="B236" s="300" t="s">
        <v>295</v>
      </c>
      <c r="C236" s="219">
        <v>5</v>
      </c>
      <c r="D236" s="219">
        <v>12</v>
      </c>
      <c r="E236" s="301">
        <f t="shared" si="9"/>
        <v>1.4</v>
      </c>
      <c r="F236" s="172" t="str">
        <f t="shared" si="10"/>
        <v>是</v>
      </c>
      <c r="G236" s="282" t="str">
        <f t="shared" si="11"/>
        <v>项</v>
      </c>
    </row>
    <row r="237" s="282" customFormat="1" ht="36" hidden="1" customHeight="1" spans="1:7">
      <c r="A237" s="299">
        <v>2013808</v>
      </c>
      <c r="B237" s="300" t="s">
        <v>208</v>
      </c>
      <c r="C237" s="219">
        <v>0</v>
      </c>
      <c r="D237" s="219">
        <v>0</v>
      </c>
      <c r="E237" s="301" t="str">
        <f t="shared" si="9"/>
        <v/>
      </c>
      <c r="F237" s="172" t="str">
        <f t="shared" si="10"/>
        <v>否</v>
      </c>
      <c r="G237" s="282" t="str">
        <f t="shared" si="11"/>
        <v>项</v>
      </c>
    </row>
    <row r="238" s="282" customFormat="1" ht="36" customHeight="1" spans="1:7">
      <c r="A238" s="299">
        <v>2013810</v>
      </c>
      <c r="B238" s="300" t="s">
        <v>296</v>
      </c>
      <c r="C238" s="219">
        <v>5</v>
      </c>
      <c r="D238" s="219">
        <v>1</v>
      </c>
      <c r="E238" s="301" t="str">
        <f t="shared" si="9"/>
        <v/>
      </c>
      <c r="F238" s="172" t="str">
        <f t="shared" si="10"/>
        <v>是</v>
      </c>
      <c r="G238" s="282" t="str">
        <f t="shared" si="11"/>
        <v>项</v>
      </c>
    </row>
    <row r="239" s="282" customFormat="1" ht="36" hidden="1" customHeight="1" spans="1:7">
      <c r="A239" s="299">
        <v>2013812</v>
      </c>
      <c r="B239" s="300" t="s">
        <v>297</v>
      </c>
      <c r="C239" s="219">
        <v>0</v>
      </c>
      <c r="D239" s="219">
        <v>0</v>
      </c>
      <c r="E239" s="301" t="str">
        <f t="shared" si="9"/>
        <v/>
      </c>
      <c r="F239" s="172" t="str">
        <f t="shared" si="10"/>
        <v>否</v>
      </c>
      <c r="G239" s="282" t="str">
        <f t="shared" si="11"/>
        <v>项</v>
      </c>
    </row>
    <row r="240" s="282" customFormat="1" ht="36" hidden="1" customHeight="1" spans="1:7">
      <c r="A240" s="299">
        <v>2013813</v>
      </c>
      <c r="B240" s="300" t="s">
        <v>298</v>
      </c>
      <c r="C240" s="219">
        <v>0</v>
      </c>
      <c r="D240" s="219">
        <v>0</v>
      </c>
      <c r="E240" s="301" t="str">
        <f t="shared" si="9"/>
        <v/>
      </c>
      <c r="F240" s="172" t="str">
        <f t="shared" si="10"/>
        <v>否</v>
      </c>
      <c r="G240" s="282" t="str">
        <f t="shared" si="11"/>
        <v>项</v>
      </c>
    </row>
    <row r="241" s="282" customFormat="1" ht="36" hidden="1" customHeight="1" spans="1:7">
      <c r="A241" s="299">
        <v>2013814</v>
      </c>
      <c r="B241" s="300" t="s">
        <v>299</v>
      </c>
      <c r="C241" s="219">
        <v>0</v>
      </c>
      <c r="D241" s="219">
        <v>0</v>
      </c>
      <c r="E241" s="301" t="str">
        <f t="shared" si="9"/>
        <v/>
      </c>
      <c r="F241" s="172" t="str">
        <f t="shared" si="10"/>
        <v>否</v>
      </c>
      <c r="G241" s="282" t="str">
        <f t="shared" si="11"/>
        <v>项</v>
      </c>
    </row>
    <row r="242" s="282" customFormat="1" ht="36" hidden="1" customHeight="1" spans="1:7">
      <c r="A242" s="299">
        <v>2013815</v>
      </c>
      <c r="B242" s="300" t="s">
        <v>300</v>
      </c>
      <c r="C242" s="219">
        <v>0</v>
      </c>
      <c r="D242" s="219">
        <v>0</v>
      </c>
      <c r="E242" s="301" t="str">
        <f t="shared" si="9"/>
        <v/>
      </c>
      <c r="F242" s="172" t="str">
        <f t="shared" si="10"/>
        <v>否</v>
      </c>
      <c r="G242" s="282" t="str">
        <f t="shared" si="11"/>
        <v>项</v>
      </c>
    </row>
    <row r="243" s="282" customFormat="1" ht="36" customHeight="1" spans="1:7">
      <c r="A243" s="299">
        <v>2013816</v>
      </c>
      <c r="B243" s="300" t="s">
        <v>301</v>
      </c>
      <c r="C243" s="219">
        <v>0</v>
      </c>
      <c r="D243" s="219">
        <v>5</v>
      </c>
      <c r="E243" s="301" t="str">
        <f t="shared" si="9"/>
        <v/>
      </c>
      <c r="F243" s="172" t="str">
        <f t="shared" si="10"/>
        <v>是</v>
      </c>
      <c r="G243" s="282" t="str">
        <f t="shared" si="11"/>
        <v>项</v>
      </c>
    </row>
    <row r="244" s="282" customFormat="1" ht="36" customHeight="1" spans="1:7">
      <c r="A244" s="299">
        <v>2013850</v>
      </c>
      <c r="B244" s="300" t="s">
        <v>176</v>
      </c>
      <c r="C244" s="219">
        <v>100</v>
      </c>
      <c r="D244" s="219">
        <v>110</v>
      </c>
      <c r="E244" s="301">
        <f t="shared" si="9"/>
        <v>0.1</v>
      </c>
      <c r="F244" s="172" t="str">
        <f t="shared" si="10"/>
        <v>是</v>
      </c>
      <c r="G244" s="282" t="str">
        <f t="shared" si="11"/>
        <v>项</v>
      </c>
    </row>
    <row r="245" s="282" customFormat="1" ht="36" customHeight="1" spans="1:7">
      <c r="A245" s="299">
        <v>2013899</v>
      </c>
      <c r="B245" s="300" t="s">
        <v>302</v>
      </c>
      <c r="C245" s="219">
        <v>60</v>
      </c>
      <c r="D245" s="219">
        <v>60</v>
      </c>
      <c r="E245" s="301">
        <f t="shared" si="9"/>
        <v>0</v>
      </c>
      <c r="F245" s="172" t="str">
        <f t="shared" si="10"/>
        <v>是</v>
      </c>
      <c r="G245" s="282" t="str">
        <f t="shared" si="11"/>
        <v>项</v>
      </c>
    </row>
    <row r="246" s="281" customFormat="1" ht="36" customHeight="1" spans="1:7">
      <c r="A246" s="294">
        <v>20199</v>
      </c>
      <c r="B246" s="295" t="s">
        <v>303</v>
      </c>
      <c r="C246" s="296">
        <f>SUM(C247:C248)</f>
        <v>6800</v>
      </c>
      <c r="D246" s="296">
        <f>SUM(D247:D248)</f>
        <v>6709</v>
      </c>
      <c r="E246" s="297">
        <f t="shared" si="9"/>
        <v>-0.0133823529411765</v>
      </c>
      <c r="F246" s="298" t="str">
        <f t="shared" si="10"/>
        <v>是</v>
      </c>
      <c r="G246" s="281" t="str">
        <f t="shared" si="11"/>
        <v>款</v>
      </c>
    </row>
    <row r="247" s="282" customFormat="1" ht="36" hidden="1" customHeight="1" spans="1:7">
      <c r="A247" s="299">
        <v>2019901</v>
      </c>
      <c r="B247" s="300" t="s">
        <v>304</v>
      </c>
      <c r="C247" s="219">
        <v>0</v>
      </c>
      <c r="D247" s="219">
        <v>0</v>
      </c>
      <c r="E247" s="301" t="str">
        <f t="shared" si="9"/>
        <v/>
      </c>
      <c r="F247" s="172" t="str">
        <f t="shared" si="10"/>
        <v>否</v>
      </c>
      <c r="G247" s="282" t="str">
        <f t="shared" si="11"/>
        <v>项</v>
      </c>
    </row>
    <row r="248" s="282" customFormat="1" ht="36" customHeight="1" spans="1:7">
      <c r="A248" s="299">
        <v>2019999</v>
      </c>
      <c r="B248" s="300" t="s">
        <v>305</v>
      </c>
      <c r="C248" s="219">
        <v>6800</v>
      </c>
      <c r="D248" s="219">
        <v>6709</v>
      </c>
      <c r="E248" s="301">
        <f t="shared" si="9"/>
        <v>-0.0133823529411765</v>
      </c>
      <c r="F248" s="172" t="str">
        <f t="shared" si="10"/>
        <v>是</v>
      </c>
      <c r="G248" s="282" t="str">
        <f t="shared" si="11"/>
        <v>项</v>
      </c>
    </row>
    <row r="249" s="281" customFormat="1" ht="36" customHeight="1" spans="1:7">
      <c r="A249" s="294">
        <v>202</v>
      </c>
      <c r="B249" s="295" t="s">
        <v>306</v>
      </c>
      <c r="C249" s="296">
        <f>SUM(C250:C251)</f>
        <v>0</v>
      </c>
      <c r="D249" s="296">
        <f>SUM(D250:D251)</f>
        <v>0</v>
      </c>
      <c r="E249" s="297" t="str">
        <f t="shared" si="9"/>
        <v/>
      </c>
      <c r="F249" s="298" t="str">
        <f t="shared" si="10"/>
        <v>是</v>
      </c>
      <c r="G249" s="281" t="str">
        <f t="shared" si="11"/>
        <v>类</v>
      </c>
    </row>
    <row r="250" s="281" customFormat="1" ht="36" hidden="1" customHeight="1" spans="1:7">
      <c r="A250" s="294">
        <v>20205</v>
      </c>
      <c r="B250" s="295" t="s">
        <v>307</v>
      </c>
      <c r="C250" s="296">
        <v>0</v>
      </c>
      <c r="D250" s="296">
        <v>0</v>
      </c>
      <c r="E250" s="297" t="str">
        <f t="shared" si="9"/>
        <v/>
      </c>
      <c r="F250" s="298" t="str">
        <f t="shared" si="10"/>
        <v>否</v>
      </c>
      <c r="G250" s="281" t="str">
        <f t="shared" si="11"/>
        <v>款</v>
      </c>
    </row>
    <row r="251" s="281" customFormat="1" ht="36" hidden="1" customHeight="1" spans="1:7">
      <c r="A251" s="294">
        <v>20299</v>
      </c>
      <c r="B251" s="295" t="s">
        <v>308</v>
      </c>
      <c r="C251" s="296">
        <v>0</v>
      </c>
      <c r="D251" s="296">
        <v>0</v>
      </c>
      <c r="E251" s="297" t="str">
        <f t="shared" si="9"/>
        <v/>
      </c>
      <c r="F251" s="298" t="str">
        <f t="shared" si="10"/>
        <v>否</v>
      </c>
      <c r="G251" s="281" t="str">
        <f t="shared" si="11"/>
        <v>款</v>
      </c>
    </row>
    <row r="252" s="281" customFormat="1" ht="36" customHeight="1" spans="1:7">
      <c r="A252" s="294">
        <v>203</v>
      </c>
      <c r="B252" s="295" t="s">
        <v>309</v>
      </c>
      <c r="C252" s="296">
        <f>SUM(C253,C255,C257,C259,C269)</f>
        <v>300</v>
      </c>
      <c r="D252" s="296">
        <f>SUM(D253,D255,D257,D259,D269)</f>
        <v>400</v>
      </c>
      <c r="E252" s="297">
        <f t="shared" si="9"/>
        <v>0.333333333333333</v>
      </c>
      <c r="F252" s="298" t="str">
        <f t="shared" si="10"/>
        <v>是</v>
      </c>
      <c r="G252" s="281" t="str">
        <f t="shared" si="11"/>
        <v>类</v>
      </c>
    </row>
    <row r="253" s="281" customFormat="1" ht="36" hidden="1" customHeight="1" spans="1:7">
      <c r="A253" s="294">
        <v>20301</v>
      </c>
      <c r="B253" s="295" t="s">
        <v>310</v>
      </c>
      <c r="C253" s="296">
        <f t="shared" ref="C253:C257" si="12">C254</f>
        <v>0</v>
      </c>
      <c r="D253" s="296">
        <f t="shared" ref="D253:D257" si="13">D254</f>
        <v>0</v>
      </c>
      <c r="E253" s="297" t="str">
        <f t="shared" si="9"/>
        <v/>
      </c>
      <c r="F253" s="298" t="str">
        <f t="shared" si="10"/>
        <v>否</v>
      </c>
      <c r="G253" s="281" t="str">
        <f t="shared" si="11"/>
        <v>款</v>
      </c>
    </row>
    <row r="254" s="282" customFormat="1" ht="36" hidden="1" customHeight="1" spans="1:7">
      <c r="A254" s="299">
        <v>2030101</v>
      </c>
      <c r="B254" s="300" t="s">
        <v>311</v>
      </c>
      <c r="C254" s="219">
        <v>0</v>
      </c>
      <c r="D254" s="219">
        <v>0</v>
      </c>
      <c r="E254" s="301" t="str">
        <f t="shared" si="9"/>
        <v/>
      </c>
      <c r="F254" s="172" t="str">
        <f t="shared" si="10"/>
        <v>否</v>
      </c>
      <c r="G254" s="282" t="str">
        <f t="shared" si="11"/>
        <v>项</v>
      </c>
    </row>
    <row r="255" s="281" customFormat="1" ht="36" hidden="1" customHeight="1" spans="1:7">
      <c r="A255" s="294">
        <v>20304</v>
      </c>
      <c r="B255" s="295" t="s">
        <v>312</v>
      </c>
      <c r="C255" s="296">
        <f t="shared" si="12"/>
        <v>0</v>
      </c>
      <c r="D255" s="296">
        <f t="shared" si="13"/>
        <v>0</v>
      </c>
      <c r="E255" s="297" t="str">
        <f t="shared" si="9"/>
        <v/>
      </c>
      <c r="F255" s="298" t="str">
        <f t="shared" si="10"/>
        <v>否</v>
      </c>
      <c r="G255" s="281" t="str">
        <f t="shared" si="11"/>
        <v>款</v>
      </c>
    </row>
    <row r="256" s="282" customFormat="1" ht="36" hidden="1" customHeight="1" spans="1:7">
      <c r="A256" s="299">
        <v>2030401</v>
      </c>
      <c r="B256" s="300" t="s">
        <v>313</v>
      </c>
      <c r="C256" s="219">
        <v>0</v>
      </c>
      <c r="D256" s="219">
        <v>0</v>
      </c>
      <c r="E256" s="301" t="str">
        <f t="shared" si="9"/>
        <v/>
      </c>
      <c r="F256" s="172" t="str">
        <f t="shared" si="10"/>
        <v>否</v>
      </c>
      <c r="G256" s="282" t="str">
        <f t="shared" si="11"/>
        <v>项</v>
      </c>
    </row>
    <row r="257" s="281" customFormat="1" ht="36" hidden="1" customHeight="1" spans="1:7">
      <c r="A257" s="294">
        <v>20305</v>
      </c>
      <c r="B257" s="295" t="s">
        <v>314</v>
      </c>
      <c r="C257" s="296">
        <f t="shared" si="12"/>
        <v>0</v>
      </c>
      <c r="D257" s="296">
        <f t="shared" si="13"/>
        <v>0</v>
      </c>
      <c r="E257" s="297" t="str">
        <f t="shared" si="9"/>
        <v/>
      </c>
      <c r="F257" s="298" t="str">
        <f t="shared" si="10"/>
        <v>否</v>
      </c>
      <c r="G257" s="281" t="str">
        <f t="shared" si="11"/>
        <v>款</v>
      </c>
    </row>
    <row r="258" s="282" customFormat="1" ht="36" hidden="1" customHeight="1" spans="1:7">
      <c r="A258" s="299">
        <v>2030501</v>
      </c>
      <c r="B258" s="300" t="s">
        <v>315</v>
      </c>
      <c r="C258" s="219">
        <v>0</v>
      </c>
      <c r="D258" s="219">
        <v>0</v>
      </c>
      <c r="E258" s="301" t="str">
        <f t="shared" si="9"/>
        <v/>
      </c>
      <c r="F258" s="172" t="str">
        <f t="shared" si="10"/>
        <v>否</v>
      </c>
      <c r="G258" s="282" t="str">
        <f t="shared" si="11"/>
        <v>项</v>
      </c>
    </row>
    <row r="259" s="281" customFormat="1" ht="36" customHeight="1" spans="1:7">
      <c r="A259" s="294">
        <v>20306</v>
      </c>
      <c r="B259" s="295" t="s">
        <v>316</v>
      </c>
      <c r="C259" s="296">
        <f>SUM(C260:C268)</f>
        <v>185</v>
      </c>
      <c r="D259" s="296">
        <f>SUM(D260:D268)</f>
        <v>370</v>
      </c>
      <c r="E259" s="297">
        <f t="shared" si="9"/>
        <v>1</v>
      </c>
      <c r="F259" s="298" t="str">
        <f t="shared" si="10"/>
        <v>是</v>
      </c>
      <c r="G259" s="281" t="str">
        <f t="shared" si="11"/>
        <v>款</v>
      </c>
    </row>
    <row r="260" s="282" customFormat="1" ht="36" customHeight="1" spans="1:7">
      <c r="A260" s="299">
        <v>2030601</v>
      </c>
      <c r="B260" s="300" t="s">
        <v>317</v>
      </c>
      <c r="C260" s="219">
        <v>30</v>
      </c>
      <c r="D260" s="219">
        <v>10</v>
      </c>
      <c r="E260" s="301" t="str">
        <f t="shared" ref="E260:E323" si="14">IF(C260&lt;&gt;0,IF((D260/C260-1)&lt;-30%,"",IF((D260/C260-1)&gt;150%,"",D260/C260-1)),"")</f>
        <v/>
      </c>
      <c r="F260" s="172" t="str">
        <f t="shared" ref="F260:F323" si="15">IF(LEN(A260)=3,"是",IF(B260&lt;&gt;"",IF(SUM(C260:D260)&lt;&gt;0,"是","否"),"是"))</f>
        <v>是</v>
      </c>
      <c r="G260" s="282" t="str">
        <f t="shared" ref="G260:G323" si="16">IF(LEN(A260)=3,"类",IF(LEN(A260)=5,"款","项"))</f>
        <v>项</v>
      </c>
    </row>
    <row r="261" s="282" customFormat="1" ht="36" hidden="1" customHeight="1" spans="1:7">
      <c r="A261" s="299">
        <v>2030602</v>
      </c>
      <c r="B261" s="300" t="s">
        <v>318</v>
      </c>
      <c r="C261" s="219">
        <v>0</v>
      </c>
      <c r="D261" s="219">
        <v>0</v>
      </c>
      <c r="E261" s="301" t="str">
        <f t="shared" si="14"/>
        <v/>
      </c>
      <c r="F261" s="172" t="str">
        <f t="shared" si="15"/>
        <v>否</v>
      </c>
      <c r="G261" s="282" t="str">
        <f t="shared" si="16"/>
        <v>项</v>
      </c>
    </row>
    <row r="262" s="282" customFormat="1" ht="36" customHeight="1" spans="1:7">
      <c r="A262" s="299">
        <v>2030603</v>
      </c>
      <c r="B262" s="300" t="s">
        <v>319</v>
      </c>
      <c r="C262" s="219">
        <v>45</v>
      </c>
      <c r="D262" s="219">
        <v>50</v>
      </c>
      <c r="E262" s="301">
        <f t="shared" si="14"/>
        <v>0.111111111111111</v>
      </c>
      <c r="F262" s="172" t="str">
        <f t="shared" si="15"/>
        <v>是</v>
      </c>
      <c r="G262" s="282" t="str">
        <f t="shared" si="16"/>
        <v>项</v>
      </c>
    </row>
    <row r="263" s="282" customFormat="1" ht="36" hidden="1" customHeight="1" spans="1:7">
      <c r="A263" s="299">
        <v>2030604</v>
      </c>
      <c r="B263" s="300" t="s">
        <v>320</v>
      </c>
      <c r="C263" s="219">
        <v>0</v>
      </c>
      <c r="D263" s="219">
        <v>0</v>
      </c>
      <c r="E263" s="301" t="str">
        <f t="shared" si="14"/>
        <v/>
      </c>
      <c r="F263" s="172" t="str">
        <f t="shared" si="15"/>
        <v>否</v>
      </c>
      <c r="G263" s="282" t="str">
        <f t="shared" si="16"/>
        <v>项</v>
      </c>
    </row>
    <row r="264" s="282" customFormat="1" ht="36" hidden="1" customHeight="1" spans="1:7">
      <c r="A264" s="299">
        <v>2030605</v>
      </c>
      <c r="B264" s="300" t="s">
        <v>321</v>
      </c>
      <c r="C264" s="219">
        <v>0</v>
      </c>
      <c r="D264" s="219">
        <v>0</v>
      </c>
      <c r="E264" s="301" t="str">
        <f t="shared" si="14"/>
        <v/>
      </c>
      <c r="F264" s="172" t="str">
        <f t="shared" si="15"/>
        <v>否</v>
      </c>
      <c r="G264" s="282" t="str">
        <f t="shared" si="16"/>
        <v>项</v>
      </c>
    </row>
    <row r="265" s="282" customFormat="1" ht="36" hidden="1" customHeight="1" spans="1:7">
      <c r="A265" s="299">
        <v>2030606</v>
      </c>
      <c r="B265" s="300" t="s">
        <v>322</v>
      </c>
      <c r="C265" s="219">
        <v>0</v>
      </c>
      <c r="D265" s="219">
        <v>0</v>
      </c>
      <c r="E265" s="301" t="str">
        <f t="shared" si="14"/>
        <v/>
      </c>
      <c r="F265" s="172" t="str">
        <f t="shared" si="15"/>
        <v>否</v>
      </c>
      <c r="G265" s="282" t="str">
        <f t="shared" si="16"/>
        <v>项</v>
      </c>
    </row>
    <row r="266" s="282" customFormat="1" ht="36" customHeight="1" spans="1:7">
      <c r="A266" s="299">
        <v>2030607</v>
      </c>
      <c r="B266" s="300" t="s">
        <v>323</v>
      </c>
      <c r="C266" s="219">
        <v>100</v>
      </c>
      <c r="D266" s="219">
        <v>200</v>
      </c>
      <c r="E266" s="301">
        <f t="shared" si="14"/>
        <v>1</v>
      </c>
      <c r="F266" s="172" t="str">
        <f t="shared" si="15"/>
        <v>是</v>
      </c>
      <c r="G266" s="282" t="str">
        <f t="shared" si="16"/>
        <v>项</v>
      </c>
    </row>
    <row r="267" s="282" customFormat="1" ht="36" customHeight="1" spans="1:7">
      <c r="A267" s="299">
        <v>2030608</v>
      </c>
      <c r="B267" s="300" t="s">
        <v>324</v>
      </c>
      <c r="C267" s="219">
        <v>0</v>
      </c>
      <c r="D267" s="219">
        <v>90</v>
      </c>
      <c r="E267" s="301" t="str">
        <f t="shared" si="14"/>
        <v/>
      </c>
      <c r="F267" s="172" t="str">
        <f t="shared" si="15"/>
        <v>是</v>
      </c>
      <c r="G267" s="282" t="str">
        <f t="shared" si="16"/>
        <v>项</v>
      </c>
    </row>
    <row r="268" s="282" customFormat="1" ht="36" customHeight="1" spans="1:7">
      <c r="A268" s="299">
        <v>2030699</v>
      </c>
      <c r="B268" s="300" t="s">
        <v>325</v>
      </c>
      <c r="C268" s="219">
        <v>10</v>
      </c>
      <c r="D268" s="219">
        <v>20</v>
      </c>
      <c r="E268" s="301">
        <f t="shared" si="14"/>
        <v>1</v>
      </c>
      <c r="F268" s="172" t="str">
        <f t="shared" si="15"/>
        <v>是</v>
      </c>
      <c r="G268" s="282" t="str">
        <f t="shared" si="16"/>
        <v>项</v>
      </c>
    </row>
    <row r="269" s="281" customFormat="1" ht="36" customHeight="1" spans="1:7">
      <c r="A269" s="294">
        <v>20399</v>
      </c>
      <c r="B269" s="295" t="s">
        <v>326</v>
      </c>
      <c r="C269" s="296">
        <f>C270</f>
        <v>115</v>
      </c>
      <c r="D269" s="296">
        <f>D270</f>
        <v>30</v>
      </c>
      <c r="E269" s="297" t="str">
        <f t="shared" si="14"/>
        <v/>
      </c>
      <c r="F269" s="298" t="str">
        <f t="shared" si="15"/>
        <v>是</v>
      </c>
      <c r="G269" s="281" t="str">
        <f t="shared" si="16"/>
        <v>款</v>
      </c>
    </row>
    <row r="270" s="282" customFormat="1" ht="36" customHeight="1" spans="1:7">
      <c r="A270" s="299">
        <v>2039999</v>
      </c>
      <c r="B270" s="300" t="s">
        <v>327</v>
      </c>
      <c r="C270" s="219">
        <v>115</v>
      </c>
      <c r="D270" s="219">
        <v>30</v>
      </c>
      <c r="E270" s="301" t="str">
        <f t="shared" si="14"/>
        <v/>
      </c>
      <c r="F270" s="172" t="str">
        <f t="shared" si="15"/>
        <v>是</v>
      </c>
      <c r="G270" s="282" t="str">
        <f t="shared" si="16"/>
        <v>项</v>
      </c>
    </row>
    <row r="271" s="281" customFormat="1" ht="36" customHeight="1" spans="1:7">
      <c r="A271" s="294">
        <v>204</v>
      </c>
      <c r="B271" s="295" t="s">
        <v>328</v>
      </c>
      <c r="C271" s="296">
        <f>SUM(C272,C275,C286,C293,C301,C310,C326,C336,C346,C354,C360)</f>
        <v>19000</v>
      </c>
      <c r="D271" s="296">
        <f>SUM(D272,D275,D286,D293,D301,D310,D326,D336,D346,D354,D360)</f>
        <v>23000</v>
      </c>
      <c r="E271" s="297">
        <f t="shared" si="14"/>
        <v>0.210526315789474</v>
      </c>
      <c r="F271" s="298" t="str">
        <f t="shared" si="15"/>
        <v>是</v>
      </c>
      <c r="G271" s="281" t="str">
        <f t="shared" si="16"/>
        <v>类</v>
      </c>
    </row>
    <row r="272" s="281" customFormat="1" ht="36" customHeight="1" spans="1:7">
      <c r="A272" s="294">
        <v>20401</v>
      </c>
      <c r="B272" s="295" t="s">
        <v>329</v>
      </c>
      <c r="C272" s="296">
        <f>SUM(C273:C274)</f>
        <v>900</v>
      </c>
      <c r="D272" s="296">
        <f>SUM(D273:D274)</f>
        <v>370</v>
      </c>
      <c r="E272" s="297" t="str">
        <f t="shared" si="14"/>
        <v/>
      </c>
      <c r="F272" s="298" t="str">
        <f t="shared" si="15"/>
        <v>是</v>
      </c>
      <c r="G272" s="281" t="str">
        <f t="shared" si="16"/>
        <v>款</v>
      </c>
    </row>
    <row r="273" s="282" customFormat="1" ht="36" customHeight="1" spans="1:7">
      <c r="A273" s="299">
        <v>2040101</v>
      </c>
      <c r="B273" s="300" t="s">
        <v>330</v>
      </c>
      <c r="C273" s="219">
        <v>100</v>
      </c>
      <c r="D273" s="219">
        <v>110</v>
      </c>
      <c r="E273" s="301">
        <f t="shared" si="14"/>
        <v>0.1</v>
      </c>
      <c r="F273" s="172" t="str">
        <f t="shared" si="15"/>
        <v>是</v>
      </c>
      <c r="G273" s="282" t="str">
        <f t="shared" si="16"/>
        <v>项</v>
      </c>
    </row>
    <row r="274" s="282" customFormat="1" ht="36" customHeight="1" spans="1:7">
      <c r="A274" s="299">
        <v>2040199</v>
      </c>
      <c r="B274" s="300" t="s">
        <v>331</v>
      </c>
      <c r="C274" s="219">
        <v>800</v>
      </c>
      <c r="D274" s="219">
        <v>260</v>
      </c>
      <c r="E274" s="301" t="str">
        <f t="shared" si="14"/>
        <v/>
      </c>
      <c r="F274" s="172" t="str">
        <f t="shared" si="15"/>
        <v>是</v>
      </c>
      <c r="G274" s="282" t="str">
        <f t="shared" si="16"/>
        <v>项</v>
      </c>
    </row>
    <row r="275" s="281" customFormat="1" ht="36" customHeight="1" spans="1:7">
      <c r="A275" s="294">
        <v>20402</v>
      </c>
      <c r="B275" s="295" t="s">
        <v>332</v>
      </c>
      <c r="C275" s="296">
        <f>SUM(C276:C285)</f>
        <v>16962</v>
      </c>
      <c r="D275" s="296">
        <f>SUM(D276:D285)</f>
        <v>21350</v>
      </c>
      <c r="E275" s="297">
        <f t="shared" si="14"/>
        <v>0.258695908501356</v>
      </c>
      <c r="F275" s="298" t="str">
        <f t="shared" si="15"/>
        <v>是</v>
      </c>
      <c r="G275" s="281" t="str">
        <f t="shared" si="16"/>
        <v>款</v>
      </c>
    </row>
    <row r="276" s="282" customFormat="1" ht="36" customHeight="1" spans="1:7">
      <c r="A276" s="299">
        <v>2040201</v>
      </c>
      <c r="B276" s="300" t="s">
        <v>167</v>
      </c>
      <c r="C276" s="219">
        <v>11000</v>
      </c>
      <c r="D276" s="219">
        <v>14000</v>
      </c>
      <c r="E276" s="301">
        <f t="shared" si="14"/>
        <v>0.272727272727273</v>
      </c>
      <c r="F276" s="172" t="str">
        <f t="shared" si="15"/>
        <v>是</v>
      </c>
      <c r="G276" s="282" t="str">
        <f t="shared" si="16"/>
        <v>项</v>
      </c>
    </row>
    <row r="277" s="282" customFormat="1" ht="36" customHeight="1" spans="1:7">
      <c r="A277" s="299">
        <v>2040202</v>
      </c>
      <c r="B277" s="300" t="s">
        <v>168</v>
      </c>
      <c r="C277" s="219">
        <v>2900</v>
      </c>
      <c r="D277" s="219">
        <v>4500</v>
      </c>
      <c r="E277" s="301">
        <f t="shared" si="14"/>
        <v>0.551724137931034</v>
      </c>
      <c r="F277" s="172" t="str">
        <f t="shared" si="15"/>
        <v>是</v>
      </c>
      <c r="G277" s="282" t="str">
        <f t="shared" si="16"/>
        <v>项</v>
      </c>
    </row>
    <row r="278" s="282" customFormat="1" ht="36" customHeight="1" spans="1:7">
      <c r="A278" s="299">
        <v>2040203</v>
      </c>
      <c r="B278" s="300" t="s">
        <v>169</v>
      </c>
      <c r="C278" s="219">
        <v>30</v>
      </c>
      <c r="D278" s="219">
        <v>30</v>
      </c>
      <c r="E278" s="301">
        <f t="shared" si="14"/>
        <v>0</v>
      </c>
      <c r="F278" s="172" t="str">
        <f t="shared" si="15"/>
        <v>是</v>
      </c>
      <c r="G278" s="282" t="str">
        <f t="shared" si="16"/>
        <v>项</v>
      </c>
    </row>
    <row r="279" s="282" customFormat="1" ht="36" hidden="1" customHeight="1" spans="1:7">
      <c r="A279" s="299">
        <v>2040219</v>
      </c>
      <c r="B279" s="300" t="s">
        <v>208</v>
      </c>
      <c r="C279" s="219">
        <v>0</v>
      </c>
      <c r="D279" s="219">
        <v>0</v>
      </c>
      <c r="E279" s="301" t="str">
        <f t="shared" si="14"/>
        <v/>
      </c>
      <c r="F279" s="172" t="str">
        <f t="shared" si="15"/>
        <v>否</v>
      </c>
      <c r="G279" s="282" t="str">
        <f t="shared" si="16"/>
        <v>项</v>
      </c>
    </row>
    <row r="280" s="282" customFormat="1" ht="36" customHeight="1" spans="1:7">
      <c r="A280" s="299">
        <v>2040220</v>
      </c>
      <c r="B280" s="300" t="s">
        <v>333</v>
      </c>
      <c r="C280" s="219">
        <v>1000</v>
      </c>
      <c r="D280" s="219">
        <v>1200</v>
      </c>
      <c r="E280" s="301">
        <f t="shared" si="14"/>
        <v>0.2</v>
      </c>
      <c r="F280" s="172" t="str">
        <f t="shared" si="15"/>
        <v>是</v>
      </c>
      <c r="G280" s="282" t="str">
        <f t="shared" si="16"/>
        <v>项</v>
      </c>
    </row>
    <row r="281" s="282" customFormat="1" ht="36" customHeight="1" spans="1:7">
      <c r="A281" s="299">
        <v>2040221</v>
      </c>
      <c r="B281" s="300" t="s">
        <v>334</v>
      </c>
      <c r="C281" s="219">
        <v>20</v>
      </c>
      <c r="D281" s="219">
        <v>220</v>
      </c>
      <c r="E281" s="301" t="str">
        <f t="shared" si="14"/>
        <v/>
      </c>
      <c r="F281" s="172" t="str">
        <f t="shared" si="15"/>
        <v>是</v>
      </c>
      <c r="G281" s="282" t="str">
        <f t="shared" si="16"/>
        <v>项</v>
      </c>
    </row>
    <row r="282" s="282" customFormat="1" ht="36" hidden="1" customHeight="1" spans="1:7">
      <c r="A282" s="299">
        <v>2040222</v>
      </c>
      <c r="B282" s="300" t="s">
        <v>335</v>
      </c>
      <c r="C282" s="219">
        <v>0</v>
      </c>
      <c r="D282" s="219">
        <v>0</v>
      </c>
      <c r="E282" s="301" t="str">
        <f t="shared" si="14"/>
        <v/>
      </c>
      <c r="F282" s="172" t="str">
        <f t="shared" si="15"/>
        <v>否</v>
      </c>
      <c r="G282" s="282" t="str">
        <f t="shared" si="16"/>
        <v>项</v>
      </c>
    </row>
    <row r="283" s="282" customFormat="1" ht="36" hidden="1" customHeight="1" spans="1:7">
      <c r="A283" s="299">
        <v>2040223</v>
      </c>
      <c r="B283" s="300" t="s">
        <v>336</v>
      </c>
      <c r="C283" s="219">
        <v>0</v>
      </c>
      <c r="D283" s="219">
        <v>0</v>
      </c>
      <c r="E283" s="301" t="str">
        <f t="shared" si="14"/>
        <v/>
      </c>
      <c r="F283" s="172" t="str">
        <f t="shared" si="15"/>
        <v>否</v>
      </c>
      <c r="G283" s="282" t="str">
        <f t="shared" si="16"/>
        <v>项</v>
      </c>
    </row>
    <row r="284" s="282" customFormat="1" ht="36" hidden="1" customHeight="1" spans="1:7">
      <c r="A284" s="299">
        <v>2040250</v>
      </c>
      <c r="B284" s="300" t="s">
        <v>176</v>
      </c>
      <c r="C284" s="219">
        <v>0</v>
      </c>
      <c r="D284" s="219">
        <v>0</v>
      </c>
      <c r="E284" s="301" t="str">
        <f t="shared" si="14"/>
        <v/>
      </c>
      <c r="F284" s="172" t="str">
        <f t="shared" si="15"/>
        <v>否</v>
      </c>
      <c r="G284" s="282" t="str">
        <f t="shared" si="16"/>
        <v>项</v>
      </c>
    </row>
    <row r="285" s="282" customFormat="1" ht="36" customHeight="1" spans="1:7">
      <c r="A285" s="299">
        <v>2040299</v>
      </c>
      <c r="B285" s="300" t="s">
        <v>337</v>
      </c>
      <c r="C285" s="219">
        <v>2012</v>
      </c>
      <c r="D285" s="219">
        <v>1400</v>
      </c>
      <c r="E285" s="301" t="str">
        <f t="shared" si="14"/>
        <v/>
      </c>
      <c r="F285" s="172" t="str">
        <f t="shared" si="15"/>
        <v>是</v>
      </c>
      <c r="G285" s="282" t="str">
        <f t="shared" si="16"/>
        <v>项</v>
      </c>
    </row>
    <row r="286" s="281" customFormat="1" ht="36" customHeight="1" spans="1:7">
      <c r="A286" s="294">
        <v>20403</v>
      </c>
      <c r="B286" s="295" t="s">
        <v>338</v>
      </c>
      <c r="C286" s="296">
        <f>SUM(C287:C292)</f>
        <v>21</v>
      </c>
      <c r="D286" s="296">
        <f>SUM(D287:D292)</f>
        <v>0</v>
      </c>
      <c r="E286" s="297" t="str">
        <f t="shared" si="14"/>
        <v/>
      </c>
      <c r="F286" s="298" t="str">
        <f t="shared" si="15"/>
        <v>是</v>
      </c>
      <c r="G286" s="281" t="str">
        <f t="shared" si="16"/>
        <v>款</v>
      </c>
    </row>
    <row r="287" s="282" customFormat="1" ht="36" customHeight="1" spans="1:7">
      <c r="A287" s="299">
        <v>2040301</v>
      </c>
      <c r="B287" s="300" t="s">
        <v>167</v>
      </c>
      <c r="C287" s="219">
        <v>21</v>
      </c>
      <c r="D287" s="219">
        <v>0</v>
      </c>
      <c r="E287" s="301" t="str">
        <f t="shared" si="14"/>
        <v/>
      </c>
      <c r="F287" s="172" t="str">
        <f t="shared" si="15"/>
        <v>是</v>
      </c>
      <c r="G287" s="282" t="str">
        <f t="shared" si="16"/>
        <v>项</v>
      </c>
    </row>
    <row r="288" s="282" customFormat="1" ht="36" hidden="1" customHeight="1" spans="1:7">
      <c r="A288" s="299">
        <v>2040302</v>
      </c>
      <c r="B288" s="300" t="s">
        <v>168</v>
      </c>
      <c r="C288" s="219">
        <v>0</v>
      </c>
      <c r="D288" s="219">
        <v>0</v>
      </c>
      <c r="E288" s="301" t="str">
        <f t="shared" si="14"/>
        <v/>
      </c>
      <c r="F288" s="172" t="str">
        <f t="shared" si="15"/>
        <v>否</v>
      </c>
      <c r="G288" s="282" t="str">
        <f t="shared" si="16"/>
        <v>项</v>
      </c>
    </row>
    <row r="289" s="282" customFormat="1" ht="36" hidden="1" customHeight="1" spans="1:7">
      <c r="A289" s="299">
        <v>2040303</v>
      </c>
      <c r="B289" s="300" t="s">
        <v>169</v>
      </c>
      <c r="C289" s="219">
        <v>0</v>
      </c>
      <c r="D289" s="219">
        <v>0</v>
      </c>
      <c r="E289" s="301" t="str">
        <f t="shared" si="14"/>
        <v/>
      </c>
      <c r="F289" s="172" t="str">
        <f t="shared" si="15"/>
        <v>否</v>
      </c>
      <c r="G289" s="282" t="str">
        <f t="shared" si="16"/>
        <v>项</v>
      </c>
    </row>
    <row r="290" s="282" customFormat="1" ht="36" hidden="1" customHeight="1" spans="1:7">
      <c r="A290" s="299">
        <v>2040304</v>
      </c>
      <c r="B290" s="300" t="s">
        <v>339</v>
      </c>
      <c r="C290" s="219">
        <v>0</v>
      </c>
      <c r="D290" s="219">
        <v>0</v>
      </c>
      <c r="E290" s="301" t="str">
        <f t="shared" si="14"/>
        <v/>
      </c>
      <c r="F290" s="172" t="str">
        <f t="shared" si="15"/>
        <v>否</v>
      </c>
      <c r="G290" s="282" t="str">
        <f t="shared" si="16"/>
        <v>项</v>
      </c>
    </row>
    <row r="291" s="282" customFormat="1" ht="36" hidden="1" customHeight="1" spans="1:7">
      <c r="A291" s="299">
        <v>2040350</v>
      </c>
      <c r="B291" s="300" t="s">
        <v>176</v>
      </c>
      <c r="C291" s="219">
        <v>0</v>
      </c>
      <c r="D291" s="219">
        <v>0</v>
      </c>
      <c r="E291" s="301" t="str">
        <f t="shared" si="14"/>
        <v/>
      </c>
      <c r="F291" s="172" t="str">
        <f t="shared" si="15"/>
        <v>否</v>
      </c>
      <c r="G291" s="282" t="str">
        <f t="shared" si="16"/>
        <v>项</v>
      </c>
    </row>
    <row r="292" s="282" customFormat="1" ht="36" hidden="1" customHeight="1" spans="1:7">
      <c r="A292" s="299">
        <v>2040399</v>
      </c>
      <c r="B292" s="300" t="s">
        <v>340</v>
      </c>
      <c r="C292" s="219">
        <v>0</v>
      </c>
      <c r="D292" s="219">
        <v>0</v>
      </c>
      <c r="E292" s="301" t="str">
        <f t="shared" si="14"/>
        <v/>
      </c>
      <c r="F292" s="172" t="str">
        <f t="shared" si="15"/>
        <v>否</v>
      </c>
      <c r="G292" s="282" t="str">
        <f t="shared" si="16"/>
        <v>项</v>
      </c>
    </row>
    <row r="293" s="281" customFormat="1" ht="36" customHeight="1" spans="1:7">
      <c r="A293" s="294">
        <v>20404</v>
      </c>
      <c r="B293" s="295" t="s">
        <v>341</v>
      </c>
      <c r="C293" s="296">
        <f>SUM(C294:C300)</f>
        <v>163</v>
      </c>
      <c r="D293" s="296">
        <f>SUM(D294:D300)</f>
        <v>110</v>
      </c>
      <c r="E293" s="297" t="str">
        <f t="shared" si="14"/>
        <v/>
      </c>
      <c r="F293" s="298" t="str">
        <f t="shared" si="15"/>
        <v>是</v>
      </c>
      <c r="G293" s="281" t="str">
        <f t="shared" si="16"/>
        <v>款</v>
      </c>
    </row>
    <row r="294" s="282" customFormat="1" ht="36" customHeight="1" spans="1:7">
      <c r="A294" s="299">
        <v>2040401</v>
      </c>
      <c r="B294" s="300" t="s">
        <v>167</v>
      </c>
      <c r="C294" s="219">
        <v>93</v>
      </c>
      <c r="D294" s="219">
        <v>93</v>
      </c>
      <c r="E294" s="301">
        <f t="shared" si="14"/>
        <v>0</v>
      </c>
      <c r="F294" s="172" t="str">
        <f t="shared" si="15"/>
        <v>是</v>
      </c>
      <c r="G294" s="282" t="str">
        <f t="shared" si="16"/>
        <v>项</v>
      </c>
    </row>
    <row r="295" s="282" customFormat="1" ht="36" customHeight="1" spans="1:7">
      <c r="A295" s="299">
        <v>2040402</v>
      </c>
      <c r="B295" s="300" t="s">
        <v>168</v>
      </c>
      <c r="C295" s="219">
        <v>70</v>
      </c>
      <c r="D295" s="219">
        <v>17</v>
      </c>
      <c r="E295" s="301" t="str">
        <f t="shared" si="14"/>
        <v/>
      </c>
      <c r="F295" s="172" t="str">
        <f t="shared" si="15"/>
        <v>是</v>
      </c>
      <c r="G295" s="282" t="str">
        <f t="shared" si="16"/>
        <v>项</v>
      </c>
    </row>
    <row r="296" s="282" customFormat="1" ht="36" hidden="1" customHeight="1" spans="1:7">
      <c r="A296" s="299">
        <v>2040403</v>
      </c>
      <c r="B296" s="300" t="s">
        <v>169</v>
      </c>
      <c r="C296" s="219">
        <v>0</v>
      </c>
      <c r="D296" s="219">
        <v>0</v>
      </c>
      <c r="E296" s="301" t="str">
        <f t="shared" si="14"/>
        <v/>
      </c>
      <c r="F296" s="172" t="str">
        <f t="shared" si="15"/>
        <v>否</v>
      </c>
      <c r="G296" s="282" t="str">
        <f t="shared" si="16"/>
        <v>项</v>
      </c>
    </row>
    <row r="297" s="282" customFormat="1" ht="36" hidden="1" customHeight="1" spans="1:7">
      <c r="A297" s="299">
        <v>2040409</v>
      </c>
      <c r="B297" s="300" t="s">
        <v>342</v>
      </c>
      <c r="C297" s="219">
        <v>0</v>
      </c>
      <c r="D297" s="219">
        <v>0</v>
      </c>
      <c r="E297" s="301" t="str">
        <f t="shared" si="14"/>
        <v/>
      </c>
      <c r="F297" s="172" t="str">
        <f t="shared" si="15"/>
        <v>否</v>
      </c>
      <c r="G297" s="282" t="str">
        <f t="shared" si="16"/>
        <v>项</v>
      </c>
    </row>
    <row r="298" s="282" customFormat="1" ht="36" hidden="1" customHeight="1" spans="1:7">
      <c r="A298" s="299">
        <v>2040410</v>
      </c>
      <c r="B298" s="300" t="s">
        <v>343</v>
      </c>
      <c r="C298" s="219">
        <v>0</v>
      </c>
      <c r="D298" s="219">
        <v>0</v>
      </c>
      <c r="E298" s="301" t="str">
        <f t="shared" si="14"/>
        <v/>
      </c>
      <c r="F298" s="172" t="str">
        <f t="shared" si="15"/>
        <v>否</v>
      </c>
      <c r="G298" s="282" t="str">
        <f t="shared" si="16"/>
        <v>项</v>
      </c>
    </row>
    <row r="299" s="282" customFormat="1" ht="36" hidden="1" customHeight="1" spans="1:7">
      <c r="A299" s="299">
        <v>2040450</v>
      </c>
      <c r="B299" s="300" t="s">
        <v>176</v>
      </c>
      <c r="C299" s="219">
        <v>0</v>
      </c>
      <c r="D299" s="219">
        <v>0</v>
      </c>
      <c r="E299" s="301" t="str">
        <f t="shared" si="14"/>
        <v/>
      </c>
      <c r="F299" s="172" t="str">
        <f t="shared" si="15"/>
        <v>否</v>
      </c>
      <c r="G299" s="282" t="str">
        <f t="shared" si="16"/>
        <v>项</v>
      </c>
    </row>
    <row r="300" s="282" customFormat="1" ht="36" hidden="1" customHeight="1" spans="1:7">
      <c r="A300" s="299">
        <v>2040499</v>
      </c>
      <c r="B300" s="300" t="s">
        <v>344</v>
      </c>
      <c r="C300" s="219">
        <v>0</v>
      </c>
      <c r="D300" s="219">
        <v>0</v>
      </c>
      <c r="E300" s="301" t="str">
        <f t="shared" si="14"/>
        <v/>
      </c>
      <c r="F300" s="172" t="str">
        <f t="shared" si="15"/>
        <v>否</v>
      </c>
      <c r="G300" s="282" t="str">
        <f t="shared" si="16"/>
        <v>项</v>
      </c>
    </row>
    <row r="301" s="281" customFormat="1" ht="36" customHeight="1" spans="1:7">
      <c r="A301" s="294">
        <v>20405</v>
      </c>
      <c r="B301" s="295" t="s">
        <v>345</v>
      </c>
      <c r="C301" s="296">
        <f>SUM(C302:C309)</f>
        <v>108</v>
      </c>
      <c r="D301" s="296">
        <f>SUM(D302:D309)</f>
        <v>43</v>
      </c>
      <c r="E301" s="297" t="str">
        <f t="shared" si="14"/>
        <v/>
      </c>
      <c r="F301" s="298" t="str">
        <f t="shared" si="15"/>
        <v>是</v>
      </c>
      <c r="G301" s="281" t="str">
        <f t="shared" si="16"/>
        <v>款</v>
      </c>
    </row>
    <row r="302" s="282" customFormat="1" ht="36" customHeight="1" spans="1:7">
      <c r="A302" s="299">
        <v>2040501</v>
      </c>
      <c r="B302" s="300" t="s">
        <v>167</v>
      </c>
      <c r="C302" s="219">
        <v>38</v>
      </c>
      <c r="D302" s="219">
        <v>40</v>
      </c>
      <c r="E302" s="301">
        <f t="shared" si="14"/>
        <v>0.0526315789473684</v>
      </c>
      <c r="F302" s="172" t="str">
        <f t="shared" si="15"/>
        <v>是</v>
      </c>
      <c r="G302" s="282" t="str">
        <f t="shared" si="16"/>
        <v>项</v>
      </c>
    </row>
    <row r="303" s="282" customFormat="1" ht="36" customHeight="1" spans="1:7">
      <c r="A303" s="299">
        <v>2040502</v>
      </c>
      <c r="B303" s="300" t="s">
        <v>168</v>
      </c>
      <c r="C303" s="219">
        <v>70</v>
      </c>
      <c r="D303" s="219">
        <v>3</v>
      </c>
      <c r="E303" s="301" t="str">
        <f t="shared" si="14"/>
        <v/>
      </c>
      <c r="F303" s="172" t="str">
        <f t="shared" si="15"/>
        <v>是</v>
      </c>
      <c r="G303" s="282" t="str">
        <f t="shared" si="16"/>
        <v>项</v>
      </c>
    </row>
    <row r="304" s="282" customFormat="1" ht="36" hidden="1" customHeight="1" spans="1:7">
      <c r="A304" s="299">
        <v>2040503</v>
      </c>
      <c r="B304" s="300" t="s">
        <v>169</v>
      </c>
      <c r="C304" s="219">
        <v>0</v>
      </c>
      <c r="D304" s="219">
        <v>0</v>
      </c>
      <c r="E304" s="301" t="str">
        <f t="shared" si="14"/>
        <v/>
      </c>
      <c r="F304" s="172" t="str">
        <f t="shared" si="15"/>
        <v>否</v>
      </c>
      <c r="G304" s="282" t="str">
        <f t="shared" si="16"/>
        <v>项</v>
      </c>
    </row>
    <row r="305" s="282" customFormat="1" ht="36" hidden="1" customHeight="1" spans="1:7">
      <c r="A305" s="299">
        <v>2040504</v>
      </c>
      <c r="B305" s="300" t="s">
        <v>346</v>
      </c>
      <c r="C305" s="219">
        <v>0</v>
      </c>
      <c r="D305" s="219">
        <v>0</v>
      </c>
      <c r="E305" s="301" t="str">
        <f t="shared" si="14"/>
        <v/>
      </c>
      <c r="F305" s="172" t="str">
        <f t="shared" si="15"/>
        <v>否</v>
      </c>
      <c r="G305" s="282" t="str">
        <f t="shared" si="16"/>
        <v>项</v>
      </c>
    </row>
    <row r="306" s="282" customFormat="1" ht="36" hidden="1" customHeight="1" spans="1:7">
      <c r="A306" s="299">
        <v>2040505</v>
      </c>
      <c r="B306" s="300" t="s">
        <v>347</v>
      </c>
      <c r="C306" s="219">
        <v>0</v>
      </c>
      <c r="D306" s="219">
        <v>0</v>
      </c>
      <c r="E306" s="301" t="str">
        <f t="shared" si="14"/>
        <v/>
      </c>
      <c r="F306" s="172" t="str">
        <f t="shared" si="15"/>
        <v>否</v>
      </c>
      <c r="G306" s="282" t="str">
        <f t="shared" si="16"/>
        <v>项</v>
      </c>
    </row>
    <row r="307" s="282" customFormat="1" ht="36" hidden="1" customHeight="1" spans="1:7">
      <c r="A307" s="299">
        <v>2040506</v>
      </c>
      <c r="B307" s="300" t="s">
        <v>348</v>
      </c>
      <c r="C307" s="219">
        <v>0</v>
      </c>
      <c r="D307" s="219">
        <v>0</v>
      </c>
      <c r="E307" s="301" t="str">
        <f t="shared" si="14"/>
        <v/>
      </c>
      <c r="F307" s="172" t="str">
        <f t="shared" si="15"/>
        <v>否</v>
      </c>
      <c r="G307" s="282" t="str">
        <f t="shared" si="16"/>
        <v>项</v>
      </c>
    </row>
    <row r="308" s="282" customFormat="1" ht="36" hidden="1" customHeight="1" spans="1:7">
      <c r="A308" s="299">
        <v>2040550</v>
      </c>
      <c r="B308" s="300" t="s">
        <v>176</v>
      </c>
      <c r="C308" s="219">
        <v>0</v>
      </c>
      <c r="D308" s="219">
        <v>0</v>
      </c>
      <c r="E308" s="301" t="str">
        <f t="shared" si="14"/>
        <v/>
      </c>
      <c r="F308" s="172" t="str">
        <f t="shared" si="15"/>
        <v>否</v>
      </c>
      <c r="G308" s="282" t="str">
        <f t="shared" si="16"/>
        <v>项</v>
      </c>
    </row>
    <row r="309" s="282" customFormat="1" ht="36" hidden="1" customHeight="1" spans="1:7">
      <c r="A309" s="299">
        <v>2040599</v>
      </c>
      <c r="B309" s="300" t="s">
        <v>349</v>
      </c>
      <c r="C309" s="219">
        <v>0</v>
      </c>
      <c r="D309" s="219">
        <v>0</v>
      </c>
      <c r="E309" s="301" t="str">
        <f t="shared" si="14"/>
        <v/>
      </c>
      <c r="F309" s="172" t="str">
        <f t="shared" si="15"/>
        <v>否</v>
      </c>
      <c r="G309" s="282" t="str">
        <f t="shared" si="16"/>
        <v>项</v>
      </c>
    </row>
    <row r="310" s="281" customFormat="1" ht="36" customHeight="1" spans="1:7">
      <c r="A310" s="294">
        <v>20406</v>
      </c>
      <c r="B310" s="295" t="s">
        <v>350</v>
      </c>
      <c r="C310" s="296">
        <f>SUM(C311:C325)</f>
        <v>836</v>
      </c>
      <c r="D310" s="296">
        <f>SUM(D311:D325)</f>
        <v>1105</v>
      </c>
      <c r="E310" s="297">
        <f t="shared" si="14"/>
        <v>0.32177033492823</v>
      </c>
      <c r="F310" s="298" t="str">
        <f t="shared" si="15"/>
        <v>是</v>
      </c>
      <c r="G310" s="281" t="str">
        <f t="shared" si="16"/>
        <v>款</v>
      </c>
    </row>
    <row r="311" s="282" customFormat="1" ht="36" customHeight="1" spans="1:7">
      <c r="A311" s="299">
        <v>2040601</v>
      </c>
      <c r="B311" s="300" t="s">
        <v>167</v>
      </c>
      <c r="C311" s="219">
        <v>780</v>
      </c>
      <c r="D311" s="219">
        <v>780</v>
      </c>
      <c r="E311" s="301">
        <f t="shared" si="14"/>
        <v>0</v>
      </c>
      <c r="F311" s="172" t="str">
        <f t="shared" si="15"/>
        <v>是</v>
      </c>
      <c r="G311" s="282" t="str">
        <f t="shared" si="16"/>
        <v>项</v>
      </c>
    </row>
    <row r="312" s="282" customFormat="1" ht="36" customHeight="1" spans="1:7">
      <c r="A312" s="299">
        <v>2040602</v>
      </c>
      <c r="B312" s="300" t="s">
        <v>168</v>
      </c>
      <c r="C312" s="219">
        <v>10</v>
      </c>
      <c r="D312" s="219">
        <v>110</v>
      </c>
      <c r="E312" s="301" t="str">
        <f t="shared" si="14"/>
        <v/>
      </c>
      <c r="F312" s="172" t="str">
        <f t="shared" si="15"/>
        <v>是</v>
      </c>
      <c r="G312" s="282" t="str">
        <f t="shared" si="16"/>
        <v>项</v>
      </c>
    </row>
    <row r="313" s="282" customFormat="1" ht="36" hidden="1" customHeight="1" spans="1:7">
      <c r="A313" s="299">
        <v>2040603</v>
      </c>
      <c r="B313" s="300" t="s">
        <v>169</v>
      </c>
      <c r="C313" s="219">
        <v>0</v>
      </c>
      <c r="D313" s="219">
        <v>0</v>
      </c>
      <c r="E313" s="301" t="str">
        <f t="shared" si="14"/>
        <v/>
      </c>
      <c r="F313" s="172" t="str">
        <f t="shared" si="15"/>
        <v>否</v>
      </c>
      <c r="G313" s="282" t="str">
        <f t="shared" si="16"/>
        <v>项</v>
      </c>
    </row>
    <row r="314" s="282" customFormat="1" ht="36" customHeight="1" spans="1:7">
      <c r="A314" s="299">
        <v>2040604</v>
      </c>
      <c r="B314" s="300" t="s">
        <v>351</v>
      </c>
      <c r="C314" s="219">
        <v>30</v>
      </c>
      <c r="D314" s="219">
        <v>10</v>
      </c>
      <c r="E314" s="301" t="str">
        <f t="shared" si="14"/>
        <v/>
      </c>
      <c r="F314" s="172" t="str">
        <f t="shared" si="15"/>
        <v>是</v>
      </c>
      <c r="G314" s="282" t="str">
        <f t="shared" si="16"/>
        <v>项</v>
      </c>
    </row>
    <row r="315" s="282" customFormat="1" ht="36" customHeight="1" spans="1:7">
      <c r="A315" s="299">
        <v>2040605</v>
      </c>
      <c r="B315" s="300" t="s">
        <v>352</v>
      </c>
      <c r="C315" s="219">
        <v>5</v>
      </c>
      <c r="D315" s="219">
        <v>5</v>
      </c>
      <c r="E315" s="301">
        <f t="shared" si="14"/>
        <v>0</v>
      </c>
      <c r="F315" s="172" t="str">
        <f t="shared" si="15"/>
        <v>是</v>
      </c>
      <c r="G315" s="282" t="str">
        <f t="shared" si="16"/>
        <v>项</v>
      </c>
    </row>
    <row r="316" s="282" customFormat="1" ht="36" hidden="1" customHeight="1" spans="1:7">
      <c r="A316" s="299">
        <v>2040606</v>
      </c>
      <c r="B316" s="300" t="s">
        <v>353</v>
      </c>
      <c r="C316" s="219">
        <v>0</v>
      </c>
      <c r="D316" s="219">
        <v>0</v>
      </c>
      <c r="E316" s="301" t="str">
        <f t="shared" si="14"/>
        <v/>
      </c>
      <c r="F316" s="172" t="str">
        <f t="shared" si="15"/>
        <v>否</v>
      </c>
      <c r="G316" s="282" t="str">
        <f t="shared" si="16"/>
        <v>项</v>
      </c>
    </row>
    <row r="317" s="282" customFormat="1" ht="36" hidden="1" customHeight="1" spans="1:7">
      <c r="A317" s="299">
        <v>2040607</v>
      </c>
      <c r="B317" s="300" t="s">
        <v>354</v>
      </c>
      <c r="C317" s="219">
        <v>0</v>
      </c>
      <c r="D317" s="219">
        <v>0</v>
      </c>
      <c r="E317" s="301" t="str">
        <f t="shared" si="14"/>
        <v/>
      </c>
      <c r="F317" s="172" t="str">
        <f t="shared" si="15"/>
        <v>否</v>
      </c>
      <c r="G317" s="282" t="str">
        <f t="shared" si="16"/>
        <v>项</v>
      </c>
    </row>
    <row r="318" s="282" customFormat="1" ht="36" hidden="1" customHeight="1" spans="1:7">
      <c r="A318" s="299">
        <v>2040608</v>
      </c>
      <c r="B318" s="300" t="s">
        <v>355</v>
      </c>
      <c r="C318" s="219">
        <v>0</v>
      </c>
      <c r="D318" s="219">
        <v>0</v>
      </c>
      <c r="E318" s="301" t="str">
        <f t="shared" si="14"/>
        <v/>
      </c>
      <c r="F318" s="172" t="str">
        <f t="shared" si="15"/>
        <v>否</v>
      </c>
      <c r="G318" s="282" t="str">
        <f t="shared" si="16"/>
        <v>项</v>
      </c>
    </row>
    <row r="319" s="282" customFormat="1" ht="36" hidden="1" customHeight="1" spans="1:7">
      <c r="A319" s="299">
        <v>2040609</v>
      </c>
      <c r="B319" s="300" t="s">
        <v>356</v>
      </c>
      <c r="C319" s="219">
        <v>0</v>
      </c>
      <c r="D319" s="219">
        <v>0</v>
      </c>
      <c r="E319" s="301" t="str">
        <f t="shared" si="14"/>
        <v/>
      </c>
      <c r="F319" s="172" t="str">
        <f t="shared" si="15"/>
        <v>否</v>
      </c>
      <c r="G319" s="282" t="str">
        <f t="shared" si="16"/>
        <v>项</v>
      </c>
    </row>
    <row r="320" s="282" customFormat="1" ht="36" hidden="1" customHeight="1" spans="1:7">
      <c r="A320" s="299">
        <v>2040610</v>
      </c>
      <c r="B320" s="300" t="s">
        <v>357</v>
      </c>
      <c r="C320" s="219">
        <v>0</v>
      </c>
      <c r="D320" s="219">
        <v>0</v>
      </c>
      <c r="E320" s="301" t="str">
        <f t="shared" si="14"/>
        <v/>
      </c>
      <c r="F320" s="172" t="str">
        <f t="shared" si="15"/>
        <v>否</v>
      </c>
      <c r="G320" s="282" t="str">
        <f t="shared" si="16"/>
        <v>项</v>
      </c>
    </row>
    <row r="321" s="282" customFormat="1" ht="36" hidden="1" customHeight="1" spans="1:7">
      <c r="A321" s="299">
        <v>2040611</v>
      </c>
      <c r="B321" s="300" t="s">
        <v>358</v>
      </c>
      <c r="C321" s="219">
        <v>0</v>
      </c>
      <c r="D321" s="219">
        <v>0</v>
      </c>
      <c r="E321" s="301" t="str">
        <f t="shared" si="14"/>
        <v/>
      </c>
      <c r="F321" s="172" t="str">
        <f t="shared" si="15"/>
        <v>否</v>
      </c>
      <c r="G321" s="282" t="str">
        <f t="shared" si="16"/>
        <v>项</v>
      </c>
    </row>
    <row r="322" s="282" customFormat="1" ht="36" customHeight="1" spans="1:7">
      <c r="A322" s="299">
        <v>2040612</v>
      </c>
      <c r="B322" s="300" t="s">
        <v>359</v>
      </c>
      <c r="C322" s="219">
        <v>10</v>
      </c>
      <c r="D322" s="219">
        <v>10</v>
      </c>
      <c r="E322" s="301">
        <f t="shared" si="14"/>
        <v>0</v>
      </c>
      <c r="F322" s="172" t="str">
        <f t="shared" si="15"/>
        <v>是</v>
      </c>
      <c r="G322" s="282" t="str">
        <f t="shared" si="16"/>
        <v>项</v>
      </c>
    </row>
    <row r="323" s="282" customFormat="1" ht="36" hidden="1" customHeight="1" spans="1:7">
      <c r="A323" s="299">
        <v>2040613</v>
      </c>
      <c r="B323" s="300" t="s">
        <v>208</v>
      </c>
      <c r="C323" s="219">
        <v>0</v>
      </c>
      <c r="D323" s="219">
        <v>0</v>
      </c>
      <c r="E323" s="301" t="str">
        <f t="shared" si="14"/>
        <v/>
      </c>
      <c r="F323" s="172" t="str">
        <f t="shared" si="15"/>
        <v>否</v>
      </c>
      <c r="G323" s="282" t="str">
        <f t="shared" si="16"/>
        <v>项</v>
      </c>
    </row>
    <row r="324" s="282" customFormat="1" ht="36" hidden="1" customHeight="1" spans="1:7">
      <c r="A324" s="299">
        <v>2040650</v>
      </c>
      <c r="B324" s="300" t="s">
        <v>176</v>
      </c>
      <c r="C324" s="219">
        <v>0</v>
      </c>
      <c r="D324" s="219">
        <v>0</v>
      </c>
      <c r="E324" s="301" t="str">
        <f t="shared" ref="E324:E387" si="17">IF(C324&lt;&gt;0,IF((D324/C324-1)&lt;-30%,"",IF((D324/C324-1)&gt;150%,"",D324/C324-1)),"")</f>
        <v/>
      </c>
      <c r="F324" s="172" t="str">
        <f t="shared" ref="F324:F387" si="18">IF(LEN(A324)=3,"是",IF(B324&lt;&gt;"",IF(SUM(C324:D324)&lt;&gt;0,"是","否"),"是"))</f>
        <v>否</v>
      </c>
      <c r="G324" s="282" t="str">
        <f t="shared" ref="G324:G387" si="19">IF(LEN(A324)=3,"类",IF(LEN(A324)=5,"款","项"))</f>
        <v>项</v>
      </c>
    </row>
    <row r="325" s="282" customFormat="1" ht="36" customHeight="1" spans="1:7">
      <c r="A325" s="299">
        <v>2040699</v>
      </c>
      <c r="B325" s="300" t="s">
        <v>360</v>
      </c>
      <c r="C325" s="219">
        <v>1</v>
      </c>
      <c r="D325" s="219">
        <v>190</v>
      </c>
      <c r="E325" s="301" t="str">
        <f t="shared" si="17"/>
        <v/>
      </c>
      <c r="F325" s="172" t="str">
        <f t="shared" si="18"/>
        <v>是</v>
      </c>
      <c r="G325" s="282" t="str">
        <f t="shared" si="19"/>
        <v>项</v>
      </c>
    </row>
    <row r="326" s="281" customFormat="1" ht="36" hidden="1" customHeight="1" spans="1:7">
      <c r="A326" s="294">
        <v>20407</v>
      </c>
      <c r="B326" s="295" t="s">
        <v>361</v>
      </c>
      <c r="C326" s="296">
        <f>SUM(C327:C335)</f>
        <v>0</v>
      </c>
      <c r="D326" s="296">
        <f>SUM(D327:D335)</f>
        <v>0</v>
      </c>
      <c r="E326" s="297" t="str">
        <f t="shared" si="17"/>
        <v/>
      </c>
      <c r="F326" s="298" t="str">
        <f t="shared" si="18"/>
        <v>否</v>
      </c>
      <c r="G326" s="281" t="str">
        <f t="shared" si="19"/>
        <v>款</v>
      </c>
    </row>
    <row r="327" s="282" customFormat="1" ht="36" hidden="1" customHeight="1" spans="1:7">
      <c r="A327" s="299">
        <v>2040701</v>
      </c>
      <c r="B327" s="300" t="s">
        <v>167</v>
      </c>
      <c r="C327" s="219">
        <v>0</v>
      </c>
      <c r="D327" s="219">
        <v>0</v>
      </c>
      <c r="E327" s="301" t="str">
        <f t="shared" si="17"/>
        <v/>
      </c>
      <c r="F327" s="172" t="str">
        <f t="shared" si="18"/>
        <v>否</v>
      </c>
      <c r="G327" s="282" t="str">
        <f t="shared" si="19"/>
        <v>项</v>
      </c>
    </row>
    <row r="328" s="282" customFormat="1" ht="36" hidden="1" customHeight="1" spans="1:7">
      <c r="A328" s="299">
        <v>2040702</v>
      </c>
      <c r="B328" s="300" t="s">
        <v>168</v>
      </c>
      <c r="C328" s="219">
        <v>0</v>
      </c>
      <c r="D328" s="219">
        <v>0</v>
      </c>
      <c r="E328" s="301" t="str">
        <f t="shared" si="17"/>
        <v/>
      </c>
      <c r="F328" s="172" t="str">
        <f t="shared" si="18"/>
        <v>否</v>
      </c>
      <c r="G328" s="282" t="str">
        <f t="shared" si="19"/>
        <v>项</v>
      </c>
    </row>
    <row r="329" s="282" customFormat="1" ht="36" hidden="1" customHeight="1" spans="1:7">
      <c r="A329" s="299">
        <v>2040703</v>
      </c>
      <c r="B329" s="300" t="s">
        <v>169</v>
      </c>
      <c r="C329" s="219">
        <v>0</v>
      </c>
      <c r="D329" s="219">
        <v>0</v>
      </c>
      <c r="E329" s="301" t="str">
        <f t="shared" si="17"/>
        <v/>
      </c>
      <c r="F329" s="172" t="str">
        <f t="shared" si="18"/>
        <v>否</v>
      </c>
      <c r="G329" s="282" t="str">
        <f t="shared" si="19"/>
        <v>项</v>
      </c>
    </row>
    <row r="330" s="282" customFormat="1" ht="36" hidden="1" customHeight="1" spans="1:7">
      <c r="A330" s="299">
        <v>2040704</v>
      </c>
      <c r="B330" s="300" t="s">
        <v>362</v>
      </c>
      <c r="C330" s="219">
        <v>0</v>
      </c>
      <c r="D330" s="219">
        <v>0</v>
      </c>
      <c r="E330" s="301" t="str">
        <f t="shared" si="17"/>
        <v/>
      </c>
      <c r="F330" s="172" t="str">
        <f t="shared" si="18"/>
        <v>否</v>
      </c>
      <c r="G330" s="282" t="str">
        <f t="shared" si="19"/>
        <v>项</v>
      </c>
    </row>
    <row r="331" s="282" customFormat="1" ht="36" hidden="1" customHeight="1" spans="1:7">
      <c r="A331" s="299">
        <v>2040705</v>
      </c>
      <c r="B331" s="300" t="s">
        <v>363</v>
      </c>
      <c r="C331" s="219">
        <v>0</v>
      </c>
      <c r="D331" s="219">
        <v>0</v>
      </c>
      <c r="E331" s="301" t="str">
        <f t="shared" si="17"/>
        <v/>
      </c>
      <c r="F331" s="172" t="str">
        <f t="shared" si="18"/>
        <v>否</v>
      </c>
      <c r="G331" s="282" t="str">
        <f t="shared" si="19"/>
        <v>项</v>
      </c>
    </row>
    <row r="332" s="282" customFormat="1" ht="36" hidden="1" customHeight="1" spans="1:7">
      <c r="A332" s="299">
        <v>2040706</v>
      </c>
      <c r="B332" s="300" t="s">
        <v>364</v>
      </c>
      <c r="C332" s="219">
        <v>0</v>
      </c>
      <c r="D332" s="219">
        <v>0</v>
      </c>
      <c r="E332" s="301" t="str">
        <f t="shared" si="17"/>
        <v/>
      </c>
      <c r="F332" s="172" t="str">
        <f t="shared" si="18"/>
        <v>否</v>
      </c>
      <c r="G332" s="282" t="str">
        <f t="shared" si="19"/>
        <v>项</v>
      </c>
    </row>
    <row r="333" s="282" customFormat="1" ht="36" hidden="1" customHeight="1" spans="1:7">
      <c r="A333" s="299">
        <v>2040707</v>
      </c>
      <c r="B333" s="300" t="s">
        <v>208</v>
      </c>
      <c r="C333" s="219">
        <v>0</v>
      </c>
      <c r="D333" s="219">
        <v>0</v>
      </c>
      <c r="E333" s="301" t="str">
        <f t="shared" si="17"/>
        <v/>
      </c>
      <c r="F333" s="172" t="str">
        <f t="shared" si="18"/>
        <v>否</v>
      </c>
      <c r="G333" s="282" t="str">
        <f t="shared" si="19"/>
        <v>项</v>
      </c>
    </row>
    <row r="334" s="282" customFormat="1" ht="36" hidden="1" customHeight="1" spans="1:7">
      <c r="A334" s="299">
        <v>2040750</v>
      </c>
      <c r="B334" s="300" t="s">
        <v>176</v>
      </c>
      <c r="C334" s="219">
        <v>0</v>
      </c>
      <c r="D334" s="219">
        <v>0</v>
      </c>
      <c r="E334" s="301" t="str">
        <f t="shared" si="17"/>
        <v/>
      </c>
      <c r="F334" s="172" t="str">
        <f t="shared" si="18"/>
        <v>否</v>
      </c>
      <c r="G334" s="282" t="str">
        <f t="shared" si="19"/>
        <v>项</v>
      </c>
    </row>
    <row r="335" s="282" customFormat="1" ht="36" hidden="1" customHeight="1" spans="1:7">
      <c r="A335" s="299">
        <v>2040799</v>
      </c>
      <c r="B335" s="300" t="s">
        <v>365</v>
      </c>
      <c r="C335" s="219">
        <v>0</v>
      </c>
      <c r="D335" s="219">
        <v>0</v>
      </c>
      <c r="E335" s="301" t="str">
        <f t="shared" si="17"/>
        <v/>
      </c>
      <c r="F335" s="172" t="str">
        <f t="shared" si="18"/>
        <v>否</v>
      </c>
      <c r="G335" s="282" t="str">
        <f t="shared" si="19"/>
        <v>项</v>
      </c>
    </row>
    <row r="336" s="281" customFormat="1" ht="36" hidden="1" customHeight="1" spans="1:7">
      <c r="A336" s="294">
        <v>20408</v>
      </c>
      <c r="B336" s="295" t="s">
        <v>366</v>
      </c>
      <c r="C336" s="296">
        <f>SUM(C337:C345)</f>
        <v>0</v>
      </c>
      <c r="D336" s="296">
        <f>SUM(D337:D345)</f>
        <v>0</v>
      </c>
      <c r="E336" s="297" t="str">
        <f t="shared" si="17"/>
        <v/>
      </c>
      <c r="F336" s="298" t="str">
        <f t="shared" si="18"/>
        <v>否</v>
      </c>
      <c r="G336" s="281" t="str">
        <f t="shared" si="19"/>
        <v>款</v>
      </c>
    </row>
    <row r="337" s="282" customFormat="1" ht="36" hidden="1" customHeight="1" spans="1:7">
      <c r="A337" s="299">
        <v>2040801</v>
      </c>
      <c r="B337" s="300" t="s">
        <v>167</v>
      </c>
      <c r="C337" s="219">
        <v>0</v>
      </c>
      <c r="D337" s="219">
        <v>0</v>
      </c>
      <c r="E337" s="301" t="str">
        <f t="shared" si="17"/>
        <v/>
      </c>
      <c r="F337" s="172" t="str">
        <f t="shared" si="18"/>
        <v>否</v>
      </c>
      <c r="G337" s="282" t="str">
        <f t="shared" si="19"/>
        <v>项</v>
      </c>
    </row>
    <row r="338" s="282" customFormat="1" ht="36" hidden="1" customHeight="1" spans="1:7">
      <c r="A338" s="299">
        <v>2040802</v>
      </c>
      <c r="B338" s="300" t="s">
        <v>168</v>
      </c>
      <c r="C338" s="219">
        <v>0</v>
      </c>
      <c r="D338" s="219">
        <v>0</v>
      </c>
      <c r="E338" s="301" t="str">
        <f t="shared" si="17"/>
        <v/>
      </c>
      <c r="F338" s="172" t="str">
        <f t="shared" si="18"/>
        <v>否</v>
      </c>
      <c r="G338" s="282" t="str">
        <f t="shared" si="19"/>
        <v>项</v>
      </c>
    </row>
    <row r="339" s="282" customFormat="1" ht="36" hidden="1" customHeight="1" spans="1:7">
      <c r="A339" s="299">
        <v>2040803</v>
      </c>
      <c r="B339" s="300" t="s">
        <v>169</v>
      </c>
      <c r="C339" s="219">
        <v>0</v>
      </c>
      <c r="D339" s="219">
        <v>0</v>
      </c>
      <c r="E339" s="301" t="str">
        <f t="shared" si="17"/>
        <v/>
      </c>
      <c r="F339" s="172" t="str">
        <f t="shared" si="18"/>
        <v>否</v>
      </c>
      <c r="G339" s="282" t="str">
        <f t="shared" si="19"/>
        <v>项</v>
      </c>
    </row>
    <row r="340" s="282" customFormat="1" ht="36" hidden="1" customHeight="1" spans="1:7">
      <c r="A340" s="299">
        <v>2040804</v>
      </c>
      <c r="B340" s="300" t="s">
        <v>367</v>
      </c>
      <c r="C340" s="219">
        <v>0</v>
      </c>
      <c r="D340" s="219">
        <v>0</v>
      </c>
      <c r="E340" s="301" t="str">
        <f t="shared" si="17"/>
        <v/>
      </c>
      <c r="F340" s="172" t="str">
        <f t="shared" si="18"/>
        <v>否</v>
      </c>
      <c r="G340" s="282" t="str">
        <f t="shared" si="19"/>
        <v>项</v>
      </c>
    </row>
    <row r="341" s="282" customFormat="1" ht="36" hidden="1" customHeight="1" spans="1:7">
      <c r="A341" s="299">
        <v>2040805</v>
      </c>
      <c r="B341" s="300" t="s">
        <v>368</v>
      </c>
      <c r="C341" s="219">
        <v>0</v>
      </c>
      <c r="D341" s="219">
        <v>0</v>
      </c>
      <c r="E341" s="301" t="str">
        <f t="shared" si="17"/>
        <v/>
      </c>
      <c r="F341" s="172" t="str">
        <f t="shared" si="18"/>
        <v>否</v>
      </c>
      <c r="G341" s="282" t="str">
        <f t="shared" si="19"/>
        <v>项</v>
      </c>
    </row>
    <row r="342" s="282" customFormat="1" ht="36" hidden="1" customHeight="1" spans="1:7">
      <c r="A342" s="299">
        <v>2040806</v>
      </c>
      <c r="B342" s="300" t="s">
        <v>369</v>
      </c>
      <c r="C342" s="219">
        <v>0</v>
      </c>
      <c r="D342" s="219">
        <v>0</v>
      </c>
      <c r="E342" s="301" t="str">
        <f t="shared" si="17"/>
        <v/>
      </c>
      <c r="F342" s="172" t="str">
        <f t="shared" si="18"/>
        <v>否</v>
      </c>
      <c r="G342" s="282" t="str">
        <f t="shared" si="19"/>
        <v>项</v>
      </c>
    </row>
    <row r="343" s="282" customFormat="1" ht="36" hidden="1" customHeight="1" spans="1:7">
      <c r="A343" s="299">
        <v>2040807</v>
      </c>
      <c r="B343" s="300" t="s">
        <v>208</v>
      </c>
      <c r="C343" s="219">
        <v>0</v>
      </c>
      <c r="D343" s="219">
        <v>0</v>
      </c>
      <c r="E343" s="301" t="str">
        <f t="shared" si="17"/>
        <v/>
      </c>
      <c r="F343" s="172" t="str">
        <f t="shared" si="18"/>
        <v>否</v>
      </c>
      <c r="G343" s="282" t="str">
        <f t="shared" si="19"/>
        <v>项</v>
      </c>
    </row>
    <row r="344" s="282" customFormat="1" ht="36" hidden="1" customHeight="1" spans="1:7">
      <c r="A344" s="299">
        <v>2040850</v>
      </c>
      <c r="B344" s="300" t="s">
        <v>176</v>
      </c>
      <c r="C344" s="219">
        <v>0</v>
      </c>
      <c r="D344" s="219">
        <v>0</v>
      </c>
      <c r="E344" s="301" t="str">
        <f t="shared" si="17"/>
        <v/>
      </c>
      <c r="F344" s="172" t="str">
        <f t="shared" si="18"/>
        <v>否</v>
      </c>
      <c r="G344" s="282" t="str">
        <f t="shared" si="19"/>
        <v>项</v>
      </c>
    </row>
    <row r="345" s="282" customFormat="1" ht="36" hidden="1" customHeight="1" spans="1:7">
      <c r="A345" s="299">
        <v>2040899</v>
      </c>
      <c r="B345" s="300" t="s">
        <v>370</v>
      </c>
      <c r="C345" s="219">
        <v>0</v>
      </c>
      <c r="D345" s="219">
        <v>0</v>
      </c>
      <c r="E345" s="301" t="str">
        <f t="shared" si="17"/>
        <v/>
      </c>
      <c r="F345" s="172" t="str">
        <f t="shared" si="18"/>
        <v>否</v>
      </c>
      <c r="G345" s="282" t="str">
        <f t="shared" si="19"/>
        <v>项</v>
      </c>
    </row>
    <row r="346" s="281" customFormat="1" ht="36" hidden="1" customHeight="1" spans="1:7">
      <c r="A346" s="294">
        <v>20409</v>
      </c>
      <c r="B346" s="295" t="s">
        <v>371</v>
      </c>
      <c r="C346" s="296">
        <f>SUM(C347:C353)</f>
        <v>0</v>
      </c>
      <c r="D346" s="296">
        <f>SUM(D347:D353)</f>
        <v>0</v>
      </c>
      <c r="E346" s="297" t="str">
        <f t="shared" si="17"/>
        <v/>
      </c>
      <c r="F346" s="298" t="str">
        <f t="shared" si="18"/>
        <v>否</v>
      </c>
      <c r="G346" s="281" t="str">
        <f t="shared" si="19"/>
        <v>款</v>
      </c>
    </row>
    <row r="347" s="282" customFormat="1" ht="36" hidden="1" customHeight="1" spans="1:7">
      <c r="A347" s="299">
        <v>2040901</v>
      </c>
      <c r="B347" s="300" t="s">
        <v>167</v>
      </c>
      <c r="C347" s="219">
        <v>0</v>
      </c>
      <c r="D347" s="219">
        <v>0</v>
      </c>
      <c r="E347" s="301" t="str">
        <f t="shared" si="17"/>
        <v/>
      </c>
      <c r="F347" s="172" t="str">
        <f t="shared" si="18"/>
        <v>否</v>
      </c>
      <c r="G347" s="282" t="str">
        <f t="shared" si="19"/>
        <v>项</v>
      </c>
    </row>
    <row r="348" s="282" customFormat="1" ht="36" hidden="1" customHeight="1" spans="1:7">
      <c r="A348" s="299">
        <v>2040902</v>
      </c>
      <c r="B348" s="300" t="s">
        <v>168</v>
      </c>
      <c r="C348" s="219">
        <v>0</v>
      </c>
      <c r="D348" s="219">
        <v>0</v>
      </c>
      <c r="E348" s="301" t="str">
        <f t="shared" si="17"/>
        <v/>
      </c>
      <c r="F348" s="172" t="str">
        <f t="shared" si="18"/>
        <v>否</v>
      </c>
      <c r="G348" s="282" t="str">
        <f t="shared" si="19"/>
        <v>项</v>
      </c>
    </row>
    <row r="349" s="282" customFormat="1" ht="36" hidden="1" customHeight="1" spans="1:7">
      <c r="A349" s="299">
        <v>2040903</v>
      </c>
      <c r="B349" s="300" t="s">
        <v>169</v>
      </c>
      <c r="C349" s="219">
        <v>0</v>
      </c>
      <c r="D349" s="219">
        <v>0</v>
      </c>
      <c r="E349" s="301" t="str">
        <f t="shared" si="17"/>
        <v/>
      </c>
      <c r="F349" s="172" t="str">
        <f t="shared" si="18"/>
        <v>否</v>
      </c>
      <c r="G349" s="282" t="str">
        <f t="shared" si="19"/>
        <v>项</v>
      </c>
    </row>
    <row r="350" s="282" customFormat="1" ht="36" hidden="1" customHeight="1" spans="1:7">
      <c r="A350" s="299">
        <v>2040904</v>
      </c>
      <c r="B350" s="300" t="s">
        <v>372</v>
      </c>
      <c r="C350" s="219">
        <v>0</v>
      </c>
      <c r="D350" s="219">
        <v>0</v>
      </c>
      <c r="E350" s="301" t="str">
        <f t="shared" si="17"/>
        <v/>
      </c>
      <c r="F350" s="172" t="str">
        <f t="shared" si="18"/>
        <v>否</v>
      </c>
      <c r="G350" s="282" t="str">
        <f t="shared" si="19"/>
        <v>项</v>
      </c>
    </row>
    <row r="351" s="282" customFormat="1" ht="36" hidden="1" customHeight="1" spans="1:7">
      <c r="A351" s="299">
        <v>2040905</v>
      </c>
      <c r="B351" s="300" t="s">
        <v>373</v>
      </c>
      <c r="C351" s="219">
        <v>0</v>
      </c>
      <c r="D351" s="219">
        <v>0</v>
      </c>
      <c r="E351" s="301" t="str">
        <f t="shared" si="17"/>
        <v/>
      </c>
      <c r="F351" s="172" t="str">
        <f t="shared" si="18"/>
        <v>否</v>
      </c>
      <c r="G351" s="282" t="str">
        <f t="shared" si="19"/>
        <v>项</v>
      </c>
    </row>
    <row r="352" s="282" customFormat="1" ht="36" hidden="1" customHeight="1" spans="1:7">
      <c r="A352" s="299">
        <v>2040950</v>
      </c>
      <c r="B352" s="300" t="s">
        <v>176</v>
      </c>
      <c r="C352" s="219">
        <v>0</v>
      </c>
      <c r="D352" s="219">
        <v>0</v>
      </c>
      <c r="E352" s="301" t="str">
        <f t="shared" si="17"/>
        <v/>
      </c>
      <c r="F352" s="172" t="str">
        <f t="shared" si="18"/>
        <v>否</v>
      </c>
      <c r="G352" s="282" t="str">
        <f t="shared" si="19"/>
        <v>项</v>
      </c>
    </row>
    <row r="353" s="282" customFormat="1" ht="36" hidden="1" customHeight="1" spans="1:7">
      <c r="A353" s="299">
        <v>2040999</v>
      </c>
      <c r="B353" s="300" t="s">
        <v>374</v>
      </c>
      <c r="C353" s="219">
        <v>0</v>
      </c>
      <c r="D353" s="219">
        <v>0</v>
      </c>
      <c r="E353" s="301" t="str">
        <f t="shared" si="17"/>
        <v/>
      </c>
      <c r="F353" s="172" t="str">
        <f t="shared" si="18"/>
        <v>否</v>
      </c>
      <c r="G353" s="282" t="str">
        <f t="shared" si="19"/>
        <v>项</v>
      </c>
    </row>
    <row r="354" s="281" customFormat="1" ht="36" hidden="1" customHeight="1" spans="1:7">
      <c r="A354" s="294">
        <v>20410</v>
      </c>
      <c r="B354" s="295" t="s">
        <v>375</v>
      </c>
      <c r="C354" s="296">
        <f>SUM(C355:C359)</f>
        <v>0</v>
      </c>
      <c r="D354" s="296">
        <f>SUM(D355:D359)</f>
        <v>0</v>
      </c>
      <c r="E354" s="297" t="str">
        <f t="shared" si="17"/>
        <v/>
      </c>
      <c r="F354" s="298" t="str">
        <f t="shared" si="18"/>
        <v>否</v>
      </c>
      <c r="G354" s="281" t="str">
        <f t="shared" si="19"/>
        <v>款</v>
      </c>
    </row>
    <row r="355" s="282" customFormat="1" ht="36" hidden="1" customHeight="1" spans="1:7">
      <c r="A355" s="299">
        <v>2041001</v>
      </c>
      <c r="B355" s="300" t="s">
        <v>167</v>
      </c>
      <c r="C355" s="219">
        <v>0</v>
      </c>
      <c r="D355" s="219">
        <v>0</v>
      </c>
      <c r="E355" s="301" t="str">
        <f t="shared" si="17"/>
        <v/>
      </c>
      <c r="F355" s="172" t="str">
        <f t="shared" si="18"/>
        <v>否</v>
      </c>
      <c r="G355" s="282" t="str">
        <f t="shared" si="19"/>
        <v>项</v>
      </c>
    </row>
    <row r="356" s="282" customFormat="1" ht="36" hidden="1" customHeight="1" spans="1:7">
      <c r="A356" s="299">
        <v>2041002</v>
      </c>
      <c r="B356" s="300" t="s">
        <v>168</v>
      </c>
      <c r="C356" s="219">
        <v>0</v>
      </c>
      <c r="D356" s="219">
        <v>0</v>
      </c>
      <c r="E356" s="301" t="str">
        <f t="shared" si="17"/>
        <v/>
      </c>
      <c r="F356" s="172" t="str">
        <f t="shared" si="18"/>
        <v>否</v>
      </c>
      <c r="G356" s="282" t="str">
        <f t="shared" si="19"/>
        <v>项</v>
      </c>
    </row>
    <row r="357" s="282" customFormat="1" ht="36" hidden="1" customHeight="1" spans="1:7">
      <c r="A357" s="299">
        <v>2041006</v>
      </c>
      <c r="B357" s="300" t="s">
        <v>208</v>
      </c>
      <c r="C357" s="219">
        <v>0</v>
      </c>
      <c r="D357" s="219">
        <v>0</v>
      </c>
      <c r="E357" s="301" t="str">
        <f t="shared" si="17"/>
        <v/>
      </c>
      <c r="F357" s="172" t="str">
        <f t="shared" si="18"/>
        <v>否</v>
      </c>
      <c r="G357" s="282" t="str">
        <f t="shared" si="19"/>
        <v>项</v>
      </c>
    </row>
    <row r="358" s="282" customFormat="1" ht="36" hidden="1" customHeight="1" spans="1:7">
      <c r="A358" s="299">
        <v>2041007</v>
      </c>
      <c r="B358" s="300" t="s">
        <v>376</v>
      </c>
      <c r="C358" s="219">
        <v>0</v>
      </c>
      <c r="D358" s="219">
        <v>0</v>
      </c>
      <c r="E358" s="301" t="str">
        <f t="shared" si="17"/>
        <v/>
      </c>
      <c r="F358" s="172" t="str">
        <f t="shared" si="18"/>
        <v>否</v>
      </c>
      <c r="G358" s="282" t="str">
        <f t="shared" si="19"/>
        <v>项</v>
      </c>
    </row>
    <row r="359" s="282" customFormat="1" ht="36" hidden="1" customHeight="1" spans="1:7">
      <c r="A359" s="299">
        <v>2041099</v>
      </c>
      <c r="B359" s="300" t="s">
        <v>377</v>
      </c>
      <c r="C359" s="219">
        <v>0</v>
      </c>
      <c r="D359" s="219">
        <v>0</v>
      </c>
      <c r="E359" s="301" t="str">
        <f t="shared" si="17"/>
        <v/>
      </c>
      <c r="F359" s="172" t="str">
        <f t="shared" si="18"/>
        <v>否</v>
      </c>
      <c r="G359" s="282" t="str">
        <f t="shared" si="19"/>
        <v>项</v>
      </c>
    </row>
    <row r="360" s="281" customFormat="1" ht="36" customHeight="1" spans="1:7">
      <c r="A360" s="294">
        <v>20499</v>
      </c>
      <c r="B360" s="295" t="s">
        <v>378</v>
      </c>
      <c r="C360" s="296">
        <f>SUM(C361:C362)</f>
        <v>10</v>
      </c>
      <c r="D360" s="296">
        <f>SUM(D361:D362)</f>
        <v>22</v>
      </c>
      <c r="E360" s="297">
        <f t="shared" si="17"/>
        <v>1.2</v>
      </c>
      <c r="F360" s="298" t="str">
        <f t="shared" si="18"/>
        <v>是</v>
      </c>
      <c r="G360" s="281" t="str">
        <f t="shared" si="19"/>
        <v>款</v>
      </c>
    </row>
    <row r="361" s="282" customFormat="1" ht="36" hidden="1" customHeight="1" spans="1:7">
      <c r="A361" s="299">
        <v>2049902</v>
      </c>
      <c r="B361" s="300" t="s">
        <v>379</v>
      </c>
      <c r="C361" s="219">
        <v>0</v>
      </c>
      <c r="D361" s="219">
        <v>0</v>
      </c>
      <c r="E361" s="301" t="str">
        <f t="shared" si="17"/>
        <v/>
      </c>
      <c r="F361" s="172" t="str">
        <f t="shared" si="18"/>
        <v>否</v>
      </c>
      <c r="G361" s="282" t="str">
        <f t="shared" si="19"/>
        <v>项</v>
      </c>
    </row>
    <row r="362" s="282" customFormat="1" ht="36" customHeight="1" spans="1:7">
      <c r="A362" s="299">
        <v>2049999</v>
      </c>
      <c r="B362" s="300" t="s">
        <v>380</v>
      </c>
      <c r="C362" s="219">
        <v>10</v>
      </c>
      <c r="D362" s="219">
        <v>22</v>
      </c>
      <c r="E362" s="301">
        <f t="shared" si="17"/>
        <v>1.2</v>
      </c>
      <c r="F362" s="172" t="str">
        <f t="shared" si="18"/>
        <v>是</v>
      </c>
      <c r="G362" s="282" t="str">
        <f t="shared" si="19"/>
        <v>项</v>
      </c>
    </row>
    <row r="363" s="281" customFormat="1" ht="36" customHeight="1" spans="1:7">
      <c r="A363" s="294">
        <v>205</v>
      </c>
      <c r="B363" s="295" t="s">
        <v>381</v>
      </c>
      <c r="C363" s="296">
        <f>SUM(C364,C369,C378,C384,C390,C394,C398,C402,C408,C415)</f>
        <v>69700</v>
      </c>
      <c r="D363" s="296">
        <f>SUM(D364,D369,D378,D384,D390,D394,D398,D402,D408,D415)</f>
        <v>71000</v>
      </c>
      <c r="E363" s="297">
        <f t="shared" si="17"/>
        <v>0.018651362984218</v>
      </c>
      <c r="F363" s="298" t="str">
        <f t="shared" si="18"/>
        <v>是</v>
      </c>
      <c r="G363" s="281" t="str">
        <f t="shared" si="19"/>
        <v>类</v>
      </c>
    </row>
    <row r="364" s="281" customFormat="1" ht="36" customHeight="1" spans="1:7">
      <c r="A364" s="294">
        <v>20501</v>
      </c>
      <c r="B364" s="295" t="s">
        <v>382</v>
      </c>
      <c r="C364" s="296">
        <f>SUM(C365:C368)</f>
        <v>2810</v>
      </c>
      <c r="D364" s="296">
        <f>SUM(D365:D368)</f>
        <v>1670</v>
      </c>
      <c r="E364" s="297" t="str">
        <f t="shared" si="17"/>
        <v/>
      </c>
      <c r="F364" s="298" t="str">
        <f t="shared" si="18"/>
        <v>是</v>
      </c>
      <c r="G364" s="281" t="str">
        <f t="shared" si="19"/>
        <v>款</v>
      </c>
    </row>
    <row r="365" s="282" customFormat="1" ht="36" customHeight="1" spans="1:7">
      <c r="A365" s="299">
        <v>2050101</v>
      </c>
      <c r="B365" s="300" t="s">
        <v>167</v>
      </c>
      <c r="C365" s="219">
        <v>600</v>
      </c>
      <c r="D365" s="219">
        <v>600</v>
      </c>
      <c r="E365" s="301">
        <f t="shared" si="17"/>
        <v>0</v>
      </c>
      <c r="F365" s="172" t="str">
        <f t="shared" si="18"/>
        <v>是</v>
      </c>
      <c r="G365" s="282" t="str">
        <f t="shared" si="19"/>
        <v>项</v>
      </c>
    </row>
    <row r="366" s="282" customFormat="1" ht="36" customHeight="1" spans="1:7">
      <c r="A366" s="299">
        <v>2050102</v>
      </c>
      <c r="B366" s="300" t="s">
        <v>168</v>
      </c>
      <c r="C366" s="219">
        <v>10</v>
      </c>
      <c r="D366" s="219">
        <v>70</v>
      </c>
      <c r="E366" s="301" t="str">
        <f t="shared" si="17"/>
        <v/>
      </c>
      <c r="F366" s="172" t="str">
        <f t="shared" si="18"/>
        <v>是</v>
      </c>
      <c r="G366" s="282" t="str">
        <f t="shared" si="19"/>
        <v>项</v>
      </c>
    </row>
    <row r="367" s="282" customFormat="1" ht="36" hidden="1" customHeight="1" spans="1:7">
      <c r="A367" s="299">
        <v>2050103</v>
      </c>
      <c r="B367" s="300" t="s">
        <v>169</v>
      </c>
      <c r="C367" s="219">
        <v>0</v>
      </c>
      <c r="D367" s="219">
        <v>0</v>
      </c>
      <c r="E367" s="301" t="str">
        <f t="shared" si="17"/>
        <v/>
      </c>
      <c r="F367" s="172" t="str">
        <f t="shared" si="18"/>
        <v>否</v>
      </c>
      <c r="G367" s="282" t="str">
        <f t="shared" si="19"/>
        <v>项</v>
      </c>
    </row>
    <row r="368" s="282" customFormat="1" ht="36" customHeight="1" spans="1:7">
      <c r="A368" s="299">
        <v>2050199</v>
      </c>
      <c r="B368" s="300" t="s">
        <v>383</v>
      </c>
      <c r="C368" s="219">
        <v>2200</v>
      </c>
      <c r="D368" s="219">
        <v>1000</v>
      </c>
      <c r="E368" s="301" t="str">
        <f t="shared" si="17"/>
        <v/>
      </c>
      <c r="F368" s="172" t="str">
        <f t="shared" si="18"/>
        <v>是</v>
      </c>
      <c r="G368" s="282" t="str">
        <f t="shared" si="19"/>
        <v>项</v>
      </c>
    </row>
    <row r="369" s="281" customFormat="1" ht="36" customHeight="1" spans="1:7">
      <c r="A369" s="294">
        <v>20502</v>
      </c>
      <c r="B369" s="295" t="s">
        <v>384</v>
      </c>
      <c r="C369" s="296">
        <f>SUM(C370:C377)</f>
        <v>58850</v>
      </c>
      <c r="D369" s="296">
        <f>SUM(D370:D377)</f>
        <v>64170</v>
      </c>
      <c r="E369" s="297">
        <f t="shared" si="17"/>
        <v>0.0903993203058624</v>
      </c>
      <c r="F369" s="298" t="str">
        <f t="shared" si="18"/>
        <v>是</v>
      </c>
      <c r="G369" s="281" t="str">
        <f t="shared" si="19"/>
        <v>款</v>
      </c>
    </row>
    <row r="370" s="282" customFormat="1" ht="36" customHeight="1" spans="1:7">
      <c r="A370" s="299">
        <v>2050201</v>
      </c>
      <c r="B370" s="300" t="s">
        <v>385</v>
      </c>
      <c r="C370" s="219">
        <v>2970</v>
      </c>
      <c r="D370" s="219">
        <v>2000</v>
      </c>
      <c r="E370" s="301" t="str">
        <f t="shared" si="17"/>
        <v/>
      </c>
      <c r="F370" s="172" t="str">
        <f t="shared" si="18"/>
        <v>是</v>
      </c>
      <c r="G370" s="282" t="str">
        <f t="shared" si="19"/>
        <v>项</v>
      </c>
    </row>
    <row r="371" s="282" customFormat="1" ht="36" customHeight="1" spans="1:7">
      <c r="A371" s="299">
        <v>2050202</v>
      </c>
      <c r="B371" s="300" t="s">
        <v>386</v>
      </c>
      <c r="C371" s="219">
        <v>35100</v>
      </c>
      <c r="D371" s="219">
        <v>37000</v>
      </c>
      <c r="E371" s="301">
        <f t="shared" si="17"/>
        <v>0.0541310541310542</v>
      </c>
      <c r="F371" s="172" t="str">
        <f t="shared" si="18"/>
        <v>是</v>
      </c>
      <c r="G371" s="282" t="str">
        <f t="shared" si="19"/>
        <v>项</v>
      </c>
    </row>
    <row r="372" s="282" customFormat="1" ht="36" customHeight="1" spans="1:7">
      <c r="A372" s="299">
        <v>2050203</v>
      </c>
      <c r="B372" s="300" t="s">
        <v>387</v>
      </c>
      <c r="C372" s="219">
        <v>16000</v>
      </c>
      <c r="D372" s="219">
        <v>16000</v>
      </c>
      <c r="E372" s="301">
        <f t="shared" si="17"/>
        <v>0</v>
      </c>
      <c r="F372" s="172" t="str">
        <f t="shared" si="18"/>
        <v>是</v>
      </c>
      <c r="G372" s="282" t="str">
        <f t="shared" si="19"/>
        <v>项</v>
      </c>
    </row>
    <row r="373" s="282" customFormat="1" ht="36" customHeight="1" spans="1:7">
      <c r="A373" s="299">
        <v>2050204</v>
      </c>
      <c r="B373" s="300" t="s">
        <v>388</v>
      </c>
      <c r="C373" s="219">
        <v>3300</v>
      </c>
      <c r="D373" s="219">
        <v>3800</v>
      </c>
      <c r="E373" s="301">
        <f t="shared" si="17"/>
        <v>0.151515151515152</v>
      </c>
      <c r="F373" s="172" t="str">
        <f t="shared" si="18"/>
        <v>是</v>
      </c>
      <c r="G373" s="282" t="str">
        <f t="shared" si="19"/>
        <v>项</v>
      </c>
    </row>
    <row r="374" s="282" customFormat="1" ht="36" customHeight="1" spans="1:7">
      <c r="A374" s="299">
        <v>2050205</v>
      </c>
      <c r="B374" s="300" t="s">
        <v>389</v>
      </c>
      <c r="C374" s="219">
        <v>30</v>
      </c>
      <c r="D374" s="219">
        <v>35</v>
      </c>
      <c r="E374" s="301">
        <f t="shared" si="17"/>
        <v>0.166666666666667</v>
      </c>
      <c r="F374" s="172" t="str">
        <f t="shared" si="18"/>
        <v>是</v>
      </c>
      <c r="G374" s="282" t="str">
        <f t="shared" si="19"/>
        <v>项</v>
      </c>
    </row>
    <row r="375" s="282" customFormat="1" ht="36" customHeight="1" spans="1:7">
      <c r="A375" s="299">
        <v>2050206</v>
      </c>
      <c r="B375" s="300" t="s">
        <v>390</v>
      </c>
      <c r="C375" s="219">
        <v>250</v>
      </c>
      <c r="D375" s="219">
        <v>2000</v>
      </c>
      <c r="E375" s="301" t="str">
        <f t="shared" si="17"/>
        <v/>
      </c>
      <c r="F375" s="172" t="str">
        <f t="shared" si="18"/>
        <v>是</v>
      </c>
      <c r="G375" s="282" t="str">
        <f t="shared" si="19"/>
        <v>项</v>
      </c>
    </row>
    <row r="376" s="282" customFormat="1" ht="36" hidden="1" customHeight="1" spans="1:7">
      <c r="A376" s="299">
        <v>2050207</v>
      </c>
      <c r="B376" s="300" t="s">
        <v>391</v>
      </c>
      <c r="C376" s="219">
        <v>0</v>
      </c>
      <c r="D376" s="219">
        <v>0</v>
      </c>
      <c r="E376" s="301" t="str">
        <f t="shared" si="17"/>
        <v/>
      </c>
      <c r="F376" s="172" t="str">
        <f t="shared" si="18"/>
        <v>否</v>
      </c>
      <c r="G376" s="282" t="str">
        <f t="shared" si="19"/>
        <v>项</v>
      </c>
    </row>
    <row r="377" s="282" customFormat="1" ht="36" customHeight="1" spans="1:7">
      <c r="A377" s="299">
        <v>2050299</v>
      </c>
      <c r="B377" s="300" t="s">
        <v>392</v>
      </c>
      <c r="C377" s="219">
        <v>1200</v>
      </c>
      <c r="D377" s="219">
        <v>3335</v>
      </c>
      <c r="E377" s="301" t="str">
        <f t="shared" si="17"/>
        <v/>
      </c>
      <c r="F377" s="172" t="str">
        <f t="shared" si="18"/>
        <v>是</v>
      </c>
      <c r="G377" s="282" t="str">
        <f t="shared" si="19"/>
        <v>项</v>
      </c>
    </row>
    <row r="378" s="281" customFormat="1" ht="36" customHeight="1" spans="1:7">
      <c r="A378" s="294">
        <v>20503</v>
      </c>
      <c r="B378" s="295" t="s">
        <v>393</v>
      </c>
      <c r="C378" s="296">
        <f>SUM(C379:C383)</f>
        <v>4900</v>
      </c>
      <c r="D378" s="296">
        <f>SUM(D379:D383)</f>
        <v>2720</v>
      </c>
      <c r="E378" s="297" t="str">
        <f t="shared" si="17"/>
        <v/>
      </c>
      <c r="F378" s="298" t="str">
        <f t="shared" si="18"/>
        <v>是</v>
      </c>
      <c r="G378" s="281" t="str">
        <f t="shared" si="19"/>
        <v>款</v>
      </c>
    </row>
    <row r="379" s="282" customFormat="1" ht="36" hidden="1" customHeight="1" spans="1:7">
      <c r="A379" s="299">
        <v>2050301</v>
      </c>
      <c r="B379" s="300" t="s">
        <v>394</v>
      </c>
      <c r="C379" s="219">
        <v>0</v>
      </c>
      <c r="D379" s="219">
        <v>0</v>
      </c>
      <c r="E379" s="301" t="str">
        <f t="shared" si="17"/>
        <v/>
      </c>
      <c r="F379" s="172" t="str">
        <f t="shared" si="18"/>
        <v>否</v>
      </c>
      <c r="G379" s="282" t="str">
        <f t="shared" si="19"/>
        <v>项</v>
      </c>
    </row>
    <row r="380" s="282" customFormat="1" ht="36" customHeight="1" spans="1:7">
      <c r="A380" s="299">
        <v>2050302</v>
      </c>
      <c r="B380" s="300" t="s">
        <v>395</v>
      </c>
      <c r="C380" s="219">
        <v>1000</v>
      </c>
      <c r="D380" s="219">
        <v>2700</v>
      </c>
      <c r="E380" s="301" t="str">
        <f t="shared" si="17"/>
        <v/>
      </c>
      <c r="F380" s="172" t="str">
        <f t="shared" si="18"/>
        <v>是</v>
      </c>
      <c r="G380" s="282" t="str">
        <f t="shared" si="19"/>
        <v>项</v>
      </c>
    </row>
    <row r="381" s="282" customFormat="1" ht="36" hidden="1" customHeight="1" spans="1:7">
      <c r="A381" s="299">
        <v>2050303</v>
      </c>
      <c r="B381" s="300" t="s">
        <v>396</v>
      </c>
      <c r="C381" s="219">
        <v>0</v>
      </c>
      <c r="D381" s="219">
        <v>0</v>
      </c>
      <c r="E381" s="301" t="str">
        <f t="shared" si="17"/>
        <v/>
      </c>
      <c r="F381" s="172" t="str">
        <f t="shared" si="18"/>
        <v>否</v>
      </c>
      <c r="G381" s="282" t="str">
        <f t="shared" si="19"/>
        <v>项</v>
      </c>
    </row>
    <row r="382" s="282" customFormat="1" ht="36" customHeight="1" spans="1:7">
      <c r="A382" s="299">
        <v>2050305</v>
      </c>
      <c r="B382" s="300" t="s">
        <v>397</v>
      </c>
      <c r="C382" s="219">
        <v>0</v>
      </c>
      <c r="D382" s="219">
        <v>20</v>
      </c>
      <c r="E382" s="301" t="str">
        <f t="shared" si="17"/>
        <v/>
      </c>
      <c r="F382" s="172" t="str">
        <f t="shared" si="18"/>
        <v>是</v>
      </c>
      <c r="G382" s="282" t="str">
        <f t="shared" si="19"/>
        <v>项</v>
      </c>
    </row>
    <row r="383" s="282" customFormat="1" ht="36" customHeight="1" spans="1:7">
      <c r="A383" s="299">
        <v>2050399</v>
      </c>
      <c r="B383" s="300" t="s">
        <v>398</v>
      </c>
      <c r="C383" s="219">
        <v>3900</v>
      </c>
      <c r="D383" s="219">
        <v>0</v>
      </c>
      <c r="E383" s="301" t="str">
        <f t="shared" si="17"/>
        <v/>
      </c>
      <c r="F383" s="172" t="str">
        <f t="shared" si="18"/>
        <v>是</v>
      </c>
      <c r="G383" s="282" t="str">
        <f t="shared" si="19"/>
        <v>项</v>
      </c>
    </row>
    <row r="384" s="281" customFormat="1" ht="36" customHeight="1" spans="1:7">
      <c r="A384" s="294">
        <v>20504</v>
      </c>
      <c r="B384" s="295" t="s">
        <v>399</v>
      </c>
      <c r="C384" s="296">
        <f>SUM(C385:C389)</f>
        <v>100</v>
      </c>
      <c r="D384" s="296">
        <f>SUM(D385:D389)</f>
        <v>120</v>
      </c>
      <c r="E384" s="297">
        <f t="shared" si="17"/>
        <v>0.2</v>
      </c>
      <c r="F384" s="298" t="str">
        <f t="shared" si="18"/>
        <v>是</v>
      </c>
      <c r="G384" s="281" t="str">
        <f t="shared" si="19"/>
        <v>款</v>
      </c>
    </row>
    <row r="385" s="282" customFormat="1" ht="36" customHeight="1" spans="1:7">
      <c r="A385" s="299">
        <v>2050401</v>
      </c>
      <c r="B385" s="300" t="s">
        <v>400</v>
      </c>
      <c r="C385" s="219">
        <v>100</v>
      </c>
      <c r="D385" s="219">
        <v>120</v>
      </c>
      <c r="E385" s="301">
        <f t="shared" si="17"/>
        <v>0.2</v>
      </c>
      <c r="F385" s="172" t="str">
        <f t="shared" si="18"/>
        <v>是</v>
      </c>
      <c r="G385" s="282" t="str">
        <f t="shared" si="19"/>
        <v>项</v>
      </c>
    </row>
    <row r="386" s="282" customFormat="1" ht="36" hidden="1" customHeight="1" spans="1:7">
      <c r="A386" s="299">
        <v>2050402</v>
      </c>
      <c r="B386" s="300" t="s">
        <v>401</v>
      </c>
      <c r="C386" s="219">
        <v>0</v>
      </c>
      <c r="D386" s="219">
        <v>0</v>
      </c>
      <c r="E386" s="301" t="str">
        <f t="shared" si="17"/>
        <v/>
      </c>
      <c r="F386" s="172" t="str">
        <f t="shared" si="18"/>
        <v>否</v>
      </c>
      <c r="G386" s="282" t="str">
        <f t="shared" si="19"/>
        <v>项</v>
      </c>
    </row>
    <row r="387" s="282" customFormat="1" ht="36" hidden="1" customHeight="1" spans="1:7">
      <c r="A387" s="299">
        <v>2050403</v>
      </c>
      <c r="B387" s="300" t="s">
        <v>402</v>
      </c>
      <c r="C387" s="219">
        <v>0</v>
      </c>
      <c r="D387" s="219">
        <v>0</v>
      </c>
      <c r="E387" s="301" t="str">
        <f t="shared" si="17"/>
        <v/>
      </c>
      <c r="F387" s="172" t="str">
        <f t="shared" si="18"/>
        <v>否</v>
      </c>
      <c r="G387" s="282" t="str">
        <f t="shared" si="19"/>
        <v>项</v>
      </c>
    </row>
    <row r="388" s="282" customFormat="1" ht="36" hidden="1" customHeight="1" spans="1:7">
      <c r="A388" s="299">
        <v>2050404</v>
      </c>
      <c r="B388" s="300" t="s">
        <v>403</v>
      </c>
      <c r="C388" s="219">
        <v>0</v>
      </c>
      <c r="D388" s="219">
        <v>0</v>
      </c>
      <c r="E388" s="301" t="str">
        <f t="shared" ref="E388:E451" si="20">IF(C388&lt;&gt;0,IF((D388/C388-1)&lt;-30%,"",IF((D388/C388-1)&gt;150%,"",D388/C388-1)),"")</f>
        <v/>
      </c>
      <c r="F388" s="172" t="str">
        <f t="shared" ref="F388:F451" si="21">IF(LEN(A388)=3,"是",IF(B388&lt;&gt;"",IF(SUM(C388:D388)&lt;&gt;0,"是","否"),"是"))</f>
        <v>否</v>
      </c>
      <c r="G388" s="282" t="str">
        <f t="shared" ref="G388:G451" si="22">IF(LEN(A388)=3,"类",IF(LEN(A388)=5,"款","项"))</f>
        <v>项</v>
      </c>
    </row>
    <row r="389" s="282" customFormat="1" ht="36" hidden="1" customHeight="1" spans="1:7">
      <c r="A389" s="299">
        <v>2050499</v>
      </c>
      <c r="B389" s="300" t="s">
        <v>404</v>
      </c>
      <c r="C389" s="219">
        <v>0</v>
      </c>
      <c r="D389" s="219">
        <v>0</v>
      </c>
      <c r="E389" s="301" t="str">
        <f t="shared" si="20"/>
        <v/>
      </c>
      <c r="F389" s="172" t="str">
        <f t="shared" si="21"/>
        <v>否</v>
      </c>
      <c r="G389" s="282" t="str">
        <f t="shared" si="22"/>
        <v>项</v>
      </c>
    </row>
    <row r="390" s="281" customFormat="1" ht="36" hidden="1" customHeight="1" spans="1:7">
      <c r="A390" s="294">
        <v>20505</v>
      </c>
      <c r="B390" s="295" t="s">
        <v>405</v>
      </c>
      <c r="C390" s="296">
        <f>SUM(C391:C393)</f>
        <v>0</v>
      </c>
      <c r="D390" s="296">
        <f>SUM(D391:D393)</f>
        <v>0</v>
      </c>
      <c r="E390" s="297" t="str">
        <f t="shared" si="20"/>
        <v/>
      </c>
      <c r="F390" s="298" t="str">
        <f t="shared" si="21"/>
        <v>否</v>
      </c>
      <c r="G390" s="281" t="str">
        <f t="shared" si="22"/>
        <v>款</v>
      </c>
    </row>
    <row r="391" s="282" customFormat="1" ht="36" hidden="1" customHeight="1" spans="1:7">
      <c r="A391" s="299">
        <v>2050501</v>
      </c>
      <c r="B391" s="300" t="s">
        <v>406</v>
      </c>
      <c r="C391" s="219">
        <v>0</v>
      </c>
      <c r="D391" s="219">
        <v>0</v>
      </c>
      <c r="E391" s="301" t="str">
        <f t="shared" si="20"/>
        <v/>
      </c>
      <c r="F391" s="172" t="str">
        <f t="shared" si="21"/>
        <v>否</v>
      </c>
      <c r="G391" s="282" t="str">
        <f t="shared" si="22"/>
        <v>项</v>
      </c>
    </row>
    <row r="392" s="282" customFormat="1" ht="36" hidden="1" customHeight="1" spans="1:7">
      <c r="A392" s="299">
        <v>2050502</v>
      </c>
      <c r="B392" s="300" t="s">
        <v>407</v>
      </c>
      <c r="C392" s="219">
        <v>0</v>
      </c>
      <c r="D392" s="219">
        <v>0</v>
      </c>
      <c r="E392" s="301" t="str">
        <f t="shared" si="20"/>
        <v/>
      </c>
      <c r="F392" s="172" t="str">
        <f t="shared" si="21"/>
        <v>否</v>
      </c>
      <c r="G392" s="282" t="str">
        <f t="shared" si="22"/>
        <v>项</v>
      </c>
    </row>
    <row r="393" s="282" customFormat="1" ht="36" hidden="1" customHeight="1" spans="1:7">
      <c r="A393" s="302">
        <v>2050599</v>
      </c>
      <c r="B393" s="300" t="s">
        <v>408</v>
      </c>
      <c r="C393" s="219">
        <v>0</v>
      </c>
      <c r="D393" s="219">
        <v>0</v>
      </c>
      <c r="E393" s="301" t="str">
        <f t="shared" si="20"/>
        <v/>
      </c>
      <c r="F393" s="172" t="str">
        <f t="shared" si="21"/>
        <v>否</v>
      </c>
      <c r="G393" s="282" t="str">
        <f t="shared" si="22"/>
        <v>项</v>
      </c>
    </row>
    <row r="394" s="281" customFormat="1" ht="36" hidden="1" customHeight="1" spans="1:7">
      <c r="A394" s="294">
        <v>20506</v>
      </c>
      <c r="B394" s="295" t="s">
        <v>409</v>
      </c>
      <c r="C394" s="296">
        <f>SUM(C395:C397)</f>
        <v>0</v>
      </c>
      <c r="D394" s="296">
        <f>SUM(D395:D397)</f>
        <v>0</v>
      </c>
      <c r="E394" s="297" t="str">
        <f t="shared" si="20"/>
        <v/>
      </c>
      <c r="F394" s="298" t="str">
        <f t="shared" si="21"/>
        <v>否</v>
      </c>
      <c r="G394" s="281" t="str">
        <f t="shared" si="22"/>
        <v>款</v>
      </c>
    </row>
    <row r="395" s="282" customFormat="1" ht="36" hidden="1" customHeight="1" spans="1:7">
      <c r="A395" s="299">
        <v>2050601</v>
      </c>
      <c r="B395" s="300" t="s">
        <v>410</v>
      </c>
      <c r="C395" s="219">
        <v>0</v>
      </c>
      <c r="D395" s="219">
        <v>0</v>
      </c>
      <c r="E395" s="301" t="str">
        <f t="shared" si="20"/>
        <v/>
      </c>
      <c r="F395" s="172" t="str">
        <f t="shared" si="21"/>
        <v>否</v>
      </c>
      <c r="G395" s="282" t="str">
        <f t="shared" si="22"/>
        <v>项</v>
      </c>
    </row>
    <row r="396" s="282" customFormat="1" ht="36" hidden="1" customHeight="1" spans="1:7">
      <c r="A396" s="302">
        <v>2050602</v>
      </c>
      <c r="B396" s="300" t="s">
        <v>411</v>
      </c>
      <c r="C396" s="219">
        <v>0</v>
      </c>
      <c r="D396" s="219">
        <v>0</v>
      </c>
      <c r="E396" s="301" t="str">
        <f t="shared" si="20"/>
        <v/>
      </c>
      <c r="F396" s="172" t="str">
        <f t="shared" si="21"/>
        <v>否</v>
      </c>
      <c r="G396" s="282" t="str">
        <f t="shared" si="22"/>
        <v>项</v>
      </c>
    </row>
    <row r="397" s="282" customFormat="1" ht="36" hidden="1" customHeight="1" spans="1:7">
      <c r="A397" s="299">
        <v>2050699</v>
      </c>
      <c r="B397" s="300" t="s">
        <v>412</v>
      </c>
      <c r="C397" s="219">
        <v>0</v>
      </c>
      <c r="D397" s="219">
        <v>0</v>
      </c>
      <c r="E397" s="301" t="str">
        <f t="shared" si="20"/>
        <v/>
      </c>
      <c r="F397" s="172" t="str">
        <f t="shared" si="21"/>
        <v>否</v>
      </c>
      <c r="G397" s="282" t="str">
        <f t="shared" si="22"/>
        <v>项</v>
      </c>
    </row>
    <row r="398" s="281" customFormat="1" ht="36" customHeight="1" spans="1:7">
      <c r="A398" s="294">
        <v>20507</v>
      </c>
      <c r="B398" s="295" t="s">
        <v>413</v>
      </c>
      <c r="C398" s="296">
        <f>SUM(C399:C401)</f>
        <v>100</v>
      </c>
      <c r="D398" s="296">
        <f>SUM(D399:D401)</f>
        <v>30</v>
      </c>
      <c r="E398" s="297" t="str">
        <f t="shared" si="20"/>
        <v/>
      </c>
      <c r="F398" s="298" t="str">
        <f t="shared" si="21"/>
        <v>是</v>
      </c>
      <c r="G398" s="281" t="str">
        <f t="shared" si="22"/>
        <v>款</v>
      </c>
    </row>
    <row r="399" s="282" customFormat="1" ht="36" customHeight="1" spans="1:7">
      <c r="A399" s="299">
        <v>2050701</v>
      </c>
      <c r="B399" s="300" t="s">
        <v>414</v>
      </c>
      <c r="C399" s="219">
        <v>100</v>
      </c>
      <c r="D399" s="219">
        <v>30</v>
      </c>
      <c r="E399" s="301" t="str">
        <f t="shared" si="20"/>
        <v/>
      </c>
      <c r="F399" s="172" t="str">
        <f t="shared" si="21"/>
        <v>是</v>
      </c>
      <c r="G399" s="282" t="str">
        <f t="shared" si="22"/>
        <v>项</v>
      </c>
    </row>
    <row r="400" s="282" customFormat="1" ht="36" hidden="1" customHeight="1" spans="1:7">
      <c r="A400" s="299">
        <v>2050702</v>
      </c>
      <c r="B400" s="300" t="s">
        <v>415</v>
      </c>
      <c r="C400" s="219">
        <v>0</v>
      </c>
      <c r="D400" s="219">
        <v>0</v>
      </c>
      <c r="E400" s="301" t="str">
        <f t="shared" si="20"/>
        <v/>
      </c>
      <c r="F400" s="172" t="str">
        <f t="shared" si="21"/>
        <v>否</v>
      </c>
      <c r="G400" s="282" t="str">
        <f t="shared" si="22"/>
        <v>项</v>
      </c>
    </row>
    <row r="401" s="282" customFormat="1" ht="36" hidden="1" customHeight="1" spans="1:7">
      <c r="A401" s="299">
        <v>2050799</v>
      </c>
      <c r="B401" s="300" t="s">
        <v>416</v>
      </c>
      <c r="C401" s="219">
        <v>0</v>
      </c>
      <c r="D401" s="219">
        <v>0</v>
      </c>
      <c r="E401" s="301" t="str">
        <f t="shared" si="20"/>
        <v/>
      </c>
      <c r="F401" s="172" t="str">
        <f t="shared" si="21"/>
        <v>否</v>
      </c>
      <c r="G401" s="282" t="str">
        <f t="shared" si="22"/>
        <v>项</v>
      </c>
    </row>
    <row r="402" s="281" customFormat="1" ht="36" customHeight="1" spans="1:7">
      <c r="A402" s="294">
        <v>20508</v>
      </c>
      <c r="B402" s="295" t="s">
        <v>417</v>
      </c>
      <c r="C402" s="296">
        <f>SUM(C403:C407)</f>
        <v>810</v>
      </c>
      <c r="D402" s="296">
        <f>SUM(D403:D407)</f>
        <v>840</v>
      </c>
      <c r="E402" s="297">
        <f t="shared" si="20"/>
        <v>0.037037037037037</v>
      </c>
      <c r="F402" s="298" t="str">
        <f t="shared" si="21"/>
        <v>是</v>
      </c>
      <c r="G402" s="281" t="str">
        <f t="shared" si="22"/>
        <v>款</v>
      </c>
    </row>
    <row r="403" s="282" customFormat="1" ht="36" customHeight="1" spans="1:7">
      <c r="A403" s="299">
        <v>2050801</v>
      </c>
      <c r="B403" s="300" t="s">
        <v>418</v>
      </c>
      <c r="C403" s="219">
        <v>400</v>
      </c>
      <c r="D403" s="219">
        <v>470</v>
      </c>
      <c r="E403" s="301">
        <f t="shared" si="20"/>
        <v>0.175</v>
      </c>
      <c r="F403" s="172" t="str">
        <f t="shared" si="21"/>
        <v>是</v>
      </c>
      <c r="G403" s="282" t="str">
        <f t="shared" si="22"/>
        <v>项</v>
      </c>
    </row>
    <row r="404" s="282" customFormat="1" ht="36" customHeight="1" spans="1:7">
      <c r="A404" s="299">
        <v>2050802</v>
      </c>
      <c r="B404" s="300" t="s">
        <v>419</v>
      </c>
      <c r="C404" s="219">
        <v>390</v>
      </c>
      <c r="D404" s="219">
        <v>350</v>
      </c>
      <c r="E404" s="301">
        <f t="shared" si="20"/>
        <v>-0.102564102564103</v>
      </c>
      <c r="F404" s="172" t="str">
        <f t="shared" si="21"/>
        <v>是</v>
      </c>
      <c r="G404" s="282" t="str">
        <f t="shared" si="22"/>
        <v>项</v>
      </c>
    </row>
    <row r="405" s="282" customFormat="1" ht="36" customHeight="1" spans="1:7">
      <c r="A405" s="299">
        <v>2050803</v>
      </c>
      <c r="B405" s="300" t="s">
        <v>420</v>
      </c>
      <c r="C405" s="219">
        <v>10</v>
      </c>
      <c r="D405" s="219">
        <v>10</v>
      </c>
      <c r="E405" s="301">
        <f t="shared" si="20"/>
        <v>0</v>
      </c>
      <c r="F405" s="172" t="str">
        <f t="shared" si="21"/>
        <v>是</v>
      </c>
      <c r="G405" s="282" t="str">
        <f t="shared" si="22"/>
        <v>项</v>
      </c>
    </row>
    <row r="406" s="282" customFormat="1" ht="36" hidden="1" customHeight="1" spans="1:7">
      <c r="A406" s="299">
        <v>2050804</v>
      </c>
      <c r="B406" s="300" t="s">
        <v>421</v>
      </c>
      <c r="C406" s="219">
        <v>0</v>
      </c>
      <c r="D406" s="219">
        <v>0</v>
      </c>
      <c r="E406" s="301" t="str">
        <f t="shared" si="20"/>
        <v/>
      </c>
      <c r="F406" s="172" t="str">
        <f t="shared" si="21"/>
        <v>否</v>
      </c>
      <c r="G406" s="282" t="str">
        <f t="shared" si="22"/>
        <v>项</v>
      </c>
    </row>
    <row r="407" s="282" customFormat="1" ht="36" customHeight="1" spans="1:7">
      <c r="A407" s="299">
        <v>2050899</v>
      </c>
      <c r="B407" s="300" t="s">
        <v>422</v>
      </c>
      <c r="C407" s="219">
        <v>10</v>
      </c>
      <c r="D407" s="219">
        <v>10</v>
      </c>
      <c r="E407" s="301">
        <f t="shared" si="20"/>
        <v>0</v>
      </c>
      <c r="F407" s="172" t="str">
        <f t="shared" si="21"/>
        <v>是</v>
      </c>
      <c r="G407" s="282" t="str">
        <f t="shared" si="22"/>
        <v>项</v>
      </c>
    </row>
    <row r="408" s="281" customFormat="1" ht="36" customHeight="1" spans="1:7">
      <c r="A408" s="294">
        <v>20509</v>
      </c>
      <c r="B408" s="295" t="s">
        <v>423</v>
      </c>
      <c r="C408" s="296">
        <f>SUM(C409:C414)</f>
        <v>1950</v>
      </c>
      <c r="D408" s="296">
        <f>SUM(D409:D414)</f>
        <v>650</v>
      </c>
      <c r="E408" s="297" t="str">
        <f t="shared" si="20"/>
        <v/>
      </c>
      <c r="F408" s="298" t="str">
        <f t="shared" si="21"/>
        <v>是</v>
      </c>
      <c r="G408" s="281" t="str">
        <f t="shared" si="22"/>
        <v>款</v>
      </c>
    </row>
    <row r="409" s="283" customFormat="1" ht="36" customHeight="1" spans="1:7">
      <c r="A409" s="299">
        <v>2050901</v>
      </c>
      <c r="B409" s="300" t="s">
        <v>424</v>
      </c>
      <c r="C409" s="219">
        <v>450</v>
      </c>
      <c r="D409" s="219">
        <v>50</v>
      </c>
      <c r="E409" s="301" t="str">
        <f t="shared" si="20"/>
        <v/>
      </c>
      <c r="F409" s="172" t="str">
        <f t="shared" si="21"/>
        <v>是</v>
      </c>
      <c r="G409" s="282" t="str">
        <f t="shared" si="22"/>
        <v>项</v>
      </c>
    </row>
    <row r="410" s="282" customFormat="1" ht="36" hidden="1" customHeight="1" spans="1:7">
      <c r="A410" s="299">
        <v>2050902</v>
      </c>
      <c r="B410" s="300" t="s">
        <v>425</v>
      </c>
      <c r="C410" s="219">
        <v>0</v>
      </c>
      <c r="D410" s="219">
        <v>0</v>
      </c>
      <c r="E410" s="301" t="str">
        <f t="shared" si="20"/>
        <v/>
      </c>
      <c r="F410" s="172" t="str">
        <f t="shared" si="21"/>
        <v>否</v>
      </c>
      <c r="G410" s="282" t="str">
        <f t="shared" si="22"/>
        <v>项</v>
      </c>
    </row>
    <row r="411" s="282" customFormat="1" ht="36" hidden="1" customHeight="1" spans="1:7">
      <c r="A411" s="299">
        <v>2050903</v>
      </c>
      <c r="B411" s="300" t="s">
        <v>426</v>
      </c>
      <c r="C411" s="219">
        <v>0</v>
      </c>
      <c r="D411" s="219">
        <v>0</v>
      </c>
      <c r="E411" s="301" t="str">
        <f t="shared" si="20"/>
        <v/>
      </c>
      <c r="F411" s="172" t="str">
        <f t="shared" si="21"/>
        <v>否</v>
      </c>
      <c r="G411" s="282" t="str">
        <f t="shared" si="22"/>
        <v>项</v>
      </c>
    </row>
    <row r="412" s="283" customFormat="1" ht="36" hidden="1" customHeight="1" spans="1:7">
      <c r="A412" s="299">
        <v>2050904</v>
      </c>
      <c r="B412" s="300" t="s">
        <v>427</v>
      </c>
      <c r="C412" s="219">
        <v>0</v>
      </c>
      <c r="D412" s="219">
        <v>0</v>
      </c>
      <c r="E412" s="301" t="str">
        <f t="shared" si="20"/>
        <v/>
      </c>
      <c r="F412" s="172" t="str">
        <f t="shared" si="21"/>
        <v>否</v>
      </c>
      <c r="G412" s="282" t="str">
        <f t="shared" si="22"/>
        <v>项</v>
      </c>
    </row>
    <row r="413" s="282" customFormat="1" ht="36" customHeight="1" spans="1:7">
      <c r="A413" s="299">
        <v>2050905</v>
      </c>
      <c r="B413" s="300" t="s">
        <v>428</v>
      </c>
      <c r="C413" s="219">
        <v>0</v>
      </c>
      <c r="D413" s="219">
        <v>200</v>
      </c>
      <c r="E413" s="301" t="str">
        <f t="shared" si="20"/>
        <v/>
      </c>
      <c r="F413" s="172" t="str">
        <f t="shared" si="21"/>
        <v>是</v>
      </c>
      <c r="G413" s="282" t="str">
        <f t="shared" si="22"/>
        <v>项</v>
      </c>
    </row>
    <row r="414" s="282" customFormat="1" ht="36" customHeight="1" spans="1:7">
      <c r="A414" s="299">
        <v>2050999</v>
      </c>
      <c r="B414" s="300" t="s">
        <v>429</v>
      </c>
      <c r="C414" s="219">
        <v>1500</v>
      </c>
      <c r="D414" s="219">
        <v>400</v>
      </c>
      <c r="E414" s="301" t="str">
        <f t="shared" si="20"/>
        <v/>
      </c>
      <c r="F414" s="172" t="str">
        <f t="shared" si="21"/>
        <v>是</v>
      </c>
      <c r="G414" s="282" t="str">
        <f t="shared" si="22"/>
        <v>项</v>
      </c>
    </row>
    <row r="415" s="281" customFormat="1" ht="36" customHeight="1" spans="1:7">
      <c r="A415" s="294">
        <v>20599</v>
      </c>
      <c r="B415" s="295" t="s">
        <v>430</v>
      </c>
      <c r="C415" s="296">
        <f>C416</f>
        <v>180</v>
      </c>
      <c r="D415" s="296">
        <f>D416</f>
        <v>800</v>
      </c>
      <c r="E415" s="297" t="str">
        <f t="shared" si="20"/>
        <v/>
      </c>
      <c r="F415" s="298" t="str">
        <f t="shared" si="21"/>
        <v>是</v>
      </c>
      <c r="G415" s="281" t="str">
        <f t="shared" si="22"/>
        <v>款</v>
      </c>
    </row>
    <row r="416" s="282" customFormat="1" ht="36" customHeight="1" spans="1:7">
      <c r="A416" s="299">
        <v>2059999</v>
      </c>
      <c r="B416" s="300" t="s">
        <v>431</v>
      </c>
      <c r="C416" s="219">
        <v>180</v>
      </c>
      <c r="D416" s="219">
        <v>800</v>
      </c>
      <c r="E416" s="301" t="str">
        <f t="shared" si="20"/>
        <v/>
      </c>
      <c r="F416" s="172" t="str">
        <f t="shared" si="21"/>
        <v>是</v>
      </c>
      <c r="G416" s="282" t="str">
        <f t="shared" si="22"/>
        <v>项</v>
      </c>
    </row>
    <row r="417" s="281" customFormat="1" ht="36" customHeight="1" spans="1:7">
      <c r="A417" s="294">
        <v>206</v>
      </c>
      <c r="B417" s="295" t="s">
        <v>432</v>
      </c>
      <c r="C417" s="296">
        <f>SUM(C418,C423,C432,C438,C443,C448,C453,C460,C464,C468)</f>
        <v>1100</v>
      </c>
      <c r="D417" s="296">
        <f>SUM(D418,D423,D432,D438,D443,D448,D453,D460,D464,D468)</f>
        <v>700</v>
      </c>
      <c r="E417" s="297" t="str">
        <f t="shared" si="20"/>
        <v/>
      </c>
      <c r="F417" s="298" t="str">
        <f t="shared" si="21"/>
        <v>是</v>
      </c>
      <c r="G417" s="281" t="str">
        <f t="shared" si="22"/>
        <v>类</v>
      </c>
    </row>
    <row r="418" s="281" customFormat="1" ht="36" customHeight="1" spans="1:7">
      <c r="A418" s="294">
        <v>20601</v>
      </c>
      <c r="B418" s="295" t="s">
        <v>433</v>
      </c>
      <c r="C418" s="296">
        <f>SUM(C419:C422)</f>
        <v>271</v>
      </c>
      <c r="D418" s="296">
        <f>SUM(D419:D422)</f>
        <v>343</v>
      </c>
      <c r="E418" s="297">
        <f t="shared" si="20"/>
        <v>0.265682656826568</v>
      </c>
      <c r="F418" s="298" t="str">
        <f t="shared" si="21"/>
        <v>是</v>
      </c>
      <c r="G418" s="281" t="str">
        <f t="shared" si="22"/>
        <v>款</v>
      </c>
    </row>
    <row r="419" s="282" customFormat="1" ht="36" customHeight="1" spans="1:7">
      <c r="A419" s="299">
        <v>2060101</v>
      </c>
      <c r="B419" s="300" t="s">
        <v>167</v>
      </c>
      <c r="C419" s="219">
        <v>140</v>
      </c>
      <c r="D419" s="219">
        <v>270</v>
      </c>
      <c r="E419" s="301">
        <f t="shared" si="20"/>
        <v>0.928571428571429</v>
      </c>
      <c r="F419" s="172" t="str">
        <f t="shared" si="21"/>
        <v>是</v>
      </c>
      <c r="G419" s="282" t="str">
        <f t="shared" si="22"/>
        <v>项</v>
      </c>
    </row>
    <row r="420" s="282" customFormat="1" ht="36" customHeight="1" spans="1:7">
      <c r="A420" s="299">
        <v>2060102</v>
      </c>
      <c r="B420" s="300" t="s">
        <v>168</v>
      </c>
      <c r="C420" s="219">
        <v>5</v>
      </c>
      <c r="D420" s="219">
        <v>50</v>
      </c>
      <c r="E420" s="301" t="str">
        <f t="shared" si="20"/>
        <v/>
      </c>
      <c r="F420" s="172" t="str">
        <f t="shared" si="21"/>
        <v>是</v>
      </c>
      <c r="G420" s="282" t="str">
        <f t="shared" si="22"/>
        <v>项</v>
      </c>
    </row>
    <row r="421" s="282" customFormat="1" ht="36" customHeight="1" spans="1:7">
      <c r="A421" s="299">
        <v>2060103</v>
      </c>
      <c r="B421" s="300" t="s">
        <v>169</v>
      </c>
      <c r="C421" s="219">
        <v>80</v>
      </c>
      <c r="D421" s="219">
        <v>0</v>
      </c>
      <c r="E421" s="301" t="str">
        <f t="shared" si="20"/>
        <v/>
      </c>
      <c r="F421" s="172" t="str">
        <f t="shared" si="21"/>
        <v>是</v>
      </c>
      <c r="G421" s="282" t="str">
        <f t="shared" si="22"/>
        <v>项</v>
      </c>
    </row>
    <row r="422" s="282" customFormat="1" ht="36" customHeight="1" spans="1:7">
      <c r="A422" s="299">
        <v>2060199</v>
      </c>
      <c r="B422" s="300" t="s">
        <v>434</v>
      </c>
      <c r="C422" s="219">
        <v>46</v>
      </c>
      <c r="D422" s="219">
        <v>23</v>
      </c>
      <c r="E422" s="301" t="str">
        <f t="shared" si="20"/>
        <v/>
      </c>
      <c r="F422" s="172" t="str">
        <f t="shared" si="21"/>
        <v>是</v>
      </c>
      <c r="G422" s="282" t="str">
        <f t="shared" si="22"/>
        <v>项</v>
      </c>
    </row>
    <row r="423" s="281" customFormat="1" ht="36" hidden="1" customHeight="1" spans="1:7">
      <c r="A423" s="294">
        <v>20602</v>
      </c>
      <c r="B423" s="295" t="s">
        <v>435</v>
      </c>
      <c r="C423" s="296">
        <f>SUM(C424:C431)</f>
        <v>0</v>
      </c>
      <c r="D423" s="296">
        <f>SUM(D424:D431)</f>
        <v>0</v>
      </c>
      <c r="E423" s="297" t="str">
        <f t="shared" si="20"/>
        <v/>
      </c>
      <c r="F423" s="298" t="str">
        <f t="shared" si="21"/>
        <v>否</v>
      </c>
      <c r="G423" s="281" t="str">
        <f t="shared" si="22"/>
        <v>款</v>
      </c>
    </row>
    <row r="424" s="282" customFormat="1" ht="36" hidden="1" customHeight="1" spans="1:7">
      <c r="A424" s="299">
        <v>2060201</v>
      </c>
      <c r="B424" s="300" t="s">
        <v>436</v>
      </c>
      <c r="C424" s="219">
        <v>0</v>
      </c>
      <c r="D424" s="219">
        <v>0</v>
      </c>
      <c r="E424" s="301" t="str">
        <f t="shared" si="20"/>
        <v/>
      </c>
      <c r="F424" s="172" t="str">
        <f t="shared" si="21"/>
        <v>否</v>
      </c>
      <c r="G424" s="282" t="str">
        <f t="shared" si="22"/>
        <v>项</v>
      </c>
    </row>
    <row r="425" s="282" customFormat="1" ht="36" hidden="1" customHeight="1" spans="1:7">
      <c r="A425" s="299">
        <v>2060203</v>
      </c>
      <c r="B425" s="300" t="s">
        <v>437</v>
      </c>
      <c r="C425" s="219">
        <v>0</v>
      </c>
      <c r="D425" s="219">
        <v>0</v>
      </c>
      <c r="E425" s="301" t="str">
        <f t="shared" si="20"/>
        <v/>
      </c>
      <c r="F425" s="172" t="str">
        <f t="shared" si="21"/>
        <v>否</v>
      </c>
      <c r="G425" s="282" t="str">
        <f t="shared" si="22"/>
        <v>项</v>
      </c>
    </row>
    <row r="426" s="282" customFormat="1" ht="36" hidden="1" customHeight="1" spans="1:7">
      <c r="A426" s="299">
        <v>2060204</v>
      </c>
      <c r="B426" s="300" t="s">
        <v>438</v>
      </c>
      <c r="C426" s="219">
        <v>0</v>
      </c>
      <c r="D426" s="219">
        <v>0</v>
      </c>
      <c r="E426" s="301" t="str">
        <f t="shared" si="20"/>
        <v/>
      </c>
      <c r="F426" s="172" t="str">
        <f t="shared" si="21"/>
        <v>否</v>
      </c>
      <c r="G426" s="282" t="str">
        <f t="shared" si="22"/>
        <v>项</v>
      </c>
    </row>
    <row r="427" s="282" customFormat="1" ht="36" hidden="1" customHeight="1" spans="1:7">
      <c r="A427" s="299">
        <v>2060205</v>
      </c>
      <c r="B427" s="300" t="s">
        <v>439</v>
      </c>
      <c r="C427" s="219">
        <v>0</v>
      </c>
      <c r="D427" s="219">
        <v>0</v>
      </c>
      <c r="E427" s="301" t="str">
        <f t="shared" si="20"/>
        <v/>
      </c>
      <c r="F427" s="172" t="str">
        <f t="shared" si="21"/>
        <v>否</v>
      </c>
      <c r="G427" s="282" t="str">
        <f t="shared" si="22"/>
        <v>项</v>
      </c>
    </row>
    <row r="428" s="282" customFormat="1" ht="36" hidden="1" customHeight="1" spans="1:7">
      <c r="A428" s="299">
        <v>2060206</v>
      </c>
      <c r="B428" s="300" t="s">
        <v>440</v>
      </c>
      <c r="C428" s="219">
        <v>0</v>
      </c>
      <c r="D428" s="219">
        <v>0</v>
      </c>
      <c r="E428" s="301" t="str">
        <f t="shared" si="20"/>
        <v/>
      </c>
      <c r="F428" s="172" t="str">
        <f t="shared" si="21"/>
        <v>否</v>
      </c>
      <c r="G428" s="282" t="str">
        <f t="shared" si="22"/>
        <v>项</v>
      </c>
    </row>
    <row r="429" s="282" customFormat="1" ht="36" hidden="1" customHeight="1" spans="1:7">
      <c r="A429" s="299">
        <v>2060207</v>
      </c>
      <c r="B429" s="300" t="s">
        <v>441</v>
      </c>
      <c r="C429" s="219">
        <v>0</v>
      </c>
      <c r="D429" s="219">
        <v>0</v>
      </c>
      <c r="E429" s="301" t="str">
        <f t="shared" si="20"/>
        <v/>
      </c>
      <c r="F429" s="172" t="str">
        <f t="shared" si="21"/>
        <v>否</v>
      </c>
      <c r="G429" s="282" t="str">
        <f t="shared" si="22"/>
        <v>项</v>
      </c>
    </row>
    <row r="430" s="282" customFormat="1" ht="36" hidden="1" customHeight="1" spans="1:7">
      <c r="A430" s="299">
        <v>2060208</v>
      </c>
      <c r="B430" s="300" t="s">
        <v>442</v>
      </c>
      <c r="C430" s="219">
        <v>0</v>
      </c>
      <c r="D430" s="219">
        <v>0</v>
      </c>
      <c r="E430" s="301" t="str">
        <f t="shared" si="20"/>
        <v/>
      </c>
      <c r="F430" s="172" t="str">
        <f t="shared" si="21"/>
        <v>否</v>
      </c>
      <c r="G430" s="282" t="str">
        <f t="shared" si="22"/>
        <v>项</v>
      </c>
    </row>
    <row r="431" s="282" customFormat="1" ht="36" hidden="1" customHeight="1" spans="1:7">
      <c r="A431" s="299">
        <v>2060299</v>
      </c>
      <c r="B431" s="300" t="s">
        <v>443</v>
      </c>
      <c r="C431" s="219">
        <v>0</v>
      </c>
      <c r="D431" s="219">
        <v>0</v>
      </c>
      <c r="E431" s="301" t="str">
        <f t="shared" si="20"/>
        <v/>
      </c>
      <c r="F431" s="172" t="str">
        <f t="shared" si="21"/>
        <v>否</v>
      </c>
      <c r="G431" s="282" t="str">
        <f t="shared" si="22"/>
        <v>项</v>
      </c>
    </row>
    <row r="432" s="281" customFormat="1" ht="36" customHeight="1" spans="1:7">
      <c r="A432" s="294">
        <v>20603</v>
      </c>
      <c r="B432" s="295" t="s">
        <v>444</v>
      </c>
      <c r="C432" s="296">
        <f>SUM(C433:C437)</f>
        <v>4</v>
      </c>
      <c r="D432" s="296">
        <f>SUM(D433:D437)</f>
        <v>4</v>
      </c>
      <c r="E432" s="297">
        <f t="shared" si="20"/>
        <v>0</v>
      </c>
      <c r="F432" s="298" t="str">
        <f t="shared" si="21"/>
        <v>是</v>
      </c>
      <c r="G432" s="281" t="str">
        <f t="shared" si="22"/>
        <v>款</v>
      </c>
    </row>
    <row r="433" s="282" customFormat="1" ht="36" hidden="1" customHeight="1" spans="1:7">
      <c r="A433" s="299">
        <v>2060301</v>
      </c>
      <c r="B433" s="300" t="s">
        <v>436</v>
      </c>
      <c r="C433" s="219">
        <v>0</v>
      </c>
      <c r="D433" s="219">
        <v>0</v>
      </c>
      <c r="E433" s="301" t="str">
        <f t="shared" si="20"/>
        <v/>
      </c>
      <c r="F433" s="172" t="str">
        <f t="shared" si="21"/>
        <v>否</v>
      </c>
      <c r="G433" s="282" t="str">
        <f t="shared" si="22"/>
        <v>项</v>
      </c>
    </row>
    <row r="434" s="282" customFormat="1" ht="36" customHeight="1" spans="1:7">
      <c r="A434" s="299">
        <v>2060302</v>
      </c>
      <c r="B434" s="300" t="s">
        <v>445</v>
      </c>
      <c r="C434" s="219">
        <v>4</v>
      </c>
      <c r="D434" s="219">
        <v>4</v>
      </c>
      <c r="E434" s="301">
        <f t="shared" si="20"/>
        <v>0</v>
      </c>
      <c r="F434" s="172" t="str">
        <f t="shared" si="21"/>
        <v>是</v>
      </c>
      <c r="G434" s="282" t="str">
        <f t="shared" si="22"/>
        <v>项</v>
      </c>
    </row>
    <row r="435" s="282" customFormat="1" ht="36" hidden="1" customHeight="1" spans="1:7">
      <c r="A435" s="299">
        <v>2060303</v>
      </c>
      <c r="B435" s="300" t="s">
        <v>446</v>
      </c>
      <c r="C435" s="219">
        <v>0</v>
      </c>
      <c r="D435" s="219">
        <v>0</v>
      </c>
      <c r="E435" s="301" t="str">
        <f t="shared" si="20"/>
        <v/>
      </c>
      <c r="F435" s="172" t="str">
        <f t="shared" si="21"/>
        <v>否</v>
      </c>
      <c r="G435" s="282" t="str">
        <f t="shared" si="22"/>
        <v>项</v>
      </c>
    </row>
    <row r="436" s="282" customFormat="1" ht="36" hidden="1" customHeight="1" spans="1:7">
      <c r="A436" s="299">
        <v>2060304</v>
      </c>
      <c r="B436" s="300" t="s">
        <v>447</v>
      </c>
      <c r="C436" s="219">
        <v>0</v>
      </c>
      <c r="D436" s="219">
        <v>0</v>
      </c>
      <c r="E436" s="301" t="str">
        <f t="shared" si="20"/>
        <v/>
      </c>
      <c r="F436" s="172" t="str">
        <f t="shared" si="21"/>
        <v>否</v>
      </c>
      <c r="G436" s="282" t="str">
        <f t="shared" si="22"/>
        <v>项</v>
      </c>
    </row>
    <row r="437" s="282" customFormat="1" ht="36" hidden="1" customHeight="1" spans="1:7">
      <c r="A437" s="299">
        <v>2060399</v>
      </c>
      <c r="B437" s="300" t="s">
        <v>448</v>
      </c>
      <c r="C437" s="219">
        <v>0</v>
      </c>
      <c r="D437" s="219">
        <v>0</v>
      </c>
      <c r="E437" s="301" t="str">
        <f t="shared" si="20"/>
        <v/>
      </c>
      <c r="F437" s="172" t="str">
        <f t="shared" si="21"/>
        <v>否</v>
      </c>
      <c r="G437" s="282" t="str">
        <f t="shared" si="22"/>
        <v>项</v>
      </c>
    </row>
    <row r="438" s="281" customFormat="1" ht="36" customHeight="1" spans="1:7">
      <c r="A438" s="294">
        <v>20604</v>
      </c>
      <c r="B438" s="295" t="s">
        <v>449</v>
      </c>
      <c r="C438" s="296">
        <f>SUM(C439:C442)</f>
        <v>0</v>
      </c>
      <c r="D438" s="296">
        <f>SUM(D439:D442)</f>
        <v>180</v>
      </c>
      <c r="E438" s="297" t="str">
        <f t="shared" si="20"/>
        <v/>
      </c>
      <c r="F438" s="298" t="str">
        <f t="shared" si="21"/>
        <v>是</v>
      </c>
      <c r="G438" s="281" t="str">
        <f t="shared" si="22"/>
        <v>款</v>
      </c>
    </row>
    <row r="439" s="282" customFormat="1" ht="36" hidden="1" customHeight="1" spans="1:7">
      <c r="A439" s="299">
        <v>2060401</v>
      </c>
      <c r="B439" s="300" t="s">
        <v>436</v>
      </c>
      <c r="C439" s="219">
        <v>0</v>
      </c>
      <c r="D439" s="219">
        <v>0</v>
      </c>
      <c r="E439" s="301" t="str">
        <f t="shared" si="20"/>
        <v/>
      </c>
      <c r="F439" s="172" t="str">
        <f t="shared" si="21"/>
        <v>否</v>
      </c>
      <c r="G439" s="282" t="str">
        <f t="shared" si="22"/>
        <v>项</v>
      </c>
    </row>
    <row r="440" s="282" customFormat="1" ht="36" hidden="1" customHeight="1" spans="1:7">
      <c r="A440" s="299">
        <v>2060404</v>
      </c>
      <c r="B440" s="300" t="s">
        <v>450</v>
      </c>
      <c r="C440" s="219">
        <v>0</v>
      </c>
      <c r="D440" s="219">
        <v>0</v>
      </c>
      <c r="E440" s="301" t="str">
        <f t="shared" si="20"/>
        <v/>
      </c>
      <c r="F440" s="172" t="str">
        <f t="shared" si="21"/>
        <v>否</v>
      </c>
      <c r="G440" s="282" t="str">
        <f t="shared" si="22"/>
        <v>项</v>
      </c>
    </row>
    <row r="441" s="282" customFormat="1" ht="36" hidden="1" customHeight="1" spans="1:7">
      <c r="A441" s="299">
        <v>2060405</v>
      </c>
      <c r="B441" s="300" t="s">
        <v>451</v>
      </c>
      <c r="C441" s="219">
        <v>0</v>
      </c>
      <c r="D441" s="219">
        <v>0</v>
      </c>
      <c r="E441" s="301" t="str">
        <f t="shared" si="20"/>
        <v/>
      </c>
      <c r="F441" s="172" t="str">
        <f t="shared" si="21"/>
        <v>否</v>
      </c>
      <c r="G441" s="282" t="str">
        <f t="shared" si="22"/>
        <v>项</v>
      </c>
    </row>
    <row r="442" s="282" customFormat="1" ht="36" customHeight="1" spans="1:7">
      <c r="A442" s="299">
        <v>2060499</v>
      </c>
      <c r="B442" s="300" t="s">
        <v>452</v>
      </c>
      <c r="C442" s="219">
        <v>0</v>
      </c>
      <c r="D442" s="219">
        <v>180</v>
      </c>
      <c r="E442" s="301" t="str">
        <f t="shared" si="20"/>
        <v/>
      </c>
      <c r="F442" s="172" t="str">
        <f t="shared" si="21"/>
        <v>是</v>
      </c>
      <c r="G442" s="282" t="str">
        <f t="shared" si="22"/>
        <v>项</v>
      </c>
    </row>
    <row r="443" s="281" customFormat="1" ht="36" customHeight="1" spans="1:7">
      <c r="A443" s="294">
        <v>20605</v>
      </c>
      <c r="B443" s="295" t="s">
        <v>453</v>
      </c>
      <c r="C443" s="296">
        <f>SUM(C444:C447)</f>
        <v>15</v>
      </c>
      <c r="D443" s="296">
        <f>SUM(D444:D447)</f>
        <v>0</v>
      </c>
      <c r="E443" s="297" t="str">
        <f t="shared" si="20"/>
        <v/>
      </c>
      <c r="F443" s="298" t="str">
        <f t="shared" si="21"/>
        <v>是</v>
      </c>
      <c r="G443" s="281" t="str">
        <f t="shared" si="22"/>
        <v>款</v>
      </c>
    </row>
    <row r="444" s="282" customFormat="1" ht="36" hidden="1" customHeight="1" spans="1:7">
      <c r="A444" s="299">
        <v>2060501</v>
      </c>
      <c r="B444" s="300" t="s">
        <v>436</v>
      </c>
      <c r="C444" s="219">
        <v>0</v>
      </c>
      <c r="D444" s="219">
        <v>0</v>
      </c>
      <c r="E444" s="301" t="str">
        <f t="shared" si="20"/>
        <v/>
      </c>
      <c r="F444" s="172" t="str">
        <f t="shared" si="21"/>
        <v>否</v>
      </c>
      <c r="G444" s="282" t="str">
        <f t="shared" si="22"/>
        <v>项</v>
      </c>
    </row>
    <row r="445" s="282" customFormat="1" ht="36" hidden="1" customHeight="1" spans="1:7">
      <c r="A445" s="299">
        <v>2060502</v>
      </c>
      <c r="B445" s="300" t="s">
        <v>454</v>
      </c>
      <c r="C445" s="219">
        <v>0</v>
      </c>
      <c r="D445" s="219">
        <v>0</v>
      </c>
      <c r="E445" s="301" t="str">
        <f t="shared" si="20"/>
        <v/>
      </c>
      <c r="F445" s="172" t="str">
        <f t="shared" si="21"/>
        <v>否</v>
      </c>
      <c r="G445" s="282" t="str">
        <f t="shared" si="22"/>
        <v>项</v>
      </c>
    </row>
    <row r="446" s="282" customFormat="1" ht="36" hidden="1" customHeight="1" spans="1:7">
      <c r="A446" s="299">
        <v>2060503</v>
      </c>
      <c r="B446" s="300" t="s">
        <v>455</v>
      </c>
      <c r="C446" s="219">
        <v>0</v>
      </c>
      <c r="D446" s="219">
        <v>0</v>
      </c>
      <c r="E446" s="301" t="str">
        <f t="shared" si="20"/>
        <v/>
      </c>
      <c r="F446" s="172" t="str">
        <f t="shared" si="21"/>
        <v>否</v>
      </c>
      <c r="G446" s="282" t="str">
        <f t="shared" si="22"/>
        <v>项</v>
      </c>
    </row>
    <row r="447" s="282" customFormat="1" ht="36" customHeight="1" spans="1:7">
      <c r="A447" s="299">
        <v>2060599</v>
      </c>
      <c r="B447" s="300" t="s">
        <v>456</v>
      </c>
      <c r="C447" s="219">
        <v>15</v>
      </c>
      <c r="D447" s="219">
        <v>0</v>
      </c>
      <c r="E447" s="301" t="str">
        <f t="shared" si="20"/>
        <v/>
      </c>
      <c r="F447" s="172" t="str">
        <f t="shared" si="21"/>
        <v>是</v>
      </c>
      <c r="G447" s="282" t="str">
        <f t="shared" si="22"/>
        <v>项</v>
      </c>
    </row>
    <row r="448" s="281" customFormat="1" ht="36" hidden="1" customHeight="1" spans="1:7">
      <c r="A448" s="294">
        <v>20606</v>
      </c>
      <c r="B448" s="295" t="s">
        <v>457</v>
      </c>
      <c r="C448" s="296">
        <f>SUM(C449:C452)</f>
        <v>0</v>
      </c>
      <c r="D448" s="296">
        <f>SUM(D449:D452)</f>
        <v>0</v>
      </c>
      <c r="E448" s="297" t="str">
        <f t="shared" si="20"/>
        <v/>
      </c>
      <c r="F448" s="298" t="str">
        <f t="shared" si="21"/>
        <v>否</v>
      </c>
      <c r="G448" s="281" t="str">
        <f t="shared" si="22"/>
        <v>款</v>
      </c>
    </row>
    <row r="449" s="282" customFormat="1" ht="36" hidden="1" customHeight="1" spans="1:7">
      <c r="A449" s="299">
        <v>2060601</v>
      </c>
      <c r="B449" s="300" t="s">
        <v>458</v>
      </c>
      <c r="C449" s="219">
        <v>0</v>
      </c>
      <c r="D449" s="219">
        <v>0</v>
      </c>
      <c r="E449" s="301" t="str">
        <f t="shared" si="20"/>
        <v/>
      </c>
      <c r="F449" s="172" t="str">
        <f t="shared" si="21"/>
        <v>否</v>
      </c>
      <c r="G449" s="282" t="str">
        <f t="shared" si="22"/>
        <v>项</v>
      </c>
    </row>
    <row r="450" s="282" customFormat="1" ht="36" hidden="1" customHeight="1" spans="1:7">
      <c r="A450" s="299">
        <v>2060602</v>
      </c>
      <c r="B450" s="300" t="s">
        <v>459</v>
      </c>
      <c r="C450" s="219">
        <v>0</v>
      </c>
      <c r="D450" s="219">
        <v>0</v>
      </c>
      <c r="E450" s="301" t="str">
        <f t="shared" si="20"/>
        <v/>
      </c>
      <c r="F450" s="172" t="str">
        <f t="shared" si="21"/>
        <v>否</v>
      </c>
      <c r="G450" s="282" t="str">
        <f t="shared" si="22"/>
        <v>项</v>
      </c>
    </row>
    <row r="451" s="282" customFormat="1" ht="36" hidden="1" customHeight="1" spans="1:7">
      <c r="A451" s="299">
        <v>2060603</v>
      </c>
      <c r="B451" s="300" t="s">
        <v>460</v>
      </c>
      <c r="C451" s="219">
        <v>0</v>
      </c>
      <c r="D451" s="219">
        <v>0</v>
      </c>
      <c r="E451" s="301" t="str">
        <f t="shared" si="20"/>
        <v/>
      </c>
      <c r="F451" s="172" t="str">
        <f t="shared" si="21"/>
        <v>否</v>
      </c>
      <c r="G451" s="282" t="str">
        <f t="shared" si="22"/>
        <v>项</v>
      </c>
    </row>
    <row r="452" s="282" customFormat="1" ht="36" hidden="1" customHeight="1" spans="1:7">
      <c r="A452" s="299">
        <v>2060699</v>
      </c>
      <c r="B452" s="300" t="s">
        <v>461</v>
      </c>
      <c r="C452" s="219">
        <v>0</v>
      </c>
      <c r="D452" s="219">
        <v>0</v>
      </c>
      <c r="E452" s="301" t="str">
        <f t="shared" ref="E452:E515" si="23">IF(C452&lt;&gt;0,IF((D452/C452-1)&lt;-30%,"",IF((D452/C452-1)&gt;150%,"",D452/C452-1)),"")</f>
        <v/>
      </c>
      <c r="F452" s="172" t="str">
        <f t="shared" ref="F452:F515" si="24">IF(LEN(A452)=3,"是",IF(B452&lt;&gt;"",IF(SUM(C452:D452)&lt;&gt;0,"是","否"),"是"))</f>
        <v>否</v>
      </c>
      <c r="G452" s="282" t="str">
        <f t="shared" ref="G452:G515" si="25">IF(LEN(A452)=3,"类",IF(LEN(A452)=5,"款","项"))</f>
        <v>项</v>
      </c>
    </row>
    <row r="453" s="281" customFormat="1" ht="36" customHeight="1" spans="1:7">
      <c r="A453" s="294">
        <v>20607</v>
      </c>
      <c r="B453" s="295" t="s">
        <v>462</v>
      </c>
      <c r="C453" s="296">
        <f>SUM(C454:C459)</f>
        <v>68</v>
      </c>
      <c r="D453" s="296">
        <f>SUM(D454:D459)</f>
        <v>73</v>
      </c>
      <c r="E453" s="297">
        <f t="shared" si="23"/>
        <v>0.0735294117647058</v>
      </c>
      <c r="F453" s="298" t="str">
        <f t="shared" si="24"/>
        <v>是</v>
      </c>
      <c r="G453" s="281" t="str">
        <f t="shared" si="25"/>
        <v>款</v>
      </c>
    </row>
    <row r="454" s="282" customFormat="1" ht="36" customHeight="1" spans="1:7">
      <c r="A454" s="299">
        <v>2060701</v>
      </c>
      <c r="B454" s="300" t="s">
        <v>436</v>
      </c>
      <c r="C454" s="219">
        <v>10</v>
      </c>
      <c r="D454" s="219">
        <v>10</v>
      </c>
      <c r="E454" s="301">
        <f t="shared" si="23"/>
        <v>0</v>
      </c>
      <c r="F454" s="172" t="str">
        <f t="shared" si="24"/>
        <v>是</v>
      </c>
      <c r="G454" s="282" t="str">
        <f t="shared" si="25"/>
        <v>项</v>
      </c>
    </row>
    <row r="455" s="282" customFormat="1" ht="36" customHeight="1" spans="1:7">
      <c r="A455" s="299">
        <v>2060702</v>
      </c>
      <c r="B455" s="300" t="s">
        <v>463</v>
      </c>
      <c r="C455" s="219">
        <v>15</v>
      </c>
      <c r="D455" s="219">
        <v>20</v>
      </c>
      <c r="E455" s="301">
        <f t="shared" si="23"/>
        <v>0.333333333333333</v>
      </c>
      <c r="F455" s="172" t="str">
        <f t="shared" si="24"/>
        <v>是</v>
      </c>
      <c r="G455" s="282" t="str">
        <f t="shared" si="25"/>
        <v>项</v>
      </c>
    </row>
    <row r="456" s="282" customFormat="1" ht="36" customHeight="1" spans="1:7">
      <c r="A456" s="299">
        <v>2060703</v>
      </c>
      <c r="B456" s="300" t="s">
        <v>464</v>
      </c>
      <c r="C456" s="219">
        <v>3</v>
      </c>
      <c r="D456" s="219">
        <v>3</v>
      </c>
      <c r="E456" s="301">
        <f t="shared" si="23"/>
        <v>0</v>
      </c>
      <c r="F456" s="172" t="str">
        <f t="shared" si="24"/>
        <v>是</v>
      </c>
      <c r="G456" s="282" t="str">
        <f t="shared" si="25"/>
        <v>项</v>
      </c>
    </row>
    <row r="457" s="282" customFormat="1" ht="36" hidden="1" customHeight="1" spans="1:7">
      <c r="A457" s="299">
        <v>2060704</v>
      </c>
      <c r="B457" s="300" t="s">
        <v>465</v>
      </c>
      <c r="C457" s="219">
        <v>0</v>
      </c>
      <c r="D457" s="219">
        <v>0</v>
      </c>
      <c r="E457" s="301" t="str">
        <f t="shared" si="23"/>
        <v/>
      </c>
      <c r="F457" s="172" t="str">
        <f t="shared" si="24"/>
        <v>否</v>
      </c>
      <c r="G457" s="282" t="str">
        <f t="shared" si="25"/>
        <v>项</v>
      </c>
    </row>
    <row r="458" s="282" customFormat="1" ht="36" hidden="1" customHeight="1" spans="1:7">
      <c r="A458" s="299">
        <v>2060705</v>
      </c>
      <c r="B458" s="300" t="s">
        <v>466</v>
      </c>
      <c r="C458" s="219">
        <v>0</v>
      </c>
      <c r="D458" s="219">
        <v>0</v>
      </c>
      <c r="E458" s="301" t="str">
        <f t="shared" si="23"/>
        <v/>
      </c>
      <c r="F458" s="172" t="str">
        <f t="shared" si="24"/>
        <v>否</v>
      </c>
      <c r="G458" s="282" t="str">
        <f t="shared" si="25"/>
        <v>项</v>
      </c>
    </row>
    <row r="459" s="282" customFormat="1" ht="36" customHeight="1" spans="1:7">
      <c r="A459" s="299">
        <v>2060799</v>
      </c>
      <c r="B459" s="300" t="s">
        <v>467</v>
      </c>
      <c r="C459" s="219">
        <v>40</v>
      </c>
      <c r="D459" s="219">
        <v>40</v>
      </c>
      <c r="E459" s="301">
        <f t="shared" si="23"/>
        <v>0</v>
      </c>
      <c r="F459" s="172" t="str">
        <f t="shared" si="24"/>
        <v>是</v>
      </c>
      <c r="G459" s="282" t="str">
        <f t="shared" si="25"/>
        <v>项</v>
      </c>
    </row>
    <row r="460" s="281" customFormat="1" ht="36" hidden="1" customHeight="1" spans="1:7">
      <c r="A460" s="294">
        <v>20608</v>
      </c>
      <c r="B460" s="295" t="s">
        <v>468</v>
      </c>
      <c r="C460" s="296">
        <f>SUM(C461:C463)</f>
        <v>0</v>
      </c>
      <c r="D460" s="296">
        <f>SUM(D461:D463)</f>
        <v>0</v>
      </c>
      <c r="E460" s="297" t="str">
        <f t="shared" si="23"/>
        <v/>
      </c>
      <c r="F460" s="298" t="str">
        <f t="shared" si="24"/>
        <v>否</v>
      </c>
      <c r="G460" s="281" t="str">
        <f t="shared" si="25"/>
        <v>款</v>
      </c>
    </row>
    <row r="461" s="282" customFormat="1" ht="36" hidden="1" customHeight="1" spans="1:7">
      <c r="A461" s="299">
        <v>2060801</v>
      </c>
      <c r="B461" s="300" t="s">
        <v>469</v>
      </c>
      <c r="C461" s="219">
        <v>0</v>
      </c>
      <c r="D461" s="219">
        <v>0</v>
      </c>
      <c r="E461" s="301" t="str">
        <f t="shared" si="23"/>
        <v/>
      </c>
      <c r="F461" s="172" t="str">
        <f t="shared" si="24"/>
        <v>否</v>
      </c>
      <c r="G461" s="282" t="str">
        <f t="shared" si="25"/>
        <v>项</v>
      </c>
    </row>
    <row r="462" s="282" customFormat="1" ht="36" hidden="1" customHeight="1" spans="1:7">
      <c r="A462" s="299">
        <v>2060802</v>
      </c>
      <c r="B462" s="300" t="s">
        <v>470</v>
      </c>
      <c r="C462" s="219">
        <v>0</v>
      </c>
      <c r="D462" s="219">
        <v>0</v>
      </c>
      <c r="E462" s="301" t="str">
        <f t="shared" si="23"/>
        <v/>
      </c>
      <c r="F462" s="172" t="str">
        <f t="shared" si="24"/>
        <v>否</v>
      </c>
      <c r="G462" s="282" t="str">
        <f t="shared" si="25"/>
        <v>项</v>
      </c>
    </row>
    <row r="463" s="282" customFormat="1" ht="36" hidden="1" customHeight="1" spans="1:7">
      <c r="A463" s="299">
        <v>2060899</v>
      </c>
      <c r="B463" s="300" t="s">
        <v>471</v>
      </c>
      <c r="C463" s="219">
        <v>0</v>
      </c>
      <c r="D463" s="219">
        <v>0</v>
      </c>
      <c r="E463" s="301" t="str">
        <f t="shared" si="23"/>
        <v/>
      </c>
      <c r="F463" s="172" t="str">
        <f t="shared" si="24"/>
        <v>否</v>
      </c>
      <c r="G463" s="282" t="str">
        <f t="shared" si="25"/>
        <v>项</v>
      </c>
    </row>
    <row r="464" s="281" customFormat="1" ht="36" customHeight="1" spans="1:7">
      <c r="A464" s="294">
        <v>20609</v>
      </c>
      <c r="B464" s="295" t="s">
        <v>472</v>
      </c>
      <c r="C464" s="296">
        <f>SUM(C465:C467)</f>
        <v>740</v>
      </c>
      <c r="D464" s="296">
        <f>SUM(D465:D467)</f>
        <v>100</v>
      </c>
      <c r="E464" s="297" t="str">
        <f t="shared" si="23"/>
        <v/>
      </c>
      <c r="F464" s="298" t="str">
        <f t="shared" si="24"/>
        <v>是</v>
      </c>
      <c r="G464" s="281" t="str">
        <f t="shared" si="25"/>
        <v>款</v>
      </c>
    </row>
    <row r="465" s="282" customFormat="1" ht="36" hidden="1" customHeight="1" spans="1:7">
      <c r="A465" s="299">
        <v>2060901</v>
      </c>
      <c r="B465" s="300" t="s">
        <v>473</v>
      </c>
      <c r="C465" s="219">
        <v>0</v>
      </c>
      <c r="D465" s="219">
        <v>0</v>
      </c>
      <c r="E465" s="301" t="str">
        <f t="shared" si="23"/>
        <v/>
      </c>
      <c r="F465" s="172" t="str">
        <f t="shared" si="24"/>
        <v>否</v>
      </c>
      <c r="G465" s="282" t="str">
        <f t="shared" si="25"/>
        <v>项</v>
      </c>
    </row>
    <row r="466" s="282" customFormat="1" ht="36" hidden="1" customHeight="1" spans="1:7">
      <c r="A466" s="299">
        <v>2060902</v>
      </c>
      <c r="B466" s="300" t="s">
        <v>474</v>
      </c>
      <c r="C466" s="219">
        <v>0</v>
      </c>
      <c r="D466" s="219">
        <v>0</v>
      </c>
      <c r="E466" s="301" t="str">
        <f t="shared" si="23"/>
        <v/>
      </c>
      <c r="F466" s="172" t="str">
        <f t="shared" si="24"/>
        <v>否</v>
      </c>
      <c r="G466" s="282" t="str">
        <f t="shared" si="25"/>
        <v>项</v>
      </c>
    </row>
    <row r="467" s="282" customFormat="1" ht="36" customHeight="1" spans="1:7">
      <c r="A467" s="299">
        <v>2060999</v>
      </c>
      <c r="B467" s="300" t="s">
        <v>475</v>
      </c>
      <c r="C467" s="219">
        <v>740</v>
      </c>
      <c r="D467" s="219">
        <v>100</v>
      </c>
      <c r="E467" s="301" t="str">
        <f t="shared" si="23"/>
        <v/>
      </c>
      <c r="F467" s="172" t="str">
        <f t="shared" si="24"/>
        <v>是</v>
      </c>
      <c r="G467" s="282" t="str">
        <f t="shared" si="25"/>
        <v>项</v>
      </c>
    </row>
    <row r="468" s="281" customFormat="1" ht="36" customHeight="1" spans="1:7">
      <c r="A468" s="294">
        <v>20699</v>
      </c>
      <c r="B468" s="295" t="s">
        <v>476</v>
      </c>
      <c r="C468" s="296">
        <f>SUM(C469:C472)</f>
        <v>2</v>
      </c>
      <c r="D468" s="296">
        <f>SUM(D469:D472)</f>
        <v>0</v>
      </c>
      <c r="E468" s="297" t="str">
        <f t="shared" si="23"/>
        <v/>
      </c>
      <c r="F468" s="298" t="str">
        <f t="shared" si="24"/>
        <v>是</v>
      </c>
      <c r="G468" s="281" t="str">
        <f t="shared" si="25"/>
        <v>款</v>
      </c>
    </row>
    <row r="469" s="282" customFormat="1" ht="36" hidden="1" customHeight="1" spans="1:7">
      <c r="A469" s="299">
        <v>2069901</v>
      </c>
      <c r="B469" s="300" t="s">
        <v>477</v>
      </c>
      <c r="C469" s="219">
        <v>0</v>
      </c>
      <c r="D469" s="219">
        <v>0</v>
      </c>
      <c r="E469" s="301" t="str">
        <f t="shared" si="23"/>
        <v/>
      </c>
      <c r="F469" s="172" t="str">
        <f t="shared" si="24"/>
        <v>否</v>
      </c>
      <c r="G469" s="282" t="str">
        <f t="shared" si="25"/>
        <v>项</v>
      </c>
    </row>
    <row r="470" s="282" customFormat="1" ht="36" hidden="1" customHeight="1" spans="1:7">
      <c r="A470" s="299">
        <v>2069902</v>
      </c>
      <c r="B470" s="300" t="s">
        <v>478</v>
      </c>
      <c r="C470" s="219">
        <v>0</v>
      </c>
      <c r="D470" s="219">
        <v>0</v>
      </c>
      <c r="E470" s="301" t="str">
        <f t="shared" si="23"/>
        <v/>
      </c>
      <c r="F470" s="172" t="str">
        <f t="shared" si="24"/>
        <v>否</v>
      </c>
      <c r="G470" s="282" t="str">
        <f t="shared" si="25"/>
        <v>项</v>
      </c>
    </row>
    <row r="471" s="282" customFormat="1" ht="36" hidden="1" customHeight="1" spans="1:7">
      <c r="A471" s="299">
        <v>2069903</v>
      </c>
      <c r="B471" s="300" t="s">
        <v>479</v>
      </c>
      <c r="C471" s="219">
        <v>0</v>
      </c>
      <c r="D471" s="219">
        <v>0</v>
      </c>
      <c r="E471" s="301" t="str">
        <f t="shared" si="23"/>
        <v/>
      </c>
      <c r="F471" s="172" t="str">
        <f t="shared" si="24"/>
        <v>否</v>
      </c>
      <c r="G471" s="282" t="str">
        <f t="shared" si="25"/>
        <v>项</v>
      </c>
    </row>
    <row r="472" s="282" customFormat="1" ht="36" customHeight="1" spans="1:7">
      <c r="A472" s="299">
        <v>2069999</v>
      </c>
      <c r="B472" s="300" t="s">
        <v>480</v>
      </c>
      <c r="C472" s="219">
        <v>2</v>
      </c>
      <c r="D472" s="219">
        <v>0</v>
      </c>
      <c r="E472" s="301" t="str">
        <f t="shared" si="23"/>
        <v/>
      </c>
      <c r="F472" s="172" t="str">
        <f t="shared" si="24"/>
        <v>是</v>
      </c>
      <c r="G472" s="282" t="str">
        <f t="shared" si="25"/>
        <v>项</v>
      </c>
    </row>
    <row r="473" s="281" customFormat="1" ht="36" customHeight="1" spans="1:7">
      <c r="A473" s="294">
        <v>207</v>
      </c>
      <c r="B473" s="295" t="s">
        <v>481</v>
      </c>
      <c r="C473" s="296">
        <f>SUM(C474,C490,C498,C509,C518,C528)</f>
        <v>4200</v>
      </c>
      <c r="D473" s="296">
        <f>SUM(D474,D490,D498,D509,D518,D528)</f>
        <v>3800</v>
      </c>
      <c r="E473" s="297">
        <f t="shared" si="23"/>
        <v>-0.0952380952380952</v>
      </c>
      <c r="F473" s="298" t="str">
        <f t="shared" si="24"/>
        <v>是</v>
      </c>
      <c r="G473" s="281" t="str">
        <f t="shared" si="25"/>
        <v>类</v>
      </c>
    </row>
    <row r="474" s="281" customFormat="1" ht="36" customHeight="1" spans="1:7">
      <c r="A474" s="294">
        <v>20701</v>
      </c>
      <c r="B474" s="295" t="s">
        <v>482</v>
      </c>
      <c r="C474" s="296">
        <f>SUM(C475:C489)</f>
        <v>2456</v>
      </c>
      <c r="D474" s="296">
        <f>SUM(D475:D489)</f>
        <v>2075</v>
      </c>
      <c r="E474" s="297">
        <f t="shared" si="23"/>
        <v>-0.155130293159609</v>
      </c>
      <c r="F474" s="298" t="str">
        <f t="shared" si="24"/>
        <v>是</v>
      </c>
      <c r="G474" s="281" t="str">
        <f t="shared" si="25"/>
        <v>款</v>
      </c>
    </row>
    <row r="475" s="282" customFormat="1" ht="36" customHeight="1" spans="1:7">
      <c r="A475" s="299">
        <v>2070101</v>
      </c>
      <c r="B475" s="300" t="s">
        <v>167</v>
      </c>
      <c r="C475" s="219">
        <v>240</v>
      </c>
      <c r="D475" s="219">
        <v>240</v>
      </c>
      <c r="E475" s="301">
        <f t="shared" si="23"/>
        <v>0</v>
      </c>
      <c r="F475" s="172" t="str">
        <f t="shared" si="24"/>
        <v>是</v>
      </c>
      <c r="G475" s="282" t="str">
        <f t="shared" si="25"/>
        <v>项</v>
      </c>
    </row>
    <row r="476" s="282" customFormat="1" ht="36" customHeight="1" spans="1:7">
      <c r="A476" s="299">
        <v>2070102</v>
      </c>
      <c r="B476" s="300" t="s">
        <v>168</v>
      </c>
      <c r="C476" s="219">
        <v>70</v>
      </c>
      <c r="D476" s="219">
        <v>70</v>
      </c>
      <c r="E476" s="301">
        <f t="shared" si="23"/>
        <v>0</v>
      </c>
      <c r="F476" s="172" t="str">
        <f t="shared" si="24"/>
        <v>是</v>
      </c>
      <c r="G476" s="282" t="str">
        <f t="shared" si="25"/>
        <v>项</v>
      </c>
    </row>
    <row r="477" s="282" customFormat="1" ht="36" hidden="1" customHeight="1" spans="1:7">
      <c r="A477" s="299">
        <v>2070103</v>
      </c>
      <c r="B477" s="300" t="s">
        <v>169</v>
      </c>
      <c r="C477" s="219">
        <v>0</v>
      </c>
      <c r="D477" s="219">
        <v>0</v>
      </c>
      <c r="E477" s="301" t="str">
        <f t="shared" si="23"/>
        <v/>
      </c>
      <c r="F477" s="172" t="str">
        <f t="shared" si="24"/>
        <v>否</v>
      </c>
      <c r="G477" s="282" t="str">
        <f t="shared" si="25"/>
        <v>项</v>
      </c>
    </row>
    <row r="478" s="282" customFormat="1" ht="36" customHeight="1" spans="1:7">
      <c r="A478" s="299">
        <v>2070104</v>
      </c>
      <c r="B478" s="300" t="s">
        <v>483</v>
      </c>
      <c r="C478" s="219">
        <v>100</v>
      </c>
      <c r="D478" s="219">
        <v>130</v>
      </c>
      <c r="E478" s="301">
        <f t="shared" si="23"/>
        <v>0.3</v>
      </c>
      <c r="F478" s="172" t="str">
        <f t="shared" si="24"/>
        <v>是</v>
      </c>
      <c r="G478" s="282" t="str">
        <f t="shared" si="25"/>
        <v>项</v>
      </c>
    </row>
    <row r="479" s="282" customFormat="1" ht="36" hidden="1" customHeight="1" spans="1:7">
      <c r="A479" s="299">
        <v>2070105</v>
      </c>
      <c r="B479" s="300" t="s">
        <v>484</v>
      </c>
      <c r="C479" s="219">
        <v>0</v>
      </c>
      <c r="D479" s="219">
        <v>0</v>
      </c>
      <c r="E479" s="301" t="str">
        <f t="shared" si="23"/>
        <v/>
      </c>
      <c r="F479" s="172" t="str">
        <f t="shared" si="24"/>
        <v>否</v>
      </c>
      <c r="G479" s="282" t="str">
        <f t="shared" si="25"/>
        <v>项</v>
      </c>
    </row>
    <row r="480" s="282" customFormat="1" ht="36" hidden="1" customHeight="1" spans="1:7">
      <c r="A480" s="299">
        <v>2070106</v>
      </c>
      <c r="B480" s="300" t="s">
        <v>485</v>
      </c>
      <c r="C480" s="219">
        <v>0</v>
      </c>
      <c r="D480" s="219">
        <v>0</v>
      </c>
      <c r="E480" s="301" t="str">
        <f t="shared" si="23"/>
        <v/>
      </c>
      <c r="F480" s="172" t="str">
        <f t="shared" si="24"/>
        <v>否</v>
      </c>
      <c r="G480" s="282" t="str">
        <f t="shared" si="25"/>
        <v>项</v>
      </c>
    </row>
    <row r="481" s="282" customFormat="1" ht="36" customHeight="1" spans="1:7">
      <c r="A481" s="299">
        <v>2070107</v>
      </c>
      <c r="B481" s="300" t="s">
        <v>486</v>
      </c>
      <c r="C481" s="219">
        <v>290</v>
      </c>
      <c r="D481" s="219">
        <v>310</v>
      </c>
      <c r="E481" s="301">
        <f t="shared" si="23"/>
        <v>0.0689655172413792</v>
      </c>
      <c r="F481" s="172" t="str">
        <f t="shared" si="24"/>
        <v>是</v>
      </c>
      <c r="G481" s="282" t="str">
        <f t="shared" si="25"/>
        <v>项</v>
      </c>
    </row>
    <row r="482" s="282" customFormat="1" ht="36" customHeight="1" spans="1:7">
      <c r="A482" s="299">
        <v>2070108</v>
      </c>
      <c r="B482" s="300" t="s">
        <v>487</v>
      </c>
      <c r="C482" s="219">
        <v>1</v>
      </c>
      <c r="D482" s="219">
        <v>1</v>
      </c>
      <c r="E482" s="301">
        <f t="shared" si="23"/>
        <v>0</v>
      </c>
      <c r="F482" s="172" t="str">
        <f t="shared" si="24"/>
        <v>是</v>
      </c>
      <c r="G482" s="282" t="str">
        <f t="shared" si="25"/>
        <v>项</v>
      </c>
    </row>
    <row r="483" s="282" customFormat="1" ht="36" customHeight="1" spans="1:7">
      <c r="A483" s="299">
        <v>2070109</v>
      </c>
      <c r="B483" s="300" t="s">
        <v>488</v>
      </c>
      <c r="C483" s="219">
        <v>1000</v>
      </c>
      <c r="D483" s="219">
        <v>800</v>
      </c>
      <c r="E483" s="301">
        <f t="shared" si="23"/>
        <v>-0.2</v>
      </c>
      <c r="F483" s="172" t="str">
        <f t="shared" si="24"/>
        <v>是</v>
      </c>
      <c r="G483" s="282" t="str">
        <f t="shared" si="25"/>
        <v>项</v>
      </c>
    </row>
    <row r="484" s="282" customFormat="1" ht="36" hidden="1" customHeight="1" spans="1:7">
      <c r="A484" s="299">
        <v>2070110</v>
      </c>
      <c r="B484" s="300" t="s">
        <v>489</v>
      </c>
      <c r="C484" s="219">
        <v>0</v>
      </c>
      <c r="D484" s="219">
        <v>0</v>
      </c>
      <c r="E484" s="301" t="str">
        <f t="shared" si="23"/>
        <v/>
      </c>
      <c r="F484" s="172" t="str">
        <f t="shared" si="24"/>
        <v>否</v>
      </c>
      <c r="G484" s="282" t="str">
        <f t="shared" si="25"/>
        <v>项</v>
      </c>
    </row>
    <row r="485" s="282" customFormat="1" ht="36" customHeight="1" spans="1:7">
      <c r="A485" s="299">
        <v>2070111</v>
      </c>
      <c r="B485" s="300" t="s">
        <v>490</v>
      </c>
      <c r="C485" s="219">
        <v>15</v>
      </c>
      <c r="D485" s="219">
        <v>20</v>
      </c>
      <c r="E485" s="301">
        <f t="shared" si="23"/>
        <v>0.333333333333333</v>
      </c>
      <c r="F485" s="172" t="str">
        <f t="shared" si="24"/>
        <v>是</v>
      </c>
      <c r="G485" s="282" t="str">
        <f t="shared" si="25"/>
        <v>项</v>
      </c>
    </row>
    <row r="486" s="282" customFormat="1" ht="36" customHeight="1" spans="1:7">
      <c r="A486" s="299">
        <v>2070112</v>
      </c>
      <c r="B486" s="300" t="s">
        <v>491</v>
      </c>
      <c r="C486" s="219">
        <v>80</v>
      </c>
      <c r="D486" s="219">
        <v>80</v>
      </c>
      <c r="E486" s="301">
        <f t="shared" si="23"/>
        <v>0</v>
      </c>
      <c r="F486" s="172" t="str">
        <f t="shared" si="24"/>
        <v>是</v>
      </c>
      <c r="G486" s="282" t="str">
        <f t="shared" si="25"/>
        <v>项</v>
      </c>
    </row>
    <row r="487" s="282" customFormat="1" ht="36" customHeight="1" spans="1:7">
      <c r="A487" s="299">
        <v>2070113</v>
      </c>
      <c r="B487" s="300" t="s">
        <v>492</v>
      </c>
      <c r="C487" s="219">
        <v>100</v>
      </c>
      <c r="D487" s="219">
        <v>100</v>
      </c>
      <c r="E487" s="301">
        <f t="shared" si="23"/>
        <v>0</v>
      </c>
      <c r="F487" s="172" t="str">
        <f t="shared" si="24"/>
        <v>是</v>
      </c>
      <c r="G487" s="282" t="str">
        <f t="shared" si="25"/>
        <v>项</v>
      </c>
    </row>
    <row r="488" s="282" customFormat="1" ht="36" hidden="1" customHeight="1" spans="1:7">
      <c r="A488" s="299">
        <v>2070114</v>
      </c>
      <c r="B488" s="300" t="s">
        <v>493</v>
      </c>
      <c r="C488" s="219">
        <v>0</v>
      </c>
      <c r="D488" s="219">
        <v>0</v>
      </c>
      <c r="E488" s="301" t="str">
        <f t="shared" si="23"/>
        <v/>
      </c>
      <c r="F488" s="172" t="str">
        <f t="shared" si="24"/>
        <v>否</v>
      </c>
      <c r="G488" s="282" t="str">
        <f t="shared" si="25"/>
        <v>项</v>
      </c>
    </row>
    <row r="489" s="282" customFormat="1" ht="36" customHeight="1" spans="1:7">
      <c r="A489" s="299">
        <v>2070199</v>
      </c>
      <c r="B489" s="300" t="s">
        <v>494</v>
      </c>
      <c r="C489" s="219">
        <v>560</v>
      </c>
      <c r="D489" s="219">
        <v>324</v>
      </c>
      <c r="E489" s="301" t="str">
        <f t="shared" si="23"/>
        <v/>
      </c>
      <c r="F489" s="172" t="str">
        <f t="shared" si="24"/>
        <v>是</v>
      </c>
      <c r="G489" s="282" t="str">
        <f t="shared" si="25"/>
        <v>项</v>
      </c>
    </row>
    <row r="490" s="281" customFormat="1" ht="36" customHeight="1" spans="1:7">
      <c r="A490" s="294">
        <v>20702</v>
      </c>
      <c r="B490" s="295" t="s">
        <v>495</v>
      </c>
      <c r="C490" s="296">
        <f>SUM(C491:C497)</f>
        <v>70</v>
      </c>
      <c r="D490" s="296">
        <f>SUM(D491:D497)</f>
        <v>70</v>
      </c>
      <c r="E490" s="297">
        <f t="shared" si="23"/>
        <v>0</v>
      </c>
      <c r="F490" s="298" t="str">
        <f t="shared" si="24"/>
        <v>是</v>
      </c>
      <c r="G490" s="281" t="str">
        <f t="shared" si="25"/>
        <v>款</v>
      </c>
    </row>
    <row r="491" s="282" customFormat="1" ht="36" hidden="1" customHeight="1" spans="1:7">
      <c r="A491" s="299">
        <v>2070201</v>
      </c>
      <c r="B491" s="300" t="s">
        <v>167</v>
      </c>
      <c r="C491" s="219">
        <v>0</v>
      </c>
      <c r="D491" s="219">
        <v>0</v>
      </c>
      <c r="E491" s="301" t="str">
        <f t="shared" si="23"/>
        <v/>
      </c>
      <c r="F491" s="172" t="str">
        <f t="shared" si="24"/>
        <v>否</v>
      </c>
      <c r="G491" s="282" t="str">
        <f t="shared" si="25"/>
        <v>项</v>
      </c>
    </row>
    <row r="492" s="282" customFormat="1" ht="36" hidden="1" customHeight="1" spans="1:7">
      <c r="A492" s="299">
        <v>2070202</v>
      </c>
      <c r="B492" s="300" t="s">
        <v>168</v>
      </c>
      <c r="C492" s="219">
        <v>0</v>
      </c>
      <c r="D492" s="219">
        <v>0</v>
      </c>
      <c r="E492" s="301" t="str">
        <f t="shared" si="23"/>
        <v/>
      </c>
      <c r="F492" s="172" t="str">
        <f t="shared" si="24"/>
        <v>否</v>
      </c>
      <c r="G492" s="282" t="str">
        <f t="shared" si="25"/>
        <v>项</v>
      </c>
    </row>
    <row r="493" s="282" customFormat="1" ht="36" hidden="1" customHeight="1" spans="1:7">
      <c r="A493" s="299">
        <v>2070203</v>
      </c>
      <c r="B493" s="300" t="s">
        <v>169</v>
      </c>
      <c r="C493" s="219">
        <v>0</v>
      </c>
      <c r="D493" s="219">
        <v>0</v>
      </c>
      <c r="E493" s="301" t="str">
        <f t="shared" si="23"/>
        <v/>
      </c>
      <c r="F493" s="172" t="str">
        <f t="shared" si="24"/>
        <v>否</v>
      </c>
      <c r="G493" s="282" t="str">
        <f t="shared" si="25"/>
        <v>项</v>
      </c>
    </row>
    <row r="494" s="282" customFormat="1" ht="36" hidden="1" customHeight="1" spans="1:7">
      <c r="A494" s="299">
        <v>2070204</v>
      </c>
      <c r="B494" s="300" t="s">
        <v>496</v>
      </c>
      <c r="C494" s="219">
        <v>0</v>
      </c>
      <c r="D494" s="219">
        <v>0</v>
      </c>
      <c r="E494" s="301" t="str">
        <f t="shared" si="23"/>
        <v/>
      </c>
      <c r="F494" s="172" t="str">
        <f t="shared" si="24"/>
        <v>否</v>
      </c>
      <c r="G494" s="282" t="str">
        <f t="shared" si="25"/>
        <v>项</v>
      </c>
    </row>
    <row r="495" s="282" customFormat="1" ht="36" customHeight="1" spans="1:7">
      <c r="A495" s="299">
        <v>2070205</v>
      </c>
      <c r="B495" s="300" t="s">
        <v>497</v>
      </c>
      <c r="C495" s="219">
        <v>15</v>
      </c>
      <c r="D495" s="219">
        <v>0</v>
      </c>
      <c r="E495" s="301" t="str">
        <f t="shared" si="23"/>
        <v/>
      </c>
      <c r="F495" s="172" t="str">
        <f t="shared" si="24"/>
        <v>是</v>
      </c>
      <c r="G495" s="282" t="str">
        <f t="shared" si="25"/>
        <v>项</v>
      </c>
    </row>
    <row r="496" s="282" customFormat="1" ht="36" hidden="1" customHeight="1" spans="1:7">
      <c r="A496" s="299">
        <v>2070206</v>
      </c>
      <c r="B496" s="300" t="s">
        <v>498</v>
      </c>
      <c r="C496" s="219">
        <v>0</v>
      </c>
      <c r="D496" s="219">
        <v>0</v>
      </c>
      <c r="E496" s="301" t="str">
        <f t="shared" si="23"/>
        <v/>
      </c>
      <c r="F496" s="172" t="str">
        <f t="shared" si="24"/>
        <v>否</v>
      </c>
      <c r="G496" s="282" t="str">
        <f t="shared" si="25"/>
        <v>项</v>
      </c>
    </row>
    <row r="497" s="282" customFormat="1" ht="36" customHeight="1" spans="1:7">
      <c r="A497" s="299">
        <v>2070299</v>
      </c>
      <c r="B497" s="300" t="s">
        <v>499</v>
      </c>
      <c r="C497" s="219">
        <v>55</v>
      </c>
      <c r="D497" s="219">
        <v>70</v>
      </c>
      <c r="E497" s="301">
        <f t="shared" si="23"/>
        <v>0.272727272727273</v>
      </c>
      <c r="F497" s="172" t="str">
        <f t="shared" si="24"/>
        <v>是</v>
      </c>
      <c r="G497" s="282" t="str">
        <f t="shared" si="25"/>
        <v>项</v>
      </c>
    </row>
    <row r="498" s="281" customFormat="1" ht="36" customHeight="1" spans="1:7">
      <c r="A498" s="294">
        <v>20703</v>
      </c>
      <c r="B498" s="295" t="s">
        <v>500</v>
      </c>
      <c r="C498" s="296">
        <f>SUM(C499:C508)</f>
        <v>170</v>
      </c>
      <c r="D498" s="296">
        <f>SUM(D499:D508)</f>
        <v>170</v>
      </c>
      <c r="E498" s="297">
        <f t="shared" si="23"/>
        <v>0</v>
      </c>
      <c r="F498" s="298" t="str">
        <f t="shared" si="24"/>
        <v>是</v>
      </c>
      <c r="G498" s="281" t="str">
        <f t="shared" si="25"/>
        <v>款</v>
      </c>
    </row>
    <row r="499" s="282" customFormat="1" ht="36" hidden="1" customHeight="1" spans="1:7">
      <c r="A499" s="299">
        <v>2070301</v>
      </c>
      <c r="B499" s="300" t="s">
        <v>167</v>
      </c>
      <c r="C499" s="219">
        <v>0</v>
      </c>
      <c r="D499" s="219">
        <v>0</v>
      </c>
      <c r="E499" s="301" t="str">
        <f t="shared" si="23"/>
        <v/>
      </c>
      <c r="F499" s="172" t="str">
        <f t="shared" si="24"/>
        <v>否</v>
      </c>
      <c r="G499" s="282" t="str">
        <f t="shared" si="25"/>
        <v>项</v>
      </c>
    </row>
    <row r="500" s="282" customFormat="1" ht="36" hidden="1" customHeight="1" spans="1:7">
      <c r="A500" s="299">
        <v>2070302</v>
      </c>
      <c r="B500" s="300" t="s">
        <v>168</v>
      </c>
      <c r="C500" s="219">
        <v>0</v>
      </c>
      <c r="D500" s="219">
        <v>0</v>
      </c>
      <c r="E500" s="301" t="str">
        <f t="shared" si="23"/>
        <v/>
      </c>
      <c r="F500" s="172" t="str">
        <f t="shared" si="24"/>
        <v>否</v>
      </c>
      <c r="G500" s="282" t="str">
        <f t="shared" si="25"/>
        <v>项</v>
      </c>
    </row>
    <row r="501" s="282" customFormat="1" ht="36" hidden="1" customHeight="1" spans="1:7">
      <c r="A501" s="299">
        <v>2070303</v>
      </c>
      <c r="B501" s="300" t="s">
        <v>169</v>
      </c>
      <c r="C501" s="219">
        <v>0</v>
      </c>
      <c r="D501" s="219">
        <v>0</v>
      </c>
      <c r="E501" s="301" t="str">
        <f t="shared" si="23"/>
        <v/>
      </c>
      <c r="F501" s="172" t="str">
        <f t="shared" si="24"/>
        <v>否</v>
      </c>
      <c r="G501" s="282" t="str">
        <f t="shared" si="25"/>
        <v>项</v>
      </c>
    </row>
    <row r="502" s="282" customFormat="1" ht="36" hidden="1" customHeight="1" spans="1:7">
      <c r="A502" s="299">
        <v>2070304</v>
      </c>
      <c r="B502" s="300" t="s">
        <v>501</v>
      </c>
      <c r="C502" s="219">
        <v>0</v>
      </c>
      <c r="D502" s="219">
        <v>0</v>
      </c>
      <c r="E502" s="301" t="str">
        <f t="shared" si="23"/>
        <v/>
      </c>
      <c r="F502" s="172" t="str">
        <f t="shared" si="24"/>
        <v>否</v>
      </c>
      <c r="G502" s="282" t="str">
        <f t="shared" si="25"/>
        <v>项</v>
      </c>
    </row>
    <row r="503" s="282" customFormat="1" ht="36" hidden="1" customHeight="1" spans="1:7">
      <c r="A503" s="299">
        <v>2070305</v>
      </c>
      <c r="B503" s="300" t="s">
        <v>502</v>
      </c>
      <c r="C503" s="219">
        <v>0</v>
      </c>
      <c r="D503" s="219">
        <v>0</v>
      </c>
      <c r="E503" s="301" t="str">
        <f t="shared" si="23"/>
        <v/>
      </c>
      <c r="F503" s="172" t="str">
        <f t="shared" si="24"/>
        <v>否</v>
      </c>
      <c r="G503" s="282" t="str">
        <f t="shared" si="25"/>
        <v>项</v>
      </c>
    </row>
    <row r="504" s="282" customFormat="1" ht="36" hidden="1" customHeight="1" spans="1:7">
      <c r="A504" s="299">
        <v>2070306</v>
      </c>
      <c r="B504" s="300" t="s">
        <v>503</v>
      </c>
      <c r="C504" s="219">
        <v>0</v>
      </c>
      <c r="D504" s="219">
        <v>0</v>
      </c>
      <c r="E504" s="301" t="str">
        <f t="shared" si="23"/>
        <v/>
      </c>
      <c r="F504" s="172" t="str">
        <f t="shared" si="24"/>
        <v>否</v>
      </c>
      <c r="G504" s="282" t="str">
        <f t="shared" si="25"/>
        <v>项</v>
      </c>
    </row>
    <row r="505" s="282" customFormat="1" ht="36" hidden="1" customHeight="1" spans="1:7">
      <c r="A505" s="299">
        <v>2070307</v>
      </c>
      <c r="B505" s="300" t="s">
        <v>504</v>
      </c>
      <c r="C505" s="219">
        <v>0</v>
      </c>
      <c r="D505" s="219">
        <v>0</v>
      </c>
      <c r="E505" s="301" t="str">
        <f t="shared" si="23"/>
        <v/>
      </c>
      <c r="F505" s="172" t="str">
        <f t="shared" si="24"/>
        <v>否</v>
      </c>
      <c r="G505" s="282" t="str">
        <f t="shared" si="25"/>
        <v>项</v>
      </c>
    </row>
    <row r="506" s="282" customFormat="1" ht="36" hidden="1" customHeight="1" spans="1:7">
      <c r="A506" s="299">
        <v>2070308</v>
      </c>
      <c r="B506" s="300" t="s">
        <v>505</v>
      </c>
      <c r="C506" s="219">
        <v>0</v>
      </c>
      <c r="D506" s="219">
        <v>0</v>
      </c>
      <c r="E506" s="301" t="str">
        <f t="shared" si="23"/>
        <v/>
      </c>
      <c r="F506" s="172" t="str">
        <f t="shared" si="24"/>
        <v>否</v>
      </c>
      <c r="G506" s="282" t="str">
        <f t="shared" si="25"/>
        <v>项</v>
      </c>
    </row>
    <row r="507" s="282" customFormat="1" ht="36" hidden="1" customHeight="1" spans="1:7">
      <c r="A507" s="299">
        <v>2070309</v>
      </c>
      <c r="B507" s="300" t="s">
        <v>506</v>
      </c>
      <c r="C507" s="219">
        <v>0</v>
      </c>
      <c r="D507" s="219">
        <v>0</v>
      </c>
      <c r="E507" s="301" t="str">
        <f t="shared" si="23"/>
        <v/>
      </c>
      <c r="F507" s="172" t="str">
        <f t="shared" si="24"/>
        <v>否</v>
      </c>
      <c r="G507" s="282" t="str">
        <f t="shared" si="25"/>
        <v>项</v>
      </c>
    </row>
    <row r="508" s="282" customFormat="1" ht="36" customHeight="1" spans="1:7">
      <c r="A508" s="299">
        <v>2070399</v>
      </c>
      <c r="B508" s="300" t="s">
        <v>507</v>
      </c>
      <c r="C508" s="219">
        <v>170</v>
      </c>
      <c r="D508" s="219">
        <v>170</v>
      </c>
      <c r="E508" s="301">
        <f t="shared" si="23"/>
        <v>0</v>
      </c>
      <c r="F508" s="172" t="str">
        <f t="shared" si="24"/>
        <v>是</v>
      </c>
      <c r="G508" s="282" t="str">
        <f t="shared" si="25"/>
        <v>项</v>
      </c>
    </row>
    <row r="509" s="281" customFormat="1" ht="36" customHeight="1" spans="1:7">
      <c r="A509" s="294">
        <v>20706</v>
      </c>
      <c r="B509" s="295" t="s">
        <v>508</v>
      </c>
      <c r="C509" s="296">
        <f>SUM(C510:C517)</f>
        <v>60</v>
      </c>
      <c r="D509" s="296">
        <f>SUM(D510:D517)</f>
        <v>60</v>
      </c>
      <c r="E509" s="297">
        <f t="shared" si="23"/>
        <v>0</v>
      </c>
      <c r="F509" s="298" t="str">
        <f t="shared" si="24"/>
        <v>是</v>
      </c>
      <c r="G509" s="281" t="str">
        <f t="shared" si="25"/>
        <v>款</v>
      </c>
    </row>
    <row r="510" s="282" customFormat="1" ht="36" hidden="1" customHeight="1" spans="1:7">
      <c r="A510" s="299">
        <v>2070601</v>
      </c>
      <c r="B510" s="300" t="s">
        <v>167</v>
      </c>
      <c r="C510" s="219">
        <v>0</v>
      </c>
      <c r="D510" s="219">
        <v>0</v>
      </c>
      <c r="E510" s="301" t="str">
        <f t="shared" si="23"/>
        <v/>
      </c>
      <c r="F510" s="172" t="str">
        <f t="shared" si="24"/>
        <v>否</v>
      </c>
      <c r="G510" s="282" t="str">
        <f t="shared" si="25"/>
        <v>项</v>
      </c>
    </row>
    <row r="511" s="282" customFormat="1" ht="36" hidden="1" customHeight="1" spans="1:7">
      <c r="A511" s="299">
        <v>2070602</v>
      </c>
      <c r="B511" s="300" t="s">
        <v>168</v>
      </c>
      <c r="C511" s="219">
        <v>0</v>
      </c>
      <c r="D511" s="219">
        <v>0</v>
      </c>
      <c r="E511" s="301" t="str">
        <f t="shared" si="23"/>
        <v/>
      </c>
      <c r="F511" s="172" t="str">
        <f t="shared" si="24"/>
        <v>否</v>
      </c>
      <c r="G511" s="282" t="str">
        <f t="shared" si="25"/>
        <v>项</v>
      </c>
    </row>
    <row r="512" s="282" customFormat="1" ht="36" hidden="1" customHeight="1" spans="1:7">
      <c r="A512" s="299">
        <v>2070603</v>
      </c>
      <c r="B512" s="300" t="s">
        <v>169</v>
      </c>
      <c r="C512" s="219">
        <v>0</v>
      </c>
      <c r="D512" s="219">
        <v>0</v>
      </c>
      <c r="E512" s="301" t="str">
        <f t="shared" si="23"/>
        <v/>
      </c>
      <c r="F512" s="172" t="str">
        <f t="shared" si="24"/>
        <v>否</v>
      </c>
      <c r="G512" s="282" t="str">
        <f t="shared" si="25"/>
        <v>项</v>
      </c>
    </row>
    <row r="513" s="282" customFormat="1" ht="36" hidden="1" customHeight="1" spans="1:7">
      <c r="A513" s="299">
        <v>2070604</v>
      </c>
      <c r="B513" s="300" t="s">
        <v>509</v>
      </c>
      <c r="C513" s="219">
        <v>0</v>
      </c>
      <c r="D513" s="219">
        <v>0</v>
      </c>
      <c r="E513" s="301" t="str">
        <f t="shared" si="23"/>
        <v/>
      </c>
      <c r="F513" s="172" t="str">
        <f t="shared" si="24"/>
        <v>否</v>
      </c>
      <c r="G513" s="282" t="str">
        <f t="shared" si="25"/>
        <v>项</v>
      </c>
    </row>
    <row r="514" s="282" customFormat="1" ht="36" hidden="1" customHeight="1" spans="1:7">
      <c r="A514" s="299">
        <v>2070605</v>
      </c>
      <c r="B514" s="300" t="s">
        <v>510</v>
      </c>
      <c r="C514" s="219">
        <v>0</v>
      </c>
      <c r="D514" s="219">
        <v>0</v>
      </c>
      <c r="E514" s="301" t="str">
        <f t="shared" si="23"/>
        <v/>
      </c>
      <c r="F514" s="172" t="str">
        <f t="shared" si="24"/>
        <v>否</v>
      </c>
      <c r="G514" s="282" t="str">
        <f t="shared" si="25"/>
        <v>项</v>
      </c>
    </row>
    <row r="515" s="282" customFormat="1" ht="36" hidden="1" customHeight="1" spans="1:7">
      <c r="A515" s="299">
        <v>2070606</v>
      </c>
      <c r="B515" s="300" t="s">
        <v>511</v>
      </c>
      <c r="C515" s="219">
        <v>0</v>
      </c>
      <c r="D515" s="219">
        <v>0</v>
      </c>
      <c r="E515" s="301" t="str">
        <f t="shared" si="23"/>
        <v/>
      </c>
      <c r="F515" s="172" t="str">
        <f t="shared" si="24"/>
        <v>否</v>
      </c>
      <c r="G515" s="282" t="str">
        <f t="shared" si="25"/>
        <v>项</v>
      </c>
    </row>
    <row r="516" s="282" customFormat="1" ht="36" hidden="1" customHeight="1" spans="1:7">
      <c r="A516" s="299">
        <v>2070607</v>
      </c>
      <c r="B516" s="300" t="s">
        <v>512</v>
      </c>
      <c r="C516" s="219">
        <v>0</v>
      </c>
      <c r="D516" s="219">
        <v>0</v>
      </c>
      <c r="E516" s="301" t="str">
        <f t="shared" ref="E516:E579" si="26">IF(C516&lt;&gt;0,IF((D516/C516-1)&lt;-30%,"",IF((D516/C516-1)&gt;150%,"",D516/C516-1)),"")</f>
        <v/>
      </c>
      <c r="F516" s="172" t="str">
        <f t="shared" ref="F516:F579" si="27">IF(LEN(A516)=3,"是",IF(B516&lt;&gt;"",IF(SUM(C516:D516)&lt;&gt;0,"是","否"),"是"))</f>
        <v>否</v>
      </c>
      <c r="G516" s="282" t="str">
        <f t="shared" ref="G516:G579" si="28">IF(LEN(A516)=3,"类",IF(LEN(A516)=5,"款","项"))</f>
        <v>项</v>
      </c>
    </row>
    <row r="517" s="282" customFormat="1" ht="36" customHeight="1" spans="1:7">
      <c r="A517" s="299">
        <v>2070699</v>
      </c>
      <c r="B517" s="300" t="s">
        <v>513</v>
      </c>
      <c r="C517" s="219">
        <v>60</v>
      </c>
      <c r="D517" s="219">
        <v>60</v>
      </c>
      <c r="E517" s="301">
        <f t="shared" si="26"/>
        <v>0</v>
      </c>
      <c r="F517" s="172" t="str">
        <f t="shared" si="27"/>
        <v>是</v>
      </c>
      <c r="G517" s="282" t="str">
        <f t="shared" si="28"/>
        <v>项</v>
      </c>
    </row>
    <row r="518" s="281" customFormat="1" ht="36" customHeight="1" spans="1:7">
      <c r="A518" s="294">
        <v>20708</v>
      </c>
      <c r="B518" s="295" t="s">
        <v>514</v>
      </c>
      <c r="C518" s="296">
        <f>SUM(C519:C527)</f>
        <v>505</v>
      </c>
      <c r="D518" s="296">
        <f>SUM(D519:D527)</f>
        <v>645</v>
      </c>
      <c r="E518" s="297">
        <f t="shared" si="26"/>
        <v>0.277227722772277</v>
      </c>
      <c r="F518" s="298" t="str">
        <f t="shared" si="27"/>
        <v>是</v>
      </c>
      <c r="G518" s="281" t="str">
        <f t="shared" si="28"/>
        <v>款</v>
      </c>
    </row>
    <row r="519" s="282" customFormat="1" ht="36" customHeight="1" spans="1:7">
      <c r="A519" s="299">
        <v>2070801</v>
      </c>
      <c r="B519" s="300" t="s">
        <v>167</v>
      </c>
      <c r="C519" s="219">
        <v>0</v>
      </c>
      <c r="D519" s="219">
        <v>30</v>
      </c>
      <c r="E519" s="301" t="str">
        <f t="shared" si="26"/>
        <v/>
      </c>
      <c r="F519" s="172" t="str">
        <f t="shared" si="27"/>
        <v>是</v>
      </c>
      <c r="G519" s="282" t="str">
        <f t="shared" si="28"/>
        <v>项</v>
      </c>
    </row>
    <row r="520" s="282" customFormat="1" ht="36" customHeight="1" spans="1:7">
      <c r="A520" s="299">
        <v>2070802</v>
      </c>
      <c r="B520" s="300" t="s">
        <v>168</v>
      </c>
      <c r="C520" s="219">
        <v>0</v>
      </c>
      <c r="D520" s="219">
        <v>5</v>
      </c>
      <c r="E520" s="301" t="str">
        <f t="shared" si="26"/>
        <v/>
      </c>
      <c r="F520" s="172" t="str">
        <f t="shared" si="27"/>
        <v>是</v>
      </c>
      <c r="G520" s="282" t="str">
        <f t="shared" si="28"/>
        <v>项</v>
      </c>
    </row>
    <row r="521" s="282" customFormat="1" ht="36" hidden="1" customHeight="1" spans="1:7">
      <c r="A521" s="299">
        <v>2070803</v>
      </c>
      <c r="B521" s="300" t="s">
        <v>169</v>
      </c>
      <c r="C521" s="219">
        <v>0</v>
      </c>
      <c r="D521" s="219">
        <v>0</v>
      </c>
      <c r="E521" s="301" t="str">
        <f t="shared" si="26"/>
        <v/>
      </c>
      <c r="F521" s="172" t="str">
        <f t="shared" si="27"/>
        <v>否</v>
      </c>
      <c r="G521" s="282" t="str">
        <f t="shared" si="28"/>
        <v>项</v>
      </c>
    </row>
    <row r="522" s="282" customFormat="1" ht="36" customHeight="1" spans="1:7">
      <c r="A522" s="299">
        <v>2070804</v>
      </c>
      <c r="B522" s="300" t="s">
        <v>515</v>
      </c>
      <c r="C522" s="219">
        <v>115</v>
      </c>
      <c r="D522" s="219">
        <v>30</v>
      </c>
      <c r="E522" s="301" t="str">
        <f t="shared" si="26"/>
        <v/>
      </c>
      <c r="F522" s="172" t="str">
        <f t="shared" si="27"/>
        <v>是</v>
      </c>
      <c r="G522" s="282" t="str">
        <f t="shared" si="28"/>
        <v>项</v>
      </c>
    </row>
    <row r="523" s="282" customFormat="1" ht="36" customHeight="1" spans="1:7">
      <c r="A523" s="299">
        <v>2070805</v>
      </c>
      <c r="B523" s="300" t="s">
        <v>516</v>
      </c>
      <c r="C523" s="219">
        <v>390</v>
      </c>
      <c r="D523" s="219">
        <v>580</v>
      </c>
      <c r="E523" s="301">
        <f t="shared" si="26"/>
        <v>0.487179487179487</v>
      </c>
      <c r="F523" s="172" t="str">
        <f t="shared" si="27"/>
        <v>是</v>
      </c>
      <c r="G523" s="282" t="str">
        <f t="shared" si="28"/>
        <v>项</v>
      </c>
    </row>
    <row r="524" s="282" customFormat="1" ht="36" hidden="1" customHeight="1" spans="1:7">
      <c r="A524" s="299">
        <v>2070806</v>
      </c>
      <c r="B524" s="300" t="s">
        <v>517</v>
      </c>
      <c r="C524" s="219">
        <v>0</v>
      </c>
      <c r="D524" s="219">
        <v>0</v>
      </c>
      <c r="E524" s="301" t="str">
        <f t="shared" si="26"/>
        <v/>
      </c>
      <c r="F524" s="172" t="str">
        <f t="shared" si="27"/>
        <v>否</v>
      </c>
      <c r="G524" s="282" t="str">
        <f t="shared" si="28"/>
        <v>项</v>
      </c>
    </row>
    <row r="525" s="282" customFormat="1" ht="36" hidden="1" customHeight="1" spans="1:7">
      <c r="A525" s="299">
        <v>2070807</v>
      </c>
      <c r="B525" s="300" t="s">
        <v>518</v>
      </c>
      <c r="C525" s="219">
        <v>0</v>
      </c>
      <c r="D525" s="219">
        <v>0</v>
      </c>
      <c r="E525" s="301" t="str">
        <f t="shared" si="26"/>
        <v/>
      </c>
      <c r="F525" s="172" t="str">
        <f t="shared" si="27"/>
        <v>否</v>
      </c>
      <c r="G525" s="282" t="str">
        <f t="shared" si="28"/>
        <v>项</v>
      </c>
    </row>
    <row r="526" s="282" customFormat="1" ht="36" hidden="1" customHeight="1" spans="1:7">
      <c r="A526" s="299">
        <v>2070808</v>
      </c>
      <c r="B526" s="300" t="s">
        <v>519</v>
      </c>
      <c r="C526" s="219">
        <v>0</v>
      </c>
      <c r="D526" s="219">
        <v>0</v>
      </c>
      <c r="E526" s="301" t="str">
        <f t="shared" si="26"/>
        <v/>
      </c>
      <c r="F526" s="172" t="str">
        <f t="shared" si="27"/>
        <v>否</v>
      </c>
      <c r="G526" s="282" t="str">
        <f t="shared" si="28"/>
        <v>项</v>
      </c>
    </row>
    <row r="527" s="282" customFormat="1" ht="36" hidden="1" customHeight="1" spans="1:7">
      <c r="A527" s="299">
        <v>2070899</v>
      </c>
      <c r="B527" s="300" t="s">
        <v>520</v>
      </c>
      <c r="C527" s="219">
        <v>0</v>
      </c>
      <c r="D527" s="219">
        <v>0</v>
      </c>
      <c r="E527" s="301" t="str">
        <f t="shared" si="26"/>
        <v/>
      </c>
      <c r="F527" s="172" t="str">
        <f t="shared" si="27"/>
        <v>否</v>
      </c>
      <c r="G527" s="282" t="str">
        <f t="shared" si="28"/>
        <v>项</v>
      </c>
    </row>
    <row r="528" s="281" customFormat="1" ht="36" customHeight="1" spans="1:7">
      <c r="A528" s="294">
        <v>20799</v>
      </c>
      <c r="B528" s="295" t="s">
        <v>521</v>
      </c>
      <c r="C528" s="296">
        <f>SUM(C529:C531)</f>
        <v>939</v>
      </c>
      <c r="D528" s="296">
        <f>SUM(D529:D531)</f>
        <v>780</v>
      </c>
      <c r="E528" s="297">
        <f t="shared" si="26"/>
        <v>-0.169329073482428</v>
      </c>
      <c r="F528" s="298" t="str">
        <f t="shared" si="27"/>
        <v>是</v>
      </c>
      <c r="G528" s="281" t="str">
        <f t="shared" si="28"/>
        <v>款</v>
      </c>
    </row>
    <row r="529" s="282" customFormat="1" ht="36" customHeight="1" spans="1:7">
      <c r="A529" s="299">
        <v>2079902</v>
      </c>
      <c r="B529" s="300" t="s">
        <v>522</v>
      </c>
      <c r="C529" s="219">
        <v>99</v>
      </c>
      <c r="D529" s="219">
        <v>0</v>
      </c>
      <c r="E529" s="301" t="str">
        <f t="shared" si="26"/>
        <v/>
      </c>
      <c r="F529" s="172" t="str">
        <f t="shared" si="27"/>
        <v>是</v>
      </c>
      <c r="G529" s="282" t="str">
        <f t="shared" si="28"/>
        <v>项</v>
      </c>
    </row>
    <row r="530" s="282" customFormat="1" ht="36" customHeight="1" spans="1:7">
      <c r="A530" s="299">
        <v>2079903</v>
      </c>
      <c r="B530" s="300" t="s">
        <v>523</v>
      </c>
      <c r="C530" s="219">
        <v>40</v>
      </c>
      <c r="D530" s="219">
        <v>50</v>
      </c>
      <c r="E530" s="301">
        <f t="shared" si="26"/>
        <v>0.25</v>
      </c>
      <c r="F530" s="172" t="str">
        <f t="shared" si="27"/>
        <v>是</v>
      </c>
      <c r="G530" s="282" t="str">
        <f t="shared" si="28"/>
        <v>项</v>
      </c>
    </row>
    <row r="531" s="282" customFormat="1" ht="36" customHeight="1" spans="1:7">
      <c r="A531" s="299">
        <v>2079999</v>
      </c>
      <c r="B531" s="300" t="s">
        <v>524</v>
      </c>
      <c r="C531" s="219">
        <v>800</v>
      </c>
      <c r="D531" s="219">
        <v>730</v>
      </c>
      <c r="E531" s="301">
        <f t="shared" si="26"/>
        <v>-0.0875</v>
      </c>
      <c r="F531" s="172" t="str">
        <f t="shared" si="27"/>
        <v>是</v>
      </c>
      <c r="G531" s="282" t="str">
        <f t="shared" si="28"/>
        <v>项</v>
      </c>
    </row>
    <row r="532" s="281" customFormat="1" ht="36" customHeight="1" spans="1:7">
      <c r="A532" s="294">
        <v>208</v>
      </c>
      <c r="B532" s="295" t="s">
        <v>525</v>
      </c>
      <c r="C532" s="296">
        <f>SUM(C533,C552,C560,C562,C571,C575,C585,C593,C600,C608,C617,C622,C625,C628,C631,C634,C637,C641,C646,C654,C657)</f>
        <v>46000</v>
      </c>
      <c r="D532" s="296">
        <f>SUM(D533,D552,D560,D562,D571,D575,D585,D593,D600,D608,D617,D622,D625,D628,D631,D634,D637,D641,D646,D654,D657)</f>
        <v>56000</v>
      </c>
      <c r="E532" s="297">
        <f t="shared" si="26"/>
        <v>0.217391304347826</v>
      </c>
      <c r="F532" s="298" t="str">
        <f t="shared" si="27"/>
        <v>是</v>
      </c>
      <c r="G532" s="281" t="str">
        <f t="shared" si="28"/>
        <v>类</v>
      </c>
    </row>
    <row r="533" s="281" customFormat="1" ht="36" customHeight="1" spans="1:7">
      <c r="A533" s="294">
        <v>20801</v>
      </c>
      <c r="B533" s="295" t="s">
        <v>526</v>
      </c>
      <c r="C533" s="296">
        <f>SUM(C534:C551)</f>
        <v>2034</v>
      </c>
      <c r="D533" s="296">
        <f>SUM(D534:D551)</f>
        <v>2117</v>
      </c>
      <c r="E533" s="297">
        <f t="shared" si="26"/>
        <v>0.0408062930186823</v>
      </c>
      <c r="F533" s="298" t="str">
        <f t="shared" si="27"/>
        <v>是</v>
      </c>
      <c r="G533" s="281" t="str">
        <f t="shared" si="28"/>
        <v>款</v>
      </c>
    </row>
    <row r="534" s="282" customFormat="1" ht="36" customHeight="1" spans="1:7">
      <c r="A534" s="299">
        <v>2080101</v>
      </c>
      <c r="B534" s="300" t="s">
        <v>167</v>
      </c>
      <c r="C534" s="219">
        <v>1510</v>
      </c>
      <c r="D534" s="219">
        <v>1200</v>
      </c>
      <c r="E534" s="301">
        <f t="shared" si="26"/>
        <v>-0.205298013245033</v>
      </c>
      <c r="F534" s="172" t="str">
        <f t="shared" si="27"/>
        <v>是</v>
      </c>
      <c r="G534" s="282" t="str">
        <f t="shared" si="28"/>
        <v>项</v>
      </c>
    </row>
    <row r="535" s="282" customFormat="1" ht="36" customHeight="1" spans="1:7">
      <c r="A535" s="299">
        <v>2080102</v>
      </c>
      <c r="B535" s="300" t="s">
        <v>168</v>
      </c>
      <c r="C535" s="219">
        <v>7</v>
      </c>
      <c r="D535" s="219">
        <v>60</v>
      </c>
      <c r="E535" s="301" t="str">
        <f t="shared" si="26"/>
        <v/>
      </c>
      <c r="F535" s="172" t="str">
        <f t="shared" si="27"/>
        <v>是</v>
      </c>
      <c r="G535" s="282" t="str">
        <f t="shared" si="28"/>
        <v>项</v>
      </c>
    </row>
    <row r="536" s="282" customFormat="1" ht="36" customHeight="1" spans="1:7">
      <c r="A536" s="299">
        <v>2080103</v>
      </c>
      <c r="B536" s="300" t="s">
        <v>169</v>
      </c>
      <c r="C536" s="219">
        <v>170</v>
      </c>
      <c r="D536" s="219">
        <v>100</v>
      </c>
      <c r="E536" s="301" t="str">
        <f t="shared" si="26"/>
        <v/>
      </c>
      <c r="F536" s="172" t="str">
        <f t="shared" si="27"/>
        <v>是</v>
      </c>
      <c r="G536" s="282" t="str">
        <f t="shared" si="28"/>
        <v>项</v>
      </c>
    </row>
    <row r="537" s="282" customFormat="1" ht="36" hidden="1" customHeight="1" spans="1:7">
      <c r="A537" s="299">
        <v>2080104</v>
      </c>
      <c r="B537" s="300" t="s">
        <v>527</v>
      </c>
      <c r="C537" s="219">
        <v>0</v>
      </c>
      <c r="D537" s="219">
        <v>0</v>
      </c>
      <c r="E537" s="301" t="str">
        <f t="shared" si="26"/>
        <v/>
      </c>
      <c r="F537" s="172" t="str">
        <f t="shared" si="27"/>
        <v>否</v>
      </c>
      <c r="G537" s="282" t="str">
        <f t="shared" si="28"/>
        <v>项</v>
      </c>
    </row>
    <row r="538" s="282" customFormat="1" ht="36" hidden="1" customHeight="1" spans="1:7">
      <c r="A538" s="299">
        <v>2080105</v>
      </c>
      <c r="B538" s="300" t="s">
        <v>528</v>
      </c>
      <c r="C538" s="219">
        <v>0</v>
      </c>
      <c r="D538" s="219">
        <v>0</v>
      </c>
      <c r="E538" s="301" t="str">
        <f t="shared" si="26"/>
        <v/>
      </c>
      <c r="F538" s="172" t="str">
        <f t="shared" si="27"/>
        <v>否</v>
      </c>
      <c r="G538" s="282" t="str">
        <f t="shared" si="28"/>
        <v>项</v>
      </c>
    </row>
    <row r="539" s="282" customFormat="1" ht="36" customHeight="1" spans="1:7">
      <c r="A539" s="299">
        <v>2080106</v>
      </c>
      <c r="B539" s="300" t="s">
        <v>529</v>
      </c>
      <c r="C539" s="219">
        <v>3</v>
      </c>
      <c r="D539" s="219">
        <v>3</v>
      </c>
      <c r="E539" s="301">
        <f t="shared" si="26"/>
        <v>0</v>
      </c>
      <c r="F539" s="172" t="str">
        <f t="shared" si="27"/>
        <v>是</v>
      </c>
      <c r="G539" s="282" t="str">
        <f t="shared" si="28"/>
        <v>项</v>
      </c>
    </row>
    <row r="540" s="282" customFormat="1" ht="36" customHeight="1" spans="1:7">
      <c r="A540" s="299">
        <v>2080107</v>
      </c>
      <c r="B540" s="300" t="s">
        <v>530</v>
      </c>
      <c r="C540" s="219">
        <v>290</v>
      </c>
      <c r="D540" s="219">
        <v>600</v>
      </c>
      <c r="E540" s="301">
        <f t="shared" si="26"/>
        <v>1.06896551724138</v>
      </c>
      <c r="F540" s="172" t="str">
        <f t="shared" si="27"/>
        <v>是</v>
      </c>
      <c r="G540" s="282" t="str">
        <f t="shared" si="28"/>
        <v>项</v>
      </c>
    </row>
    <row r="541" s="282" customFormat="1" ht="36" hidden="1" customHeight="1" spans="1:7">
      <c r="A541" s="299">
        <v>2080108</v>
      </c>
      <c r="B541" s="300" t="s">
        <v>208</v>
      </c>
      <c r="C541" s="219">
        <v>0</v>
      </c>
      <c r="D541" s="219">
        <v>0</v>
      </c>
      <c r="E541" s="301" t="str">
        <f t="shared" si="26"/>
        <v/>
      </c>
      <c r="F541" s="172" t="str">
        <f t="shared" si="27"/>
        <v>否</v>
      </c>
      <c r="G541" s="282" t="str">
        <f t="shared" si="28"/>
        <v>项</v>
      </c>
    </row>
    <row r="542" s="282" customFormat="1" ht="36" customHeight="1" spans="1:7">
      <c r="A542" s="299">
        <v>2080109</v>
      </c>
      <c r="B542" s="300" t="s">
        <v>531</v>
      </c>
      <c r="C542" s="219">
        <v>3</v>
      </c>
      <c r="D542" s="219">
        <v>3</v>
      </c>
      <c r="E542" s="301">
        <f t="shared" si="26"/>
        <v>0</v>
      </c>
      <c r="F542" s="172" t="str">
        <f t="shared" si="27"/>
        <v>是</v>
      </c>
      <c r="G542" s="282" t="str">
        <f t="shared" si="28"/>
        <v>项</v>
      </c>
    </row>
    <row r="543" s="282" customFormat="1" ht="36" customHeight="1" spans="1:7">
      <c r="A543" s="299">
        <v>2080110</v>
      </c>
      <c r="B543" s="300" t="s">
        <v>532</v>
      </c>
      <c r="C543" s="219">
        <v>1</v>
      </c>
      <c r="D543" s="219">
        <v>1</v>
      </c>
      <c r="E543" s="301">
        <f t="shared" si="26"/>
        <v>0</v>
      </c>
      <c r="F543" s="172" t="str">
        <f t="shared" si="27"/>
        <v>是</v>
      </c>
      <c r="G543" s="282" t="str">
        <f t="shared" si="28"/>
        <v>项</v>
      </c>
    </row>
    <row r="544" s="282" customFormat="1" ht="36" hidden="1" customHeight="1" spans="1:7">
      <c r="A544" s="299">
        <v>2080111</v>
      </c>
      <c r="B544" s="300" t="s">
        <v>533</v>
      </c>
      <c r="C544" s="219">
        <v>0</v>
      </c>
      <c r="D544" s="219">
        <v>0</v>
      </c>
      <c r="E544" s="301" t="str">
        <f t="shared" si="26"/>
        <v/>
      </c>
      <c r="F544" s="172" t="str">
        <f t="shared" si="27"/>
        <v>否</v>
      </c>
      <c r="G544" s="282" t="str">
        <f t="shared" si="28"/>
        <v>项</v>
      </c>
    </row>
    <row r="545" s="282" customFormat="1" ht="36" hidden="1" customHeight="1" spans="1:7">
      <c r="A545" s="299">
        <v>2080112</v>
      </c>
      <c r="B545" s="300" t="s">
        <v>534</v>
      </c>
      <c r="C545" s="219">
        <v>0</v>
      </c>
      <c r="D545" s="219">
        <v>0</v>
      </c>
      <c r="E545" s="301" t="str">
        <f t="shared" si="26"/>
        <v/>
      </c>
      <c r="F545" s="172" t="str">
        <f t="shared" si="27"/>
        <v>否</v>
      </c>
      <c r="G545" s="282" t="str">
        <f t="shared" si="28"/>
        <v>项</v>
      </c>
    </row>
    <row r="546" s="282" customFormat="1" ht="36" hidden="1" customHeight="1" spans="1:7">
      <c r="A546" s="299">
        <v>2080113</v>
      </c>
      <c r="B546" s="300" t="s">
        <v>232</v>
      </c>
      <c r="C546" s="219">
        <v>0</v>
      </c>
      <c r="D546" s="219">
        <v>0</v>
      </c>
      <c r="E546" s="301" t="str">
        <f t="shared" si="26"/>
        <v/>
      </c>
      <c r="F546" s="172" t="str">
        <f t="shared" si="27"/>
        <v>否</v>
      </c>
      <c r="G546" s="282" t="str">
        <f t="shared" si="28"/>
        <v>项</v>
      </c>
    </row>
    <row r="547" s="282" customFormat="1" ht="36" hidden="1" customHeight="1" spans="1:7">
      <c r="A547" s="299">
        <v>2080114</v>
      </c>
      <c r="B547" s="300" t="s">
        <v>233</v>
      </c>
      <c r="C547" s="219">
        <v>0</v>
      </c>
      <c r="D547" s="219">
        <v>0</v>
      </c>
      <c r="E547" s="301" t="str">
        <f t="shared" si="26"/>
        <v/>
      </c>
      <c r="F547" s="172" t="str">
        <f t="shared" si="27"/>
        <v>否</v>
      </c>
      <c r="G547" s="282" t="str">
        <f t="shared" si="28"/>
        <v>项</v>
      </c>
    </row>
    <row r="548" s="282" customFormat="1" ht="36" hidden="1" customHeight="1" spans="1:7">
      <c r="A548" s="299">
        <v>2080115</v>
      </c>
      <c r="B548" s="300" t="s">
        <v>234</v>
      </c>
      <c r="C548" s="219">
        <v>0</v>
      </c>
      <c r="D548" s="219">
        <v>0</v>
      </c>
      <c r="E548" s="301" t="str">
        <f t="shared" si="26"/>
        <v/>
      </c>
      <c r="F548" s="172" t="str">
        <f t="shared" si="27"/>
        <v>否</v>
      </c>
      <c r="G548" s="282" t="str">
        <f t="shared" si="28"/>
        <v>项</v>
      </c>
    </row>
    <row r="549" s="282" customFormat="1" ht="36" hidden="1" customHeight="1" spans="1:7">
      <c r="A549" s="299">
        <v>2080116</v>
      </c>
      <c r="B549" s="300" t="s">
        <v>235</v>
      </c>
      <c r="C549" s="219">
        <v>0</v>
      </c>
      <c r="D549" s="219">
        <v>0</v>
      </c>
      <c r="E549" s="301" t="str">
        <f t="shared" si="26"/>
        <v/>
      </c>
      <c r="F549" s="172" t="str">
        <f t="shared" si="27"/>
        <v>否</v>
      </c>
      <c r="G549" s="282" t="str">
        <f t="shared" si="28"/>
        <v>项</v>
      </c>
    </row>
    <row r="550" s="282" customFormat="1" ht="36" hidden="1" customHeight="1" spans="1:7">
      <c r="A550" s="299">
        <v>2080150</v>
      </c>
      <c r="B550" s="300" t="s">
        <v>176</v>
      </c>
      <c r="C550" s="219">
        <v>0</v>
      </c>
      <c r="D550" s="219">
        <v>0</v>
      </c>
      <c r="E550" s="301" t="str">
        <f t="shared" si="26"/>
        <v/>
      </c>
      <c r="F550" s="172" t="str">
        <f t="shared" si="27"/>
        <v>否</v>
      </c>
      <c r="G550" s="282" t="str">
        <f t="shared" si="28"/>
        <v>项</v>
      </c>
    </row>
    <row r="551" s="282" customFormat="1" ht="36" customHeight="1" spans="1:7">
      <c r="A551" s="299">
        <v>2080199</v>
      </c>
      <c r="B551" s="300" t="s">
        <v>535</v>
      </c>
      <c r="C551" s="219">
        <v>50</v>
      </c>
      <c r="D551" s="219">
        <v>150</v>
      </c>
      <c r="E551" s="301" t="str">
        <f t="shared" si="26"/>
        <v/>
      </c>
      <c r="F551" s="172" t="str">
        <f t="shared" si="27"/>
        <v>是</v>
      </c>
      <c r="G551" s="282" t="str">
        <f t="shared" si="28"/>
        <v>项</v>
      </c>
    </row>
    <row r="552" s="281" customFormat="1" ht="36" customHeight="1" spans="1:7">
      <c r="A552" s="294">
        <v>20802</v>
      </c>
      <c r="B552" s="295" t="s">
        <v>536</v>
      </c>
      <c r="C552" s="296">
        <f>SUM(C553:C559)</f>
        <v>3939</v>
      </c>
      <c r="D552" s="296">
        <f>SUM(D553:D559)</f>
        <v>7005</v>
      </c>
      <c r="E552" s="297">
        <f t="shared" si="26"/>
        <v>0.778370144706778</v>
      </c>
      <c r="F552" s="298" t="str">
        <f t="shared" si="27"/>
        <v>是</v>
      </c>
      <c r="G552" s="281" t="str">
        <f t="shared" si="28"/>
        <v>款</v>
      </c>
    </row>
    <row r="553" s="282" customFormat="1" ht="36" customHeight="1" spans="1:7">
      <c r="A553" s="299">
        <v>2080201</v>
      </c>
      <c r="B553" s="300" t="s">
        <v>167</v>
      </c>
      <c r="C553" s="219">
        <v>670</v>
      </c>
      <c r="D553" s="219">
        <v>708</v>
      </c>
      <c r="E553" s="301">
        <f t="shared" si="26"/>
        <v>0.0567164179104478</v>
      </c>
      <c r="F553" s="172" t="str">
        <f t="shared" si="27"/>
        <v>是</v>
      </c>
      <c r="G553" s="282" t="str">
        <f t="shared" si="28"/>
        <v>项</v>
      </c>
    </row>
    <row r="554" s="282" customFormat="1" ht="36" customHeight="1" spans="1:7">
      <c r="A554" s="299">
        <v>2080202</v>
      </c>
      <c r="B554" s="300" t="s">
        <v>168</v>
      </c>
      <c r="C554" s="219">
        <v>260</v>
      </c>
      <c r="D554" s="219">
        <v>330</v>
      </c>
      <c r="E554" s="301">
        <f t="shared" si="26"/>
        <v>0.269230769230769</v>
      </c>
      <c r="F554" s="172" t="str">
        <f t="shared" si="27"/>
        <v>是</v>
      </c>
      <c r="G554" s="282" t="str">
        <f t="shared" si="28"/>
        <v>项</v>
      </c>
    </row>
    <row r="555" s="282" customFormat="1" ht="36" hidden="1" customHeight="1" spans="1:7">
      <c r="A555" s="299">
        <v>2080203</v>
      </c>
      <c r="B555" s="300" t="s">
        <v>169</v>
      </c>
      <c r="C555" s="219">
        <v>0</v>
      </c>
      <c r="D555" s="219">
        <v>0</v>
      </c>
      <c r="E555" s="301" t="str">
        <f t="shared" si="26"/>
        <v/>
      </c>
      <c r="F555" s="172" t="str">
        <f t="shared" si="27"/>
        <v>否</v>
      </c>
      <c r="G555" s="282" t="str">
        <f t="shared" si="28"/>
        <v>项</v>
      </c>
    </row>
    <row r="556" s="282" customFormat="1" ht="36" hidden="1" customHeight="1" spans="1:7">
      <c r="A556" s="299">
        <v>2080206</v>
      </c>
      <c r="B556" s="300" t="s">
        <v>537</v>
      </c>
      <c r="C556" s="219">
        <v>0</v>
      </c>
      <c r="D556" s="219">
        <v>0</v>
      </c>
      <c r="E556" s="301" t="str">
        <f t="shared" si="26"/>
        <v/>
      </c>
      <c r="F556" s="172" t="str">
        <f t="shared" si="27"/>
        <v>否</v>
      </c>
      <c r="G556" s="282" t="str">
        <f t="shared" si="28"/>
        <v>项</v>
      </c>
    </row>
    <row r="557" s="282" customFormat="1" ht="36" customHeight="1" spans="1:7">
      <c r="A557" s="299">
        <v>2080207</v>
      </c>
      <c r="B557" s="300" t="s">
        <v>538</v>
      </c>
      <c r="C557" s="219">
        <v>7</v>
      </c>
      <c r="D557" s="219">
        <v>7</v>
      </c>
      <c r="E557" s="301">
        <f t="shared" si="26"/>
        <v>0</v>
      </c>
      <c r="F557" s="172" t="str">
        <f t="shared" si="27"/>
        <v>是</v>
      </c>
      <c r="G557" s="282" t="str">
        <f t="shared" si="28"/>
        <v>项</v>
      </c>
    </row>
    <row r="558" s="282" customFormat="1" ht="36" customHeight="1" spans="1:7">
      <c r="A558" s="299">
        <v>2080208</v>
      </c>
      <c r="B558" s="300" t="s">
        <v>539</v>
      </c>
      <c r="C558" s="219">
        <v>2</v>
      </c>
      <c r="D558" s="219">
        <v>60</v>
      </c>
      <c r="E558" s="301" t="str">
        <f t="shared" si="26"/>
        <v/>
      </c>
      <c r="F558" s="172" t="str">
        <f t="shared" si="27"/>
        <v>是</v>
      </c>
      <c r="G558" s="282" t="str">
        <f t="shared" si="28"/>
        <v>项</v>
      </c>
    </row>
    <row r="559" s="282" customFormat="1" ht="36" customHeight="1" spans="1:7">
      <c r="A559" s="299">
        <v>2080299</v>
      </c>
      <c r="B559" s="300" t="s">
        <v>540</v>
      </c>
      <c r="C559" s="219">
        <v>3000</v>
      </c>
      <c r="D559" s="219">
        <v>5900</v>
      </c>
      <c r="E559" s="301">
        <f t="shared" si="26"/>
        <v>0.966666666666667</v>
      </c>
      <c r="F559" s="172" t="str">
        <f t="shared" si="27"/>
        <v>是</v>
      </c>
      <c r="G559" s="282" t="str">
        <f t="shared" si="28"/>
        <v>项</v>
      </c>
    </row>
    <row r="560" s="281" customFormat="1" ht="36" hidden="1" customHeight="1" spans="1:7">
      <c r="A560" s="294">
        <v>20804</v>
      </c>
      <c r="B560" s="295" t="s">
        <v>541</v>
      </c>
      <c r="C560" s="296">
        <f>SUM(C561:C561)</f>
        <v>0</v>
      </c>
      <c r="D560" s="296">
        <f>SUM(D561:D561)</f>
        <v>0</v>
      </c>
      <c r="E560" s="297" t="str">
        <f t="shared" si="26"/>
        <v/>
      </c>
      <c r="F560" s="298" t="str">
        <f t="shared" si="27"/>
        <v>否</v>
      </c>
      <c r="G560" s="281" t="str">
        <f t="shared" si="28"/>
        <v>款</v>
      </c>
    </row>
    <row r="561" s="282" customFormat="1" ht="36" hidden="1" customHeight="1" spans="1:7">
      <c r="A561" s="299">
        <v>2080402</v>
      </c>
      <c r="B561" s="300" t="s">
        <v>542</v>
      </c>
      <c r="C561" s="219">
        <v>0</v>
      </c>
      <c r="D561" s="219">
        <v>0</v>
      </c>
      <c r="E561" s="301" t="str">
        <f t="shared" si="26"/>
        <v/>
      </c>
      <c r="F561" s="172" t="str">
        <f t="shared" si="27"/>
        <v>否</v>
      </c>
      <c r="G561" s="282" t="str">
        <f t="shared" si="28"/>
        <v>项</v>
      </c>
    </row>
    <row r="562" s="281" customFormat="1" ht="36" customHeight="1" spans="1:7">
      <c r="A562" s="294">
        <v>20805</v>
      </c>
      <c r="B562" s="295" t="s">
        <v>543</v>
      </c>
      <c r="C562" s="296">
        <f>SUM(C563:C570)</f>
        <v>24316</v>
      </c>
      <c r="D562" s="296">
        <f>SUM(D563:D570)</f>
        <v>27076</v>
      </c>
      <c r="E562" s="297">
        <f t="shared" si="26"/>
        <v>0.113505510774798</v>
      </c>
      <c r="F562" s="298" t="str">
        <f t="shared" si="27"/>
        <v>是</v>
      </c>
      <c r="G562" s="281" t="str">
        <f t="shared" si="28"/>
        <v>款</v>
      </c>
    </row>
    <row r="563" s="282" customFormat="1" ht="36" customHeight="1" spans="1:7">
      <c r="A563" s="299">
        <v>2080501</v>
      </c>
      <c r="B563" s="300" t="s">
        <v>544</v>
      </c>
      <c r="C563" s="219">
        <v>3600</v>
      </c>
      <c r="D563" s="219">
        <v>5300</v>
      </c>
      <c r="E563" s="301">
        <f t="shared" si="26"/>
        <v>0.472222222222222</v>
      </c>
      <c r="F563" s="172" t="str">
        <f t="shared" si="27"/>
        <v>是</v>
      </c>
      <c r="G563" s="282" t="str">
        <f t="shared" si="28"/>
        <v>项</v>
      </c>
    </row>
    <row r="564" s="282" customFormat="1" ht="36" customHeight="1" spans="1:7">
      <c r="A564" s="299">
        <v>2080502</v>
      </c>
      <c r="B564" s="300" t="s">
        <v>545</v>
      </c>
      <c r="C564" s="219">
        <v>7197</v>
      </c>
      <c r="D564" s="219">
        <v>9000</v>
      </c>
      <c r="E564" s="301">
        <f t="shared" si="26"/>
        <v>0.250521050437682</v>
      </c>
      <c r="F564" s="172" t="str">
        <f t="shared" si="27"/>
        <v>是</v>
      </c>
      <c r="G564" s="282" t="str">
        <f t="shared" si="28"/>
        <v>项</v>
      </c>
    </row>
    <row r="565" s="282" customFormat="1" ht="36" customHeight="1" spans="1:7">
      <c r="A565" s="299">
        <v>2080503</v>
      </c>
      <c r="B565" s="300" t="s">
        <v>546</v>
      </c>
      <c r="C565" s="219">
        <v>6</v>
      </c>
      <c r="D565" s="219">
        <v>6</v>
      </c>
      <c r="E565" s="301">
        <f t="shared" si="26"/>
        <v>0</v>
      </c>
      <c r="F565" s="172" t="str">
        <f t="shared" si="27"/>
        <v>是</v>
      </c>
      <c r="G565" s="282" t="str">
        <f t="shared" si="28"/>
        <v>项</v>
      </c>
    </row>
    <row r="566" s="282" customFormat="1" ht="36" customHeight="1" spans="1:7">
      <c r="A566" s="299">
        <v>2080505</v>
      </c>
      <c r="B566" s="300" t="s">
        <v>547</v>
      </c>
      <c r="C566" s="219">
        <v>11303</v>
      </c>
      <c r="D566" s="219">
        <v>10600</v>
      </c>
      <c r="E566" s="301">
        <f t="shared" si="26"/>
        <v>-0.0621958772007432</v>
      </c>
      <c r="F566" s="172" t="str">
        <f t="shared" si="27"/>
        <v>是</v>
      </c>
      <c r="G566" s="282" t="str">
        <f t="shared" si="28"/>
        <v>项</v>
      </c>
    </row>
    <row r="567" s="282" customFormat="1" ht="36" customHeight="1" spans="1:7">
      <c r="A567" s="299">
        <v>2080506</v>
      </c>
      <c r="B567" s="300" t="s">
        <v>548</v>
      </c>
      <c r="C567" s="219">
        <v>300</v>
      </c>
      <c r="D567" s="219">
        <v>250</v>
      </c>
      <c r="E567" s="301">
        <f t="shared" si="26"/>
        <v>-0.166666666666667</v>
      </c>
      <c r="F567" s="172" t="str">
        <f t="shared" si="27"/>
        <v>是</v>
      </c>
      <c r="G567" s="282" t="str">
        <f t="shared" si="28"/>
        <v>项</v>
      </c>
    </row>
    <row r="568" s="282" customFormat="1" ht="36" customHeight="1" spans="1:7">
      <c r="A568" s="299">
        <v>2080507</v>
      </c>
      <c r="B568" s="300" t="s">
        <v>549</v>
      </c>
      <c r="C568" s="219">
        <v>1550</v>
      </c>
      <c r="D568" s="219">
        <v>1900</v>
      </c>
      <c r="E568" s="301">
        <f t="shared" si="26"/>
        <v>0.225806451612903</v>
      </c>
      <c r="F568" s="172" t="str">
        <f t="shared" si="27"/>
        <v>是</v>
      </c>
      <c r="G568" s="282" t="str">
        <f t="shared" si="28"/>
        <v>项</v>
      </c>
    </row>
    <row r="569" s="282" customFormat="1" ht="36" hidden="1" customHeight="1" spans="1:7">
      <c r="A569" s="299">
        <v>2080508</v>
      </c>
      <c r="B569" s="300" t="s">
        <v>550</v>
      </c>
      <c r="C569" s="219">
        <v>0</v>
      </c>
      <c r="D569" s="219">
        <v>0</v>
      </c>
      <c r="E569" s="301" t="str">
        <f t="shared" si="26"/>
        <v/>
      </c>
      <c r="F569" s="172" t="str">
        <f t="shared" si="27"/>
        <v>否</v>
      </c>
      <c r="G569" s="282" t="str">
        <f t="shared" si="28"/>
        <v>项</v>
      </c>
    </row>
    <row r="570" s="282" customFormat="1" ht="36" customHeight="1" spans="1:7">
      <c r="A570" s="299">
        <v>2080599</v>
      </c>
      <c r="B570" s="300" t="s">
        <v>551</v>
      </c>
      <c r="C570" s="219">
        <v>360</v>
      </c>
      <c r="D570" s="219">
        <v>20</v>
      </c>
      <c r="E570" s="301" t="str">
        <f t="shared" si="26"/>
        <v/>
      </c>
      <c r="F570" s="172" t="str">
        <f t="shared" si="27"/>
        <v>是</v>
      </c>
      <c r="G570" s="282" t="str">
        <f t="shared" si="28"/>
        <v>项</v>
      </c>
    </row>
    <row r="571" s="281" customFormat="1" ht="36" hidden="1" customHeight="1" spans="1:7">
      <c r="A571" s="294">
        <v>20806</v>
      </c>
      <c r="B571" s="295" t="s">
        <v>552</v>
      </c>
      <c r="C571" s="296">
        <f>SUM(C572:C574)</f>
        <v>0</v>
      </c>
      <c r="D571" s="296">
        <f>SUM(D572:D574)</f>
        <v>0</v>
      </c>
      <c r="E571" s="297" t="str">
        <f t="shared" si="26"/>
        <v/>
      </c>
      <c r="F571" s="298" t="str">
        <f t="shared" si="27"/>
        <v>否</v>
      </c>
      <c r="G571" s="281" t="str">
        <f t="shared" si="28"/>
        <v>款</v>
      </c>
    </row>
    <row r="572" s="282" customFormat="1" ht="36" hidden="1" customHeight="1" spans="1:7">
      <c r="A572" s="299">
        <v>2080601</v>
      </c>
      <c r="B572" s="300" t="s">
        <v>553</v>
      </c>
      <c r="C572" s="219">
        <v>0</v>
      </c>
      <c r="D572" s="219">
        <v>0</v>
      </c>
      <c r="E572" s="301" t="str">
        <f t="shared" si="26"/>
        <v/>
      </c>
      <c r="F572" s="172" t="str">
        <f t="shared" si="27"/>
        <v>否</v>
      </c>
      <c r="G572" s="282" t="str">
        <f t="shared" si="28"/>
        <v>项</v>
      </c>
    </row>
    <row r="573" s="282" customFormat="1" ht="36" hidden="1" customHeight="1" spans="1:7">
      <c r="A573" s="299">
        <v>2080602</v>
      </c>
      <c r="B573" s="300" t="s">
        <v>554</v>
      </c>
      <c r="C573" s="219">
        <v>0</v>
      </c>
      <c r="D573" s="219">
        <v>0</v>
      </c>
      <c r="E573" s="301" t="str">
        <f t="shared" si="26"/>
        <v/>
      </c>
      <c r="F573" s="172" t="str">
        <f t="shared" si="27"/>
        <v>否</v>
      </c>
      <c r="G573" s="282" t="str">
        <f t="shared" si="28"/>
        <v>项</v>
      </c>
    </row>
    <row r="574" s="282" customFormat="1" ht="36" hidden="1" customHeight="1" spans="1:7">
      <c r="A574" s="299">
        <v>2080699</v>
      </c>
      <c r="B574" s="300" t="s">
        <v>555</v>
      </c>
      <c r="C574" s="219">
        <v>0</v>
      </c>
      <c r="D574" s="219">
        <v>0</v>
      </c>
      <c r="E574" s="301" t="str">
        <f t="shared" si="26"/>
        <v/>
      </c>
      <c r="F574" s="172" t="str">
        <f t="shared" si="27"/>
        <v>否</v>
      </c>
      <c r="G574" s="282" t="str">
        <f t="shared" si="28"/>
        <v>项</v>
      </c>
    </row>
    <row r="575" s="281" customFormat="1" ht="36" customHeight="1" spans="1:7">
      <c r="A575" s="294">
        <v>20807</v>
      </c>
      <c r="B575" s="295" t="s">
        <v>556</v>
      </c>
      <c r="C575" s="296">
        <f>SUM(C576:C584)</f>
        <v>820</v>
      </c>
      <c r="D575" s="296">
        <f>SUM(D576:D584)</f>
        <v>910</v>
      </c>
      <c r="E575" s="297">
        <f t="shared" si="26"/>
        <v>0.109756097560976</v>
      </c>
      <c r="F575" s="298" t="str">
        <f t="shared" si="27"/>
        <v>是</v>
      </c>
      <c r="G575" s="281" t="str">
        <f t="shared" si="28"/>
        <v>款</v>
      </c>
    </row>
    <row r="576" s="282" customFormat="1" ht="36" hidden="1" customHeight="1" spans="1:7">
      <c r="A576" s="303">
        <v>2080701</v>
      </c>
      <c r="B576" s="300" t="s">
        <v>557</v>
      </c>
      <c r="C576" s="219">
        <v>0</v>
      </c>
      <c r="D576" s="219">
        <v>0</v>
      </c>
      <c r="E576" s="301" t="str">
        <f t="shared" si="26"/>
        <v/>
      </c>
      <c r="F576" s="172" t="str">
        <f t="shared" si="27"/>
        <v>否</v>
      </c>
      <c r="G576" s="282" t="str">
        <f t="shared" si="28"/>
        <v>项</v>
      </c>
    </row>
    <row r="577" s="282" customFormat="1" ht="36" hidden="1" customHeight="1" spans="1:7">
      <c r="A577" s="304">
        <v>2080702</v>
      </c>
      <c r="B577" s="300" t="s">
        <v>558</v>
      </c>
      <c r="C577" s="219">
        <v>0</v>
      </c>
      <c r="D577" s="219">
        <v>0</v>
      </c>
      <c r="E577" s="301" t="str">
        <f t="shared" si="26"/>
        <v/>
      </c>
      <c r="F577" s="172" t="str">
        <f t="shared" si="27"/>
        <v>否</v>
      </c>
      <c r="G577" s="282" t="str">
        <f t="shared" si="28"/>
        <v>项</v>
      </c>
    </row>
    <row r="578" s="282" customFormat="1" ht="36" customHeight="1" spans="1:7">
      <c r="A578" s="305">
        <v>2080704</v>
      </c>
      <c r="B578" s="306" t="s">
        <v>559</v>
      </c>
      <c r="C578" s="219">
        <v>0</v>
      </c>
      <c r="D578" s="219">
        <v>140</v>
      </c>
      <c r="E578" s="301" t="str">
        <f t="shared" si="26"/>
        <v/>
      </c>
      <c r="F578" s="172" t="str">
        <f t="shared" si="27"/>
        <v>是</v>
      </c>
      <c r="G578" s="282" t="str">
        <f t="shared" si="28"/>
        <v>项</v>
      </c>
    </row>
    <row r="579" s="282" customFormat="1" ht="36" customHeight="1" spans="1:7">
      <c r="A579" s="299">
        <v>2080705</v>
      </c>
      <c r="B579" s="306" t="s">
        <v>560</v>
      </c>
      <c r="C579" s="219">
        <v>0</v>
      </c>
      <c r="D579" s="219">
        <v>330</v>
      </c>
      <c r="E579" s="301" t="str">
        <f t="shared" si="26"/>
        <v/>
      </c>
      <c r="F579" s="172" t="str">
        <f t="shared" si="27"/>
        <v>是</v>
      </c>
      <c r="G579" s="282" t="str">
        <f t="shared" si="28"/>
        <v>项</v>
      </c>
    </row>
    <row r="580" s="282" customFormat="1" ht="36" hidden="1" customHeight="1" spans="1:7">
      <c r="A580" s="299">
        <v>2080709</v>
      </c>
      <c r="B580" s="306" t="s">
        <v>561</v>
      </c>
      <c r="C580" s="219">
        <v>0</v>
      </c>
      <c r="D580" s="219">
        <v>0</v>
      </c>
      <c r="E580" s="301" t="str">
        <f t="shared" ref="E580:E643" si="29">IF(C580&lt;&gt;0,IF((D580/C580-1)&lt;-30%,"",IF((D580/C580-1)&gt;150%,"",D580/C580-1)),"")</f>
        <v/>
      </c>
      <c r="F580" s="172" t="str">
        <f t="shared" ref="F580:F643" si="30">IF(LEN(A580)=3,"是",IF(B580&lt;&gt;"",IF(SUM(C580:D580)&lt;&gt;0,"是","否"),"是"))</f>
        <v>否</v>
      </c>
      <c r="G580" s="282" t="str">
        <f t="shared" ref="G580:G643" si="31">IF(LEN(A580)=3,"类",IF(LEN(A580)=5,"款","项"))</f>
        <v>项</v>
      </c>
    </row>
    <row r="581" s="282" customFormat="1" ht="36" hidden="1" customHeight="1" spans="1:7">
      <c r="A581" s="299">
        <v>2080711</v>
      </c>
      <c r="B581" s="306" t="s">
        <v>562</v>
      </c>
      <c r="C581" s="219">
        <v>0</v>
      </c>
      <c r="D581" s="219">
        <v>0</v>
      </c>
      <c r="E581" s="301" t="str">
        <f t="shared" si="29"/>
        <v/>
      </c>
      <c r="F581" s="172" t="str">
        <f t="shared" si="30"/>
        <v>否</v>
      </c>
      <c r="G581" s="282" t="str">
        <f t="shared" si="31"/>
        <v>项</v>
      </c>
    </row>
    <row r="582" s="282" customFormat="1" ht="36" hidden="1" customHeight="1" spans="1:7">
      <c r="A582" s="299">
        <v>2080712</v>
      </c>
      <c r="B582" s="306" t="s">
        <v>563</v>
      </c>
      <c r="C582" s="219">
        <v>0</v>
      </c>
      <c r="D582" s="219">
        <v>0</v>
      </c>
      <c r="E582" s="301" t="str">
        <f t="shared" si="29"/>
        <v/>
      </c>
      <c r="F582" s="172" t="str">
        <f t="shared" si="30"/>
        <v>否</v>
      </c>
      <c r="G582" s="282" t="str">
        <f t="shared" si="31"/>
        <v>项</v>
      </c>
    </row>
    <row r="583" s="282" customFormat="1" ht="36" hidden="1" customHeight="1" spans="1:7">
      <c r="A583" s="299">
        <v>2080713</v>
      </c>
      <c r="B583" s="306" t="s">
        <v>564</v>
      </c>
      <c r="C583" s="219">
        <v>0</v>
      </c>
      <c r="D583" s="219">
        <v>0</v>
      </c>
      <c r="E583" s="301" t="str">
        <f t="shared" si="29"/>
        <v/>
      </c>
      <c r="F583" s="172" t="str">
        <f t="shared" si="30"/>
        <v>否</v>
      </c>
      <c r="G583" s="282" t="str">
        <f t="shared" si="31"/>
        <v>项</v>
      </c>
    </row>
    <row r="584" s="282" customFormat="1" ht="36" customHeight="1" spans="1:7">
      <c r="A584" s="299">
        <v>2080799</v>
      </c>
      <c r="B584" s="306" t="s">
        <v>565</v>
      </c>
      <c r="C584" s="219">
        <v>820</v>
      </c>
      <c r="D584" s="219">
        <v>440</v>
      </c>
      <c r="E584" s="301" t="str">
        <f t="shared" si="29"/>
        <v/>
      </c>
      <c r="F584" s="172" t="str">
        <f t="shared" si="30"/>
        <v>是</v>
      </c>
      <c r="G584" s="282" t="str">
        <f t="shared" si="31"/>
        <v>项</v>
      </c>
    </row>
    <row r="585" s="281" customFormat="1" ht="36" customHeight="1" spans="1:7">
      <c r="A585" s="294">
        <v>20808</v>
      </c>
      <c r="B585" s="307" t="s">
        <v>566</v>
      </c>
      <c r="C585" s="296">
        <f>SUM(C586:C592)</f>
        <v>1015</v>
      </c>
      <c r="D585" s="296">
        <f>SUM(D586:D592)</f>
        <v>1610</v>
      </c>
      <c r="E585" s="297">
        <f t="shared" si="29"/>
        <v>0.586206896551724</v>
      </c>
      <c r="F585" s="298" t="str">
        <f t="shared" si="30"/>
        <v>是</v>
      </c>
      <c r="G585" s="281" t="str">
        <f t="shared" si="31"/>
        <v>款</v>
      </c>
    </row>
    <row r="586" s="282" customFormat="1" ht="36" customHeight="1" spans="1:7">
      <c r="A586" s="299">
        <v>2080801</v>
      </c>
      <c r="B586" s="306" t="s">
        <v>567</v>
      </c>
      <c r="C586" s="219">
        <v>0</v>
      </c>
      <c r="D586" s="219">
        <v>70</v>
      </c>
      <c r="E586" s="301" t="str">
        <f t="shared" si="29"/>
        <v/>
      </c>
      <c r="F586" s="172" t="str">
        <f t="shared" si="30"/>
        <v>是</v>
      </c>
      <c r="G586" s="282" t="str">
        <f t="shared" si="31"/>
        <v>项</v>
      </c>
    </row>
    <row r="587" s="282" customFormat="1" ht="36" customHeight="1" spans="1:7">
      <c r="A587" s="299">
        <v>2080802</v>
      </c>
      <c r="B587" s="306" t="s">
        <v>568</v>
      </c>
      <c r="C587" s="219">
        <v>70</v>
      </c>
      <c r="D587" s="219">
        <v>250</v>
      </c>
      <c r="E587" s="301" t="str">
        <f t="shared" si="29"/>
        <v/>
      </c>
      <c r="F587" s="172" t="str">
        <f t="shared" si="30"/>
        <v>是</v>
      </c>
      <c r="G587" s="282" t="str">
        <f t="shared" si="31"/>
        <v>项</v>
      </c>
    </row>
    <row r="588" s="282" customFormat="1" ht="36" customHeight="1" spans="1:7">
      <c r="A588" s="299">
        <v>2080803</v>
      </c>
      <c r="B588" s="306" t="s">
        <v>569</v>
      </c>
      <c r="C588" s="219">
        <v>65</v>
      </c>
      <c r="D588" s="219">
        <v>120</v>
      </c>
      <c r="E588" s="301">
        <f t="shared" si="29"/>
        <v>0.846153846153846</v>
      </c>
      <c r="F588" s="172" t="str">
        <f t="shared" si="30"/>
        <v>是</v>
      </c>
      <c r="G588" s="282" t="str">
        <f t="shared" si="31"/>
        <v>项</v>
      </c>
    </row>
    <row r="589" s="282" customFormat="1" ht="36" hidden="1" customHeight="1" spans="1:7">
      <c r="A589" s="299">
        <v>2080804</v>
      </c>
      <c r="B589" s="306" t="s">
        <v>570</v>
      </c>
      <c r="C589" s="219">
        <v>0</v>
      </c>
      <c r="D589" s="219">
        <v>0</v>
      </c>
      <c r="E589" s="301" t="str">
        <f t="shared" si="29"/>
        <v/>
      </c>
      <c r="F589" s="172" t="str">
        <f t="shared" si="30"/>
        <v>否</v>
      </c>
      <c r="G589" s="282" t="str">
        <f t="shared" si="31"/>
        <v>项</v>
      </c>
    </row>
    <row r="590" s="282" customFormat="1" ht="36" customHeight="1" spans="1:7">
      <c r="A590" s="299">
        <v>2080805</v>
      </c>
      <c r="B590" s="306" t="s">
        <v>571</v>
      </c>
      <c r="C590" s="219">
        <v>0</v>
      </c>
      <c r="D590" s="219">
        <v>240</v>
      </c>
      <c r="E590" s="301" t="str">
        <f t="shared" si="29"/>
        <v/>
      </c>
      <c r="F590" s="172" t="str">
        <f t="shared" si="30"/>
        <v>是</v>
      </c>
      <c r="G590" s="282" t="str">
        <f t="shared" si="31"/>
        <v>项</v>
      </c>
    </row>
    <row r="591" s="282" customFormat="1" ht="36" customHeight="1" spans="1:7">
      <c r="A591" s="299">
        <v>2080806</v>
      </c>
      <c r="B591" s="306" t="s">
        <v>572</v>
      </c>
      <c r="C591" s="219">
        <v>0</v>
      </c>
      <c r="D591" s="219">
        <v>20</v>
      </c>
      <c r="E591" s="301" t="str">
        <f t="shared" si="29"/>
        <v/>
      </c>
      <c r="F591" s="172" t="str">
        <f t="shared" si="30"/>
        <v>是</v>
      </c>
      <c r="G591" s="282" t="str">
        <f t="shared" si="31"/>
        <v>项</v>
      </c>
    </row>
    <row r="592" s="282" customFormat="1" ht="36" customHeight="1" spans="1:7">
      <c r="A592" s="299">
        <v>2080899</v>
      </c>
      <c r="B592" s="306" t="s">
        <v>573</v>
      </c>
      <c r="C592" s="219">
        <v>880</v>
      </c>
      <c r="D592" s="219">
        <v>910</v>
      </c>
      <c r="E592" s="301">
        <f t="shared" si="29"/>
        <v>0.0340909090909092</v>
      </c>
      <c r="F592" s="172" t="str">
        <f t="shared" si="30"/>
        <v>是</v>
      </c>
      <c r="G592" s="282" t="str">
        <f t="shared" si="31"/>
        <v>项</v>
      </c>
    </row>
    <row r="593" s="281" customFormat="1" ht="36" customHeight="1" spans="1:7">
      <c r="A593" s="294">
        <v>20809</v>
      </c>
      <c r="B593" s="307" t="s">
        <v>574</v>
      </c>
      <c r="C593" s="296">
        <f>SUM(C594:C599)</f>
        <v>50</v>
      </c>
      <c r="D593" s="296">
        <f>SUM(D594:D599)</f>
        <v>222</v>
      </c>
      <c r="E593" s="297" t="str">
        <f t="shared" si="29"/>
        <v/>
      </c>
      <c r="F593" s="298" t="str">
        <f t="shared" si="30"/>
        <v>是</v>
      </c>
      <c r="G593" s="281" t="str">
        <f t="shared" si="31"/>
        <v>款</v>
      </c>
    </row>
    <row r="594" s="282" customFormat="1" ht="36" customHeight="1" spans="1:7">
      <c r="A594" s="299">
        <v>2080901</v>
      </c>
      <c r="B594" s="306" t="s">
        <v>575</v>
      </c>
      <c r="C594" s="219">
        <v>3</v>
      </c>
      <c r="D594" s="219">
        <v>20</v>
      </c>
      <c r="E594" s="301" t="str">
        <f t="shared" si="29"/>
        <v/>
      </c>
      <c r="F594" s="172" t="str">
        <f t="shared" si="30"/>
        <v>是</v>
      </c>
      <c r="G594" s="282" t="str">
        <f t="shared" si="31"/>
        <v>项</v>
      </c>
    </row>
    <row r="595" s="282" customFormat="1" ht="36" customHeight="1" spans="1:7">
      <c r="A595" s="299">
        <v>2080902</v>
      </c>
      <c r="B595" s="306" t="s">
        <v>576</v>
      </c>
      <c r="C595" s="219">
        <v>2</v>
      </c>
      <c r="D595" s="219">
        <v>2</v>
      </c>
      <c r="E595" s="301">
        <f t="shared" si="29"/>
        <v>0</v>
      </c>
      <c r="F595" s="172" t="str">
        <f t="shared" si="30"/>
        <v>是</v>
      </c>
      <c r="G595" s="282" t="str">
        <f t="shared" si="31"/>
        <v>项</v>
      </c>
    </row>
    <row r="596" s="282" customFormat="1" ht="36" hidden="1" customHeight="1" spans="1:7">
      <c r="A596" s="299">
        <v>2080903</v>
      </c>
      <c r="B596" s="300" t="s">
        <v>577</v>
      </c>
      <c r="C596" s="219">
        <v>0</v>
      </c>
      <c r="D596" s="219">
        <v>0</v>
      </c>
      <c r="E596" s="301" t="str">
        <f t="shared" si="29"/>
        <v/>
      </c>
      <c r="F596" s="172" t="str">
        <f t="shared" si="30"/>
        <v>否</v>
      </c>
      <c r="G596" s="282" t="str">
        <f t="shared" si="31"/>
        <v>项</v>
      </c>
    </row>
    <row r="597" s="282" customFormat="1" ht="36" hidden="1" customHeight="1" spans="1:7">
      <c r="A597" s="299">
        <v>2080904</v>
      </c>
      <c r="B597" s="300" t="s">
        <v>578</v>
      </c>
      <c r="C597" s="219">
        <v>0</v>
      </c>
      <c r="D597" s="219">
        <v>0</v>
      </c>
      <c r="E597" s="301" t="str">
        <f t="shared" si="29"/>
        <v/>
      </c>
      <c r="F597" s="172" t="str">
        <f t="shared" si="30"/>
        <v>否</v>
      </c>
      <c r="G597" s="282" t="str">
        <f t="shared" si="31"/>
        <v>项</v>
      </c>
    </row>
    <row r="598" s="282" customFormat="1" ht="36" customHeight="1" spans="1:7">
      <c r="A598" s="299">
        <v>2080905</v>
      </c>
      <c r="B598" s="300" t="s">
        <v>579</v>
      </c>
      <c r="C598" s="219">
        <v>45</v>
      </c>
      <c r="D598" s="219">
        <v>0</v>
      </c>
      <c r="E598" s="301" t="str">
        <f t="shared" si="29"/>
        <v/>
      </c>
      <c r="F598" s="172" t="str">
        <f t="shared" si="30"/>
        <v>是</v>
      </c>
      <c r="G598" s="282" t="str">
        <f t="shared" si="31"/>
        <v>项</v>
      </c>
    </row>
    <row r="599" s="282" customFormat="1" ht="36" customHeight="1" spans="1:7">
      <c r="A599" s="299">
        <v>2080999</v>
      </c>
      <c r="B599" s="300" t="s">
        <v>580</v>
      </c>
      <c r="C599" s="219">
        <v>0</v>
      </c>
      <c r="D599" s="219">
        <v>200</v>
      </c>
      <c r="E599" s="301" t="str">
        <f t="shared" si="29"/>
        <v/>
      </c>
      <c r="F599" s="172" t="str">
        <f t="shared" si="30"/>
        <v>是</v>
      </c>
      <c r="G599" s="282" t="str">
        <f t="shared" si="31"/>
        <v>项</v>
      </c>
    </row>
    <row r="600" s="281" customFormat="1" ht="36" customHeight="1" spans="1:7">
      <c r="A600" s="294">
        <v>20810</v>
      </c>
      <c r="B600" s="295" t="s">
        <v>581</v>
      </c>
      <c r="C600" s="296">
        <f>SUM(C601:C607)</f>
        <v>285</v>
      </c>
      <c r="D600" s="296">
        <f>SUM(D601:D607)</f>
        <v>925</v>
      </c>
      <c r="E600" s="297" t="str">
        <f t="shared" si="29"/>
        <v/>
      </c>
      <c r="F600" s="298" t="str">
        <f t="shared" si="30"/>
        <v>是</v>
      </c>
      <c r="G600" s="281" t="str">
        <f t="shared" si="31"/>
        <v>款</v>
      </c>
    </row>
    <row r="601" s="282" customFormat="1" ht="36" customHeight="1" spans="1:7">
      <c r="A601" s="299">
        <v>2081001</v>
      </c>
      <c r="B601" s="300" t="s">
        <v>582</v>
      </c>
      <c r="C601" s="219">
        <v>135</v>
      </c>
      <c r="D601" s="219">
        <v>140</v>
      </c>
      <c r="E601" s="301">
        <f t="shared" si="29"/>
        <v>0.037037037037037</v>
      </c>
      <c r="F601" s="172" t="str">
        <f t="shared" si="30"/>
        <v>是</v>
      </c>
      <c r="G601" s="282" t="str">
        <f t="shared" si="31"/>
        <v>项</v>
      </c>
    </row>
    <row r="602" s="282" customFormat="1" ht="36" customHeight="1" spans="1:7">
      <c r="A602" s="299">
        <v>2081002</v>
      </c>
      <c r="B602" s="300" t="s">
        <v>583</v>
      </c>
      <c r="C602" s="219">
        <v>0</v>
      </c>
      <c r="D602" s="219">
        <v>85</v>
      </c>
      <c r="E602" s="301" t="str">
        <f t="shared" si="29"/>
        <v/>
      </c>
      <c r="F602" s="172" t="str">
        <f t="shared" si="30"/>
        <v>是</v>
      </c>
      <c r="G602" s="282" t="str">
        <f t="shared" si="31"/>
        <v>项</v>
      </c>
    </row>
    <row r="603" s="282" customFormat="1" ht="36" hidden="1" customHeight="1" spans="1:7">
      <c r="A603" s="299">
        <v>2081003</v>
      </c>
      <c r="B603" s="300" t="s">
        <v>584</v>
      </c>
      <c r="C603" s="219">
        <v>0</v>
      </c>
      <c r="D603" s="219">
        <v>0</v>
      </c>
      <c r="E603" s="301" t="str">
        <f t="shared" si="29"/>
        <v/>
      </c>
      <c r="F603" s="172" t="str">
        <f t="shared" si="30"/>
        <v>否</v>
      </c>
      <c r="G603" s="282" t="str">
        <f t="shared" si="31"/>
        <v>项</v>
      </c>
    </row>
    <row r="604" s="282" customFormat="1" ht="36" customHeight="1" spans="1:7">
      <c r="A604" s="299">
        <v>2081004</v>
      </c>
      <c r="B604" s="300" t="s">
        <v>585</v>
      </c>
      <c r="C604" s="219">
        <v>150</v>
      </c>
      <c r="D604" s="219">
        <v>700</v>
      </c>
      <c r="E604" s="301" t="str">
        <f t="shared" si="29"/>
        <v/>
      </c>
      <c r="F604" s="172" t="str">
        <f t="shared" si="30"/>
        <v>是</v>
      </c>
      <c r="G604" s="282" t="str">
        <f t="shared" si="31"/>
        <v>项</v>
      </c>
    </row>
    <row r="605" s="282" customFormat="1" ht="36" hidden="1" customHeight="1" spans="1:7">
      <c r="A605" s="299">
        <v>2081005</v>
      </c>
      <c r="B605" s="300" t="s">
        <v>586</v>
      </c>
      <c r="C605" s="219">
        <v>0</v>
      </c>
      <c r="D605" s="219">
        <v>0</v>
      </c>
      <c r="E605" s="301" t="str">
        <f t="shared" si="29"/>
        <v/>
      </c>
      <c r="F605" s="172" t="str">
        <f t="shared" si="30"/>
        <v>否</v>
      </c>
      <c r="G605" s="282" t="str">
        <f t="shared" si="31"/>
        <v>项</v>
      </c>
    </row>
    <row r="606" s="282" customFormat="1" ht="36" hidden="1" customHeight="1" spans="1:7">
      <c r="A606" s="299">
        <v>2081006</v>
      </c>
      <c r="B606" s="300" t="s">
        <v>587</v>
      </c>
      <c r="C606" s="219">
        <v>0</v>
      </c>
      <c r="D606" s="219">
        <v>0</v>
      </c>
      <c r="E606" s="301" t="str">
        <f t="shared" si="29"/>
        <v/>
      </c>
      <c r="F606" s="172" t="str">
        <f t="shared" si="30"/>
        <v>否</v>
      </c>
      <c r="G606" s="282" t="str">
        <f t="shared" si="31"/>
        <v>项</v>
      </c>
    </row>
    <row r="607" s="282" customFormat="1" ht="36" hidden="1" customHeight="1" spans="1:7">
      <c r="A607" s="299">
        <v>2081099</v>
      </c>
      <c r="B607" s="300" t="s">
        <v>588</v>
      </c>
      <c r="C607" s="219">
        <v>0</v>
      </c>
      <c r="D607" s="219">
        <v>0</v>
      </c>
      <c r="E607" s="301" t="str">
        <f t="shared" si="29"/>
        <v/>
      </c>
      <c r="F607" s="172" t="str">
        <f t="shared" si="30"/>
        <v>否</v>
      </c>
      <c r="G607" s="282" t="str">
        <f t="shared" si="31"/>
        <v>项</v>
      </c>
    </row>
    <row r="608" s="281" customFormat="1" ht="36" customHeight="1" spans="1:7">
      <c r="A608" s="294">
        <v>20811</v>
      </c>
      <c r="B608" s="295" t="s">
        <v>589</v>
      </c>
      <c r="C608" s="296">
        <f>SUM(C609:C616)</f>
        <v>812</v>
      </c>
      <c r="D608" s="296">
        <f>SUM(D609:D616)</f>
        <v>920</v>
      </c>
      <c r="E608" s="297">
        <f t="shared" si="29"/>
        <v>0.133004926108374</v>
      </c>
      <c r="F608" s="298" t="str">
        <f t="shared" si="30"/>
        <v>是</v>
      </c>
      <c r="G608" s="281" t="str">
        <f t="shared" si="31"/>
        <v>款</v>
      </c>
    </row>
    <row r="609" s="282" customFormat="1" ht="36" customHeight="1" spans="1:7">
      <c r="A609" s="299">
        <v>2081101</v>
      </c>
      <c r="B609" s="300" t="s">
        <v>167</v>
      </c>
      <c r="C609" s="219">
        <v>130</v>
      </c>
      <c r="D609" s="219">
        <v>220</v>
      </c>
      <c r="E609" s="301">
        <f t="shared" si="29"/>
        <v>0.692307692307692</v>
      </c>
      <c r="F609" s="172" t="str">
        <f t="shared" si="30"/>
        <v>是</v>
      </c>
      <c r="G609" s="282" t="str">
        <f t="shared" si="31"/>
        <v>项</v>
      </c>
    </row>
    <row r="610" s="282" customFormat="1" ht="36" customHeight="1" spans="1:7">
      <c r="A610" s="299">
        <v>2081102</v>
      </c>
      <c r="B610" s="300" t="s">
        <v>168</v>
      </c>
      <c r="C610" s="219">
        <v>280</v>
      </c>
      <c r="D610" s="219">
        <v>200</v>
      </c>
      <c r="E610" s="301">
        <f t="shared" si="29"/>
        <v>-0.285714285714286</v>
      </c>
      <c r="F610" s="172" t="str">
        <f t="shared" si="30"/>
        <v>是</v>
      </c>
      <c r="G610" s="282" t="str">
        <f t="shared" si="31"/>
        <v>项</v>
      </c>
    </row>
    <row r="611" s="282" customFormat="1" ht="36" customHeight="1" spans="1:7">
      <c r="A611" s="299">
        <v>2081103</v>
      </c>
      <c r="B611" s="300" t="s">
        <v>169</v>
      </c>
      <c r="C611" s="219">
        <v>50</v>
      </c>
      <c r="D611" s="219">
        <v>70</v>
      </c>
      <c r="E611" s="301">
        <f t="shared" si="29"/>
        <v>0.4</v>
      </c>
      <c r="F611" s="172" t="str">
        <f t="shared" si="30"/>
        <v>是</v>
      </c>
      <c r="G611" s="282" t="str">
        <f t="shared" si="31"/>
        <v>项</v>
      </c>
    </row>
    <row r="612" s="282" customFormat="1" ht="36" customHeight="1" spans="1:7">
      <c r="A612" s="299">
        <v>2081104</v>
      </c>
      <c r="B612" s="300" t="s">
        <v>590</v>
      </c>
      <c r="C612" s="219">
        <v>15</v>
      </c>
      <c r="D612" s="219">
        <v>0</v>
      </c>
      <c r="E612" s="301" t="str">
        <f t="shared" si="29"/>
        <v/>
      </c>
      <c r="F612" s="172" t="str">
        <f t="shared" si="30"/>
        <v>是</v>
      </c>
      <c r="G612" s="282" t="str">
        <f t="shared" si="31"/>
        <v>项</v>
      </c>
    </row>
    <row r="613" s="282" customFormat="1" ht="36" customHeight="1" spans="1:7">
      <c r="A613" s="299">
        <v>2081105</v>
      </c>
      <c r="B613" s="300" t="s">
        <v>591</v>
      </c>
      <c r="C613" s="219">
        <v>25</v>
      </c>
      <c r="D613" s="219">
        <v>50</v>
      </c>
      <c r="E613" s="301">
        <f t="shared" si="29"/>
        <v>1</v>
      </c>
      <c r="F613" s="172" t="str">
        <f t="shared" si="30"/>
        <v>是</v>
      </c>
      <c r="G613" s="282" t="str">
        <f t="shared" si="31"/>
        <v>项</v>
      </c>
    </row>
    <row r="614" s="282" customFormat="1" ht="36" hidden="1" customHeight="1" spans="1:7">
      <c r="A614" s="299">
        <v>2081106</v>
      </c>
      <c r="B614" s="300" t="s">
        <v>592</v>
      </c>
      <c r="C614" s="219">
        <v>0</v>
      </c>
      <c r="D614" s="219">
        <v>0</v>
      </c>
      <c r="E614" s="301" t="str">
        <f t="shared" si="29"/>
        <v/>
      </c>
      <c r="F614" s="172" t="str">
        <f t="shared" si="30"/>
        <v>否</v>
      </c>
      <c r="G614" s="282" t="str">
        <f t="shared" si="31"/>
        <v>项</v>
      </c>
    </row>
    <row r="615" s="282" customFormat="1" ht="36" customHeight="1" spans="1:7">
      <c r="A615" s="299">
        <v>2081107</v>
      </c>
      <c r="B615" s="300" t="s">
        <v>593</v>
      </c>
      <c r="C615" s="219">
        <v>280</v>
      </c>
      <c r="D615" s="219">
        <v>260</v>
      </c>
      <c r="E615" s="301">
        <f t="shared" si="29"/>
        <v>-0.0714285714285714</v>
      </c>
      <c r="F615" s="172" t="str">
        <f t="shared" si="30"/>
        <v>是</v>
      </c>
      <c r="G615" s="282" t="str">
        <f t="shared" si="31"/>
        <v>项</v>
      </c>
    </row>
    <row r="616" s="282" customFormat="1" ht="36" customHeight="1" spans="1:7">
      <c r="A616" s="299">
        <v>2081199</v>
      </c>
      <c r="B616" s="300" t="s">
        <v>594</v>
      </c>
      <c r="C616" s="219">
        <v>32</v>
      </c>
      <c r="D616" s="219">
        <v>120</v>
      </c>
      <c r="E616" s="301" t="str">
        <f t="shared" si="29"/>
        <v/>
      </c>
      <c r="F616" s="172" t="str">
        <f t="shared" si="30"/>
        <v>是</v>
      </c>
      <c r="G616" s="282" t="str">
        <f t="shared" si="31"/>
        <v>项</v>
      </c>
    </row>
    <row r="617" s="281" customFormat="1" ht="36" customHeight="1" spans="1:7">
      <c r="A617" s="294">
        <v>20816</v>
      </c>
      <c r="B617" s="295" t="s">
        <v>595</v>
      </c>
      <c r="C617" s="296">
        <f>SUM(C618:C621)</f>
        <v>150</v>
      </c>
      <c r="D617" s="296">
        <f>SUM(D618:D621)</f>
        <v>275</v>
      </c>
      <c r="E617" s="297">
        <f t="shared" si="29"/>
        <v>0.833333333333333</v>
      </c>
      <c r="F617" s="298" t="str">
        <f t="shared" si="30"/>
        <v>是</v>
      </c>
      <c r="G617" s="281" t="str">
        <f t="shared" si="31"/>
        <v>款</v>
      </c>
    </row>
    <row r="618" s="282" customFormat="1" ht="36" customHeight="1" spans="1:7">
      <c r="A618" s="299">
        <v>2081601</v>
      </c>
      <c r="B618" s="300" t="s">
        <v>167</v>
      </c>
      <c r="C618" s="219">
        <v>100</v>
      </c>
      <c r="D618" s="219">
        <v>220</v>
      </c>
      <c r="E618" s="301">
        <f t="shared" si="29"/>
        <v>1.2</v>
      </c>
      <c r="F618" s="172" t="str">
        <f t="shared" si="30"/>
        <v>是</v>
      </c>
      <c r="G618" s="282" t="str">
        <f t="shared" si="31"/>
        <v>项</v>
      </c>
    </row>
    <row r="619" s="282" customFormat="1" ht="36" customHeight="1" spans="1:7">
      <c r="A619" s="299">
        <v>2081602</v>
      </c>
      <c r="B619" s="300" t="s">
        <v>168</v>
      </c>
      <c r="C619" s="219">
        <v>50</v>
      </c>
      <c r="D619" s="219">
        <v>55</v>
      </c>
      <c r="E619" s="301">
        <f t="shared" si="29"/>
        <v>0.1</v>
      </c>
      <c r="F619" s="172" t="str">
        <f t="shared" si="30"/>
        <v>是</v>
      </c>
      <c r="G619" s="282" t="str">
        <f t="shared" si="31"/>
        <v>项</v>
      </c>
    </row>
    <row r="620" s="282" customFormat="1" ht="36" hidden="1" customHeight="1" spans="1:7">
      <c r="A620" s="299">
        <v>2081603</v>
      </c>
      <c r="B620" s="300" t="s">
        <v>169</v>
      </c>
      <c r="C620" s="219">
        <v>0</v>
      </c>
      <c r="D620" s="219">
        <v>0</v>
      </c>
      <c r="E620" s="301" t="str">
        <f t="shared" si="29"/>
        <v/>
      </c>
      <c r="F620" s="172" t="str">
        <f t="shared" si="30"/>
        <v>否</v>
      </c>
      <c r="G620" s="282" t="str">
        <f t="shared" si="31"/>
        <v>项</v>
      </c>
    </row>
    <row r="621" s="282" customFormat="1" ht="36" hidden="1" customHeight="1" spans="1:7">
      <c r="A621" s="299">
        <v>2081699</v>
      </c>
      <c r="B621" s="300" t="s">
        <v>596</v>
      </c>
      <c r="C621" s="219">
        <v>0</v>
      </c>
      <c r="D621" s="219">
        <v>0</v>
      </c>
      <c r="E621" s="301" t="str">
        <f t="shared" si="29"/>
        <v/>
      </c>
      <c r="F621" s="172" t="str">
        <f t="shared" si="30"/>
        <v>否</v>
      </c>
      <c r="G621" s="282" t="str">
        <f t="shared" si="31"/>
        <v>项</v>
      </c>
    </row>
    <row r="622" s="281" customFormat="1" ht="36" customHeight="1" spans="1:7">
      <c r="A622" s="294">
        <v>20819</v>
      </c>
      <c r="B622" s="295" t="s">
        <v>597</v>
      </c>
      <c r="C622" s="296">
        <f>SUM(C623:C624)</f>
        <v>3220</v>
      </c>
      <c r="D622" s="296">
        <f>SUM(D623:D624)</f>
        <v>3600</v>
      </c>
      <c r="E622" s="297">
        <f t="shared" si="29"/>
        <v>0.118012422360248</v>
      </c>
      <c r="F622" s="298" t="str">
        <f t="shared" si="30"/>
        <v>是</v>
      </c>
      <c r="G622" s="281" t="str">
        <f t="shared" si="31"/>
        <v>款</v>
      </c>
    </row>
    <row r="623" s="282" customFormat="1" ht="36" customHeight="1" spans="1:7">
      <c r="A623" s="299">
        <v>2081901</v>
      </c>
      <c r="B623" s="300" t="s">
        <v>598</v>
      </c>
      <c r="C623" s="219">
        <v>520</v>
      </c>
      <c r="D623" s="219">
        <v>600</v>
      </c>
      <c r="E623" s="301">
        <f t="shared" si="29"/>
        <v>0.153846153846154</v>
      </c>
      <c r="F623" s="172" t="str">
        <f t="shared" si="30"/>
        <v>是</v>
      </c>
      <c r="G623" s="282" t="str">
        <f t="shared" si="31"/>
        <v>项</v>
      </c>
    </row>
    <row r="624" s="282" customFormat="1" ht="36" customHeight="1" spans="1:7">
      <c r="A624" s="299">
        <v>2081902</v>
      </c>
      <c r="B624" s="300" t="s">
        <v>599</v>
      </c>
      <c r="C624" s="219">
        <v>2700</v>
      </c>
      <c r="D624" s="219">
        <v>3000</v>
      </c>
      <c r="E624" s="301">
        <f t="shared" si="29"/>
        <v>0.111111111111111</v>
      </c>
      <c r="F624" s="172" t="str">
        <f t="shared" si="30"/>
        <v>是</v>
      </c>
      <c r="G624" s="282" t="str">
        <f t="shared" si="31"/>
        <v>项</v>
      </c>
    </row>
    <row r="625" s="281" customFormat="1" ht="36" customHeight="1" spans="1:7">
      <c r="A625" s="294">
        <v>20820</v>
      </c>
      <c r="B625" s="295" t="s">
        <v>600</v>
      </c>
      <c r="C625" s="296">
        <f>SUM(C626:C627)</f>
        <v>1430</v>
      </c>
      <c r="D625" s="296">
        <f>SUM(D626:D627)</f>
        <v>600</v>
      </c>
      <c r="E625" s="297" t="str">
        <f t="shared" si="29"/>
        <v/>
      </c>
      <c r="F625" s="298" t="str">
        <f t="shared" si="30"/>
        <v>是</v>
      </c>
      <c r="G625" s="281" t="str">
        <f t="shared" si="31"/>
        <v>款</v>
      </c>
    </row>
    <row r="626" s="282" customFormat="1" ht="36" customHeight="1" spans="1:7">
      <c r="A626" s="299">
        <v>2082001</v>
      </c>
      <c r="B626" s="300" t="s">
        <v>601</v>
      </c>
      <c r="C626" s="219">
        <v>1200</v>
      </c>
      <c r="D626" s="219">
        <v>400</v>
      </c>
      <c r="E626" s="301" t="str">
        <f t="shared" si="29"/>
        <v/>
      </c>
      <c r="F626" s="172" t="str">
        <f t="shared" si="30"/>
        <v>是</v>
      </c>
      <c r="G626" s="282" t="str">
        <f t="shared" si="31"/>
        <v>项</v>
      </c>
    </row>
    <row r="627" s="282" customFormat="1" ht="36" customHeight="1" spans="1:7">
      <c r="A627" s="299">
        <v>2082002</v>
      </c>
      <c r="B627" s="300" t="s">
        <v>602</v>
      </c>
      <c r="C627" s="219">
        <v>230</v>
      </c>
      <c r="D627" s="219">
        <v>200</v>
      </c>
      <c r="E627" s="301">
        <f t="shared" si="29"/>
        <v>-0.130434782608696</v>
      </c>
      <c r="F627" s="172" t="str">
        <f t="shared" si="30"/>
        <v>是</v>
      </c>
      <c r="G627" s="282" t="str">
        <f t="shared" si="31"/>
        <v>项</v>
      </c>
    </row>
    <row r="628" s="281" customFormat="1" ht="36" customHeight="1" spans="1:7">
      <c r="A628" s="294">
        <v>20821</v>
      </c>
      <c r="B628" s="295" t="s">
        <v>603</v>
      </c>
      <c r="C628" s="296">
        <f>SUM(C629:C630)</f>
        <v>580</v>
      </c>
      <c r="D628" s="296">
        <f>SUM(D629:D630)</f>
        <v>800</v>
      </c>
      <c r="E628" s="297">
        <f t="shared" si="29"/>
        <v>0.379310344827586</v>
      </c>
      <c r="F628" s="298" t="str">
        <f t="shared" si="30"/>
        <v>是</v>
      </c>
      <c r="G628" s="281" t="str">
        <f t="shared" si="31"/>
        <v>款</v>
      </c>
    </row>
    <row r="629" s="282" customFormat="1" ht="36" customHeight="1" spans="1:7">
      <c r="A629" s="299">
        <v>2082101</v>
      </c>
      <c r="B629" s="300" t="s">
        <v>604</v>
      </c>
      <c r="C629" s="219">
        <v>40</v>
      </c>
      <c r="D629" s="219">
        <v>50</v>
      </c>
      <c r="E629" s="301">
        <f t="shared" si="29"/>
        <v>0.25</v>
      </c>
      <c r="F629" s="172" t="str">
        <f t="shared" si="30"/>
        <v>是</v>
      </c>
      <c r="G629" s="282" t="str">
        <f t="shared" si="31"/>
        <v>项</v>
      </c>
    </row>
    <row r="630" s="282" customFormat="1" ht="36" customHeight="1" spans="1:7">
      <c r="A630" s="299">
        <v>2082102</v>
      </c>
      <c r="B630" s="308" t="s">
        <v>605</v>
      </c>
      <c r="C630" s="219">
        <v>540</v>
      </c>
      <c r="D630" s="219">
        <v>750</v>
      </c>
      <c r="E630" s="301">
        <f t="shared" si="29"/>
        <v>0.388888888888889</v>
      </c>
      <c r="F630" s="172" t="str">
        <f t="shared" si="30"/>
        <v>是</v>
      </c>
      <c r="G630" s="282" t="str">
        <f t="shared" si="31"/>
        <v>项</v>
      </c>
    </row>
    <row r="631" s="281" customFormat="1" ht="36" hidden="1" customHeight="1" spans="1:7">
      <c r="A631" s="294">
        <v>20824</v>
      </c>
      <c r="B631" s="295" t="s">
        <v>606</v>
      </c>
      <c r="C631" s="296">
        <f>SUM(C632:C633)</f>
        <v>0</v>
      </c>
      <c r="D631" s="296">
        <f>SUM(D632:D633)</f>
        <v>0</v>
      </c>
      <c r="E631" s="297" t="str">
        <f t="shared" si="29"/>
        <v/>
      </c>
      <c r="F631" s="298" t="str">
        <f t="shared" si="30"/>
        <v>否</v>
      </c>
      <c r="G631" s="281" t="str">
        <f t="shared" si="31"/>
        <v>款</v>
      </c>
    </row>
    <row r="632" s="282" customFormat="1" ht="36" hidden="1" customHeight="1" spans="1:7">
      <c r="A632" s="299">
        <v>2082401</v>
      </c>
      <c r="B632" s="300" t="s">
        <v>607</v>
      </c>
      <c r="C632" s="219">
        <v>0</v>
      </c>
      <c r="D632" s="219">
        <v>0</v>
      </c>
      <c r="E632" s="301" t="str">
        <f t="shared" si="29"/>
        <v/>
      </c>
      <c r="F632" s="172" t="str">
        <f t="shared" si="30"/>
        <v>否</v>
      </c>
      <c r="G632" s="282" t="str">
        <f t="shared" si="31"/>
        <v>项</v>
      </c>
    </row>
    <row r="633" s="282" customFormat="1" ht="36" hidden="1" customHeight="1" spans="1:7">
      <c r="A633" s="299">
        <v>2082402</v>
      </c>
      <c r="B633" s="300" t="s">
        <v>608</v>
      </c>
      <c r="C633" s="219">
        <v>0</v>
      </c>
      <c r="D633" s="219">
        <v>0</v>
      </c>
      <c r="E633" s="301" t="str">
        <f t="shared" si="29"/>
        <v/>
      </c>
      <c r="F633" s="172" t="str">
        <f t="shared" si="30"/>
        <v>否</v>
      </c>
      <c r="G633" s="282" t="str">
        <f t="shared" si="31"/>
        <v>项</v>
      </c>
    </row>
    <row r="634" s="281" customFormat="1" ht="36" hidden="1" customHeight="1" spans="1:7">
      <c r="A634" s="294">
        <v>20825</v>
      </c>
      <c r="B634" s="295" t="s">
        <v>609</v>
      </c>
      <c r="C634" s="296">
        <f>SUM(C635:C636)</f>
        <v>0</v>
      </c>
      <c r="D634" s="296">
        <f>SUM(D635:D636)</f>
        <v>0</v>
      </c>
      <c r="E634" s="297" t="str">
        <f t="shared" si="29"/>
        <v/>
      </c>
      <c r="F634" s="298" t="str">
        <f t="shared" si="30"/>
        <v>否</v>
      </c>
      <c r="G634" s="281" t="str">
        <f t="shared" si="31"/>
        <v>款</v>
      </c>
    </row>
    <row r="635" s="282" customFormat="1" ht="36" hidden="1" customHeight="1" spans="1:7">
      <c r="A635" s="299">
        <v>2082501</v>
      </c>
      <c r="B635" s="300" t="s">
        <v>610</v>
      </c>
      <c r="C635" s="219">
        <v>0</v>
      </c>
      <c r="D635" s="219">
        <v>0</v>
      </c>
      <c r="E635" s="301" t="str">
        <f t="shared" si="29"/>
        <v/>
      </c>
      <c r="F635" s="172" t="str">
        <f t="shared" si="30"/>
        <v>否</v>
      </c>
      <c r="G635" s="282" t="str">
        <f t="shared" si="31"/>
        <v>项</v>
      </c>
    </row>
    <row r="636" s="282" customFormat="1" ht="36" hidden="1" customHeight="1" spans="1:7">
      <c r="A636" s="299">
        <v>2082502</v>
      </c>
      <c r="B636" s="300" t="s">
        <v>611</v>
      </c>
      <c r="C636" s="219">
        <v>0</v>
      </c>
      <c r="D636" s="219">
        <v>0</v>
      </c>
      <c r="E636" s="301" t="str">
        <f t="shared" si="29"/>
        <v/>
      </c>
      <c r="F636" s="172" t="str">
        <f t="shared" si="30"/>
        <v>否</v>
      </c>
      <c r="G636" s="282" t="str">
        <f t="shared" si="31"/>
        <v>项</v>
      </c>
    </row>
    <row r="637" s="281" customFormat="1" ht="36" customHeight="1" spans="1:7">
      <c r="A637" s="294">
        <v>20826</v>
      </c>
      <c r="B637" s="295" t="s">
        <v>612</v>
      </c>
      <c r="C637" s="296">
        <f>SUM(C638:C640)</f>
        <v>5200</v>
      </c>
      <c r="D637" s="296">
        <f>SUM(D638:D640)</f>
        <v>6700</v>
      </c>
      <c r="E637" s="297">
        <f t="shared" si="29"/>
        <v>0.288461538461539</v>
      </c>
      <c r="F637" s="298" t="str">
        <f t="shared" si="30"/>
        <v>是</v>
      </c>
      <c r="G637" s="281" t="str">
        <f t="shared" si="31"/>
        <v>款</v>
      </c>
    </row>
    <row r="638" s="282" customFormat="1" ht="36" customHeight="1" spans="1:7">
      <c r="A638" s="299">
        <v>2082601</v>
      </c>
      <c r="B638" s="300" t="s">
        <v>613</v>
      </c>
      <c r="C638" s="219">
        <v>0</v>
      </c>
      <c r="D638" s="219">
        <v>300</v>
      </c>
      <c r="E638" s="301" t="str">
        <f t="shared" si="29"/>
        <v/>
      </c>
      <c r="F638" s="172" t="str">
        <f t="shared" si="30"/>
        <v>是</v>
      </c>
      <c r="G638" s="282" t="str">
        <f t="shared" si="31"/>
        <v>项</v>
      </c>
    </row>
    <row r="639" s="282" customFormat="1" ht="36" customHeight="1" spans="1:7">
      <c r="A639" s="299">
        <v>2082602</v>
      </c>
      <c r="B639" s="300" t="s">
        <v>614</v>
      </c>
      <c r="C639" s="219">
        <v>5200</v>
      </c>
      <c r="D639" s="219">
        <v>6400</v>
      </c>
      <c r="E639" s="301">
        <f t="shared" si="29"/>
        <v>0.230769230769231</v>
      </c>
      <c r="F639" s="172" t="str">
        <f t="shared" si="30"/>
        <v>是</v>
      </c>
      <c r="G639" s="282" t="str">
        <f t="shared" si="31"/>
        <v>项</v>
      </c>
    </row>
    <row r="640" s="282" customFormat="1" ht="36" hidden="1" customHeight="1" spans="1:7">
      <c r="A640" s="299">
        <v>2082699</v>
      </c>
      <c r="B640" s="300" t="s">
        <v>615</v>
      </c>
      <c r="C640" s="219">
        <v>0</v>
      </c>
      <c r="D640" s="219">
        <v>0</v>
      </c>
      <c r="E640" s="301" t="str">
        <f t="shared" si="29"/>
        <v/>
      </c>
      <c r="F640" s="172" t="str">
        <f t="shared" si="30"/>
        <v>否</v>
      </c>
      <c r="G640" s="282" t="str">
        <f t="shared" si="31"/>
        <v>项</v>
      </c>
    </row>
    <row r="641" s="281" customFormat="1" ht="36" customHeight="1" spans="1:7">
      <c r="A641" s="294">
        <v>20827</v>
      </c>
      <c r="B641" s="295" t="s">
        <v>616</v>
      </c>
      <c r="C641" s="296">
        <f>SUM(C642:C645)</f>
        <v>2</v>
      </c>
      <c r="D641" s="296">
        <f>SUM(D642:D645)</f>
        <v>0</v>
      </c>
      <c r="E641" s="297" t="str">
        <f t="shared" si="29"/>
        <v/>
      </c>
      <c r="F641" s="298" t="str">
        <f t="shared" si="30"/>
        <v>是</v>
      </c>
      <c r="G641" s="281" t="str">
        <f t="shared" si="31"/>
        <v>款</v>
      </c>
    </row>
    <row r="642" s="282" customFormat="1" ht="36" hidden="1" customHeight="1" spans="1:7">
      <c r="A642" s="299">
        <v>2082701</v>
      </c>
      <c r="B642" s="300" t="s">
        <v>617</v>
      </c>
      <c r="C642" s="219">
        <v>0</v>
      </c>
      <c r="D642" s="219">
        <v>0</v>
      </c>
      <c r="E642" s="301" t="str">
        <f t="shared" si="29"/>
        <v/>
      </c>
      <c r="F642" s="172" t="str">
        <f t="shared" si="30"/>
        <v>否</v>
      </c>
      <c r="G642" s="282" t="str">
        <f t="shared" si="31"/>
        <v>项</v>
      </c>
    </row>
    <row r="643" s="282" customFormat="1" ht="36" hidden="1" customHeight="1" spans="1:7">
      <c r="A643" s="299">
        <v>2082702</v>
      </c>
      <c r="B643" s="300" t="s">
        <v>618</v>
      </c>
      <c r="C643" s="219">
        <v>0</v>
      </c>
      <c r="D643" s="219">
        <v>0</v>
      </c>
      <c r="E643" s="301" t="str">
        <f t="shared" si="29"/>
        <v/>
      </c>
      <c r="F643" s="172" t="str">
        <f t="shared" si="30"/>
        <v>否</v>
      </c>
      <c r="G643" s="282" t="str">
        <f t="shared" si="31"/>
        <v>项</v>
      </c>
    </row>
    <row r="644" s="282" customFormat="1" ht="36" hidden="1" customHeight="1" spans="1:7">
      <c r="A644" s="299">
        <v>2082703</v>
      </c>
      <c r="B644" s="300" t="s">
        <v>619</v>
      </c>
      <c r="C644" s="219">
        <v>0</v>
      </c>
      <c r="D644" s="219">
        <v>0</v>
      </c>
      <c r="E644" s="301" t="str">
        <f t="shared" ref="E644:E707" si="32">IF(C644&lt;&gt;0,IF((D644/C644-1)&lt;-30%,"",IF((D644/C644-1)&gt;150%,"",D644/C644-1)),"")</f>
        <v/>
      </c>
      <c r="F644" s="172" t="str">
        <f t="shared" ref="F644:F707" si="33">IF(LEN(A644)=3,"是",IF(B644&lt;&gt;"",IF(SUM(C644:D644)&lt;&gt;0,"是","否"),"是"))</f>
        <v>否</v>
      </c>
      <c r="G644" s="282" t="str">
        <f t="shared" ref="G644:G707" si="34">IF(LEN(A644)=3,"类",IF(LEN(A644)=5,"款","项"))</f>
        <v>项</v>
      </c>
    </row>
    <row r="645" s="282" customFormat="1" ht="36" customHeight="1" spans="1:7">
      <c r="A645" s="299">
        <v>2082799</v>
      </c>
      <c r="B645" s="300" t="s">
        <v>620</v>
      </c>
      <c r="C645" s="219">
        <v>2</v>
      </c>
      <c r="D645" s="219">
        <v>0</v>
      </c>
      <c r="E645" s="301" t="str">
        <f t="shared" si="32"/>
        <v/>
      </c>
      <c r="F645" s="172" t="str">
        <f t="shared" si="33"/>
        <v>是</v>
      </c>
      <c r="G645" s="282" t="str">
        <f t="shared" si="34"/>
        <v>项</v>
      </c>
    </row>
    <row r="646" s="281" customFormat="1" ht="36" customHeight="1" spans="1:7">
      <c r="A646" s="294">
        <v>20828</v>
      </c>
      <c r="B646" s="295" t="s">
        <v>621</v>
      </c>
      <c r="C646" s="296">
        <f>SUM(C647:C653)</f>
        <v>447</v>
      </c>
      <c r="D646" s="296">
        <f>SUM(D647:D653)</f>
        <v>540</v>
      </c>
      <c r="E646" s="297">
        <f t="shared" si="32"/>
        <v>0.208053691275168</v>
      </c>
      <c r="F646" s="298" t="str">
        <f t="shared" si="33"/>
        <v>是</v>
      </c>
      <c r="G646" s="281" t="str">
        <f t="shared" si="34"/>
        <v>款</v>
      </c>
    </row>
    <row r="647" s="282" customFormat="1" ht="36" customHeight="1" spans="1:7">
      <c r="A647" s="299">
        <v>2082801</v>
      </c>
      <c r="B647" s="300" t="s">
        <v>167</v>
      </c>
      <c r="C647" s="219">
        <v>62</v>
      </c>
      <c r="D647" s="219">
        <v>110</v>
      </c>
      <c r="E647" s="301">
        <f t="shared" si="32"/>
        <v>0.774193548387097</v>
      </c>
      <c r="F647" s="172" t="str">
        <f t="shared" si="33"/>
        <v>是</v>
      </c>
      <c r="G647" s="282" t="str">
        <f t="shared" si="34"/>
        <v>项</v>
      </c>
    </row>
    <row r="648" s="282" customFormat="1" ht="36" customHeight="1" spans="1:7">
      <c r="A648" s="299">
        <v>2082802</v>
      </c>
      <c r="B648" s="300" t="s">
        <v>168</v>
      </c>
      <c r="C648" s="219">
        <v>360</v>
      </c>
      <c r="D648" s="219">
        <v>140</v>
      </c>
      <c r="E648" s="301" t="str">
        <f t="shared" si="32"/>
        <v/>
      </c>
      <c r="F648" s="172" t="str">
        <f t="shared" si="33"/>
        <v>是</v>
      </c>
      <c r="G648" s="282" t="str">
        <f t="shared" si="34"/>
        <v>项</v>
      </c>
    </row>
    <row r="649" s="282" customFormat="1" ht="36" hidden="1" customHeight="1" spans="1:7">
      <c r="A649" s="299">
        <v>2082803</v>
      </c>
      <c r="B649" s="300" t="s">
        <v>169</v>
      </c>
      <c r="C649" s="219">
        <v>0</v>
      </c>
      <c r="D649" s="219">
        <v>0</v>
      </c>
      <c r="E649" s="301" t="str">
        <f t="shared" si="32"/>
        <v/>
      </c>
      <c r="F649" s="172" t="str">
        <f t="shared" si="33"/>
        <v>否</v>
      </c>
      <c r="G649" s="282" t="str">
        <f t="shared" si="34"/>
        <v>项</v>
      </c>
    </row>
    <row r="650" s="282" customFormat="1" ht="36" customHeight="1" spans="1:7">
      <c r="A650" s="299">
        <v>2082804</v>
      </c>
      <c r="B650" s="300" t="s">
        <v>622</v>
      </c>
      <c r="C650" s="219">
        <v>4</v>
      </c>
      <c r="D650" s="219">
        <v>30</v>
      </c>
      <c r="E650" s="301" t="str">
        <f t="shared" si="32"/>
        <v/>
      </c>
      <c r="F650" s="172" t="str">
        <f t="shared" si="33"/>
        <v>是</v>
      </c>
      <c r="G650" s="282" t="str">
        <f t="shared" si="34"/>
        <v>项</v>
      </c>
    </row>
    <row r="651" s="282" customFormat="1" ht="36" hidden="1" customHeight="1" spans="1:7">
      <c r="A651" s="299">
        <v>2082805</v>
      </c>
      <c r="B651" s="300" t="s">
        <v>623</v>
      </c>
      <c r="C651" s="219">
        <v>0</v>
      </c>
      <c r="D651" s="219">
        <v>0</v>
      </c>
      <c r="E651" s="301" t="str">
        <f t="shared" si="32"/>
        <v/>
      </c>
      <c r="F651" s="172" t="str">
        <f t="shared" si="33"/>
        <v>否</v>
      </c>
      <c r="G651" s="282" t="str">
        <f t="shared" si="34"/>
        <v>项</v>
      </c>
    </row>
    <row r="652" s="282" customFormat="1" ht="36" customHeight="1" spans="1:7">
      <c r="A652" s="299">
        <v>2082850</v>
      </c>
      <c r="B652" s="300" t="s">
        <v>176</v>
      </c>
      <c r="C652" s="219">
        <v>21</v>
      </c>
      <c r="D652" s="219">
        <v>180</v>
      </c>
      <c r="E652" s="301" t="str">
        <f t="shared" si="32"/>
        <v/>
      </c>
      <c r="F652" s="172" t="str">
        <f t="shared" si="33"/>
        <v>是</v>
      </c>
      <c r="G652" s="282" t="str">
        <f t="shared" si="34"/>
        <v>项</v>
      </c>
    </row>
    <row r="653" s="282" customFormat="1" ht="36" customHeight="1" spans="1:7">
      <c r="A653" s="299">
        <v>2082899</v>
      </c>
      <c r="B653" s="300" t="s">
        <v>624</v>
      </c>
      <c r="C653" s="219">
        <v>0</v>
      </c>
      <c r="D653" s="219">
        <v>80</v>
      </c>
      <c r="E653" s="301" t="str">
        <f t="shared" si="32"/>
        <v/>
      </c>
      <c r="F653" s="172" t="str">
        <f t="shared" si="33"/>
        <v>是</v>
      </c>
      <c r="G653" s="282" t="str">
        <f t="shared" si="34"/>
        <v>项</v>
      </c>
    </row>
    <row r="654" s="281" customFormat="1" ht="36" hidden="1" customHeight="1" spans="1:7">
      <c r="A654" s="309">
        <v>20830</v>
      </c>
      <c r="B654" s="295" t="s">
        <v>625</v>
      </c>
      <c r="C654" s="296">
        <f>SUM(C655:C656)</f>
        <v>0</v>
      </c>
      <c r="D654" s="296">
        <f>SUM(D655:D656)</f>
        <v>0</v>
      </c>
      <c r="E654" s="297" t="str">
        <f t="shared" si="32"/>
        <v/>
      </c>
      <c r="F654" s="298" t="str">
        <f t="shared" si="33"/>
        <v>否</v>
      </c>
      <c r="G654" s="281" t="str">
        <f t="shared" si="34"/>
        <v>款</v>
      </c>
    </row>
    <row r="655" s="282" customFormat="1" ht="36" hidden="1" customHeight="1" spans="1:7">
      <c r="A655" s="299">
        <v>2083001</v>
      </c>
      <c r="B655" s="300" t="s">
        <v>626</v>
      </c>
      <c r="C655" s="219">
        <v>0</v>
      </c>
      <c r="D655" s="219">
        <v>0</v>
      </c>
      <c r="E655" s="301" t="str">
        <f t="shared" si="32"/>
        <v/>
      </c>
      <c r="F655" s="172" t="str">
        <f t="shared" si="33"/>
        <v>否</v>
      </c>
      <c r="G655" s="282" t="str">
        <f t="shared" si="34"/>
        <v>项</v>
      </c>
    </row>
    <row r="656" s="282" customFormat="1" ht="36" hidden="1" customHeight="1" spans="1:7">
      <c r="A656" s="299">
        <v>2083099</v>
      </c>
      <c r="B656" s="300" t="s">
        <v>627</v>
      </c>
      <c r="C656" s="219">
        <v>0</v>
      </c>
      <c r="D656" s="219">
        <v>0</v>
      </c>
      <c r="E656" s="301" t="str">
        <f t="shared" si="32"/>
        <v/>
      </c>
      <c r="F656" s="172" t="str">
        <f t="shared" si="33"/>
        <v>否</v>
      </c>
      <c r="G656" s="282" t="str">
        <f t="shared" si="34"/>
        <v>项</v>
      </c>
    </row>
    <row r="657" s="281" customFormat="1" ht="36" customHeight="1" spans="1:7">
      <c r="A657" s="294">
        <v>20899</v>
      </c>
      <c r="B657" s="295" t="s">
        <v>628</v>
      </c>
      <c r="C657" s="296">
        <f>C658</f>
        <v>1700</v>
      </c>
      <c r="D657" s="296">
        <f>D658</f>
        <v>2700</v>
      </c>
      <c r="E657" s="297">
        <f t="shared" si="32"/>
        <v>0.588235294117647</v>
      </c>
      <c r="F657" s="298" t="str">
        <f t="shared" si="33"/>
        <v>是</v>
      </c>
      <c r="G657" s="281" t="str">
        <f t="shared" si="34"/>
        <v>款</v>
      </c>
    </row>
    <row r="658" s="282" customFormat="1" ht="36" customHeight="1" spans="1:7">
      <c r="A658" s="299">
        <v>2089999</v>
      </c>
      <c r="B658" s="300" t="s">
        <v>629</v>
      </c>
      <c r="C658" s="219">
        <v>1700</v>
      </c>
      <c r="D658" s="219">
        <v>2700</v>
      </c>
      <c r="E658" s="301">
        <f t="shared" si="32"/>
        <v>0.588235294117647</v>
      </c>
      <c r="F658" s="172" t="str">
        <f t="shared" si="33"/>
        <v>是</v>
      </c>
      <c r="G658" s="282" t="str">
        <f t="shared" si="34"/>
        <v>项</v>
      </c>
    </row>
    <row r="659" s="281" customFormat="1" ht="36" customHeight="1" spans="1:7">
      <c r="A659" s="294">
        <v>210</v>
      </c>
      <c r="B659" s="295" t="s">
        <v>630</v>
      </c>
      <c r="C659" s="296">
        <f>SUM(C660,C665,C679,C683,C695,C698,C702,C707,C711,C715,C718,C727,C729)</f>
        <v>24000</v>
      </c>
      <c r="D659" s="296">
        <f>SUM(D660,D665,D679,D683,D695,D698,D702,D707,D711,D715,D718,D727,D729)</f>
        <v>35000</v>
      </c>
      <c r="E659" s="297">
        <f t="shared" si="32"/>
        <v>0.458333333333333</v>
      </c>
      <c r="F659" s="298" t="str">
        <f t="shared" si="33"/>
        <v>是</v>
      </c>
      <c r="G659" s="281" t="str">
        <f t="shared" si="34"/>
        <v>类</v>
      </c>
    </row>
    <row r="660" s="281" customFormat="1" ht="36" customHeight="1" spans="1:7">
      <c r="A660" s="294">
        <v>21001</v>
      </c>
      <c r="B660" s="295" t="s">
        <v>631</v>
      </c>
      <c r="C660" s="296">
        <f>SUM(C661:C664)</f>
        <v>3323</v>
      </c>
      <c r="D660" s="296">
        <f>SUM(D661:D664)</f>
        <v>2230</v>
      </c>
      <c r="E660" s="297" t="str">
        <f t="shared" si="32"/>
        <v/>
      </c>
      <c r="F660" s="298" t="str">
        <f t="shared" si="33"/>
        <v>是</v>
      </c>
      <c r="G660" s="281" t="str">
        <f t="shared" si="34"/>
        <v>款</v>
      </c>
    </row>
    <row r="661" s="282" customFormat="1" ht="36" customHeight="1" spans="1:7">
      <c r="A661" s="299">
        <v>2100101</v>
      </c>
      <c r="B661" s="300" t="s">
        <v>167</v>
      </c>
      <c r="C661" s="219">
        <v>430</v>
      </c>
      <c r="D661" s="219">
        <v>500</v>
      </c>
      <c r="E661" s="301">
        <f t="shared" si="32"/>
        <v>0.162790697674419</v>
      </c>
      <c r="F661" s="172" t="str">
        <f t="shared" si="33"/>
        <v>是</v>
      </c>
      <c r="G661" s="282" t="str">
        <f t="shared" si="34"/>
        <v>项</v>
      </c>
    </row>
    <row r="662" s="282" customFormat="1" ht="36" customHeight="1" spans="1:7">
      <c r="A662" s="299">
        <v>2100102</v>
      </c>
      <c r="B662" s="300" t="s">
        <v>168</v>
      </c>
      <c r="C662" s="219">
        <v>78</v>
      </c>
      <c r="D662" s="219">
        <v>30</v>
      </c>
      <c r="E662" s="301" t="str">
        <f t="shared" si="32"/>
        <v/>
      </c>
      <c r="F662" s="172" t="str">
        <f t="shared" si="33"/>
        <v>是</v>
      </c>
      <c r="G662" s="282" t="str">
        <f t="shared" si="34"/>
        <v>项</v>
      </c>
    </row>
    <row r="663" s="282" customFormat="1" ht="36" hidden="1" customHeight="1" spans="1:7">
      <c r="A663" s="299">
        <v>2100103</v>
      </c>
      <c r="B663" s="300" t="s">
        <v>169</v>
      </c>
      <c r="C663" s="219">
        <v>0</v>
      </c>
      <c r="D663" s="219">
        <v>0</v>
      </c>
      <c r="E663" s="301" t="str">
        <f t="shared" si="32"/>
        <v/>
      </c>
      <c r="F663" s="172" t="str">
        <f t="shared" si="33"/>
        <v>否</v>
      </c>
      <c r="G663" s="282" t="str">
        <f t="shared" si="34"/>
        <v>项</v>
      </c>
    </row>
    <row r="664" s="282" customFormat="1" ht="36" customHeight="1" spans="1:7">
      <c r="A664" s="299">
        <v>2100199</v>
      </c>
      <c r="B664" s="300" t="s">
        <v>632</v>
      </c>
      <c r="C664" s="219">
        <v>2815</v>
      </c>
      <c r="D664" s="219">
        <v>1700</v>
      </c>
      <c r="E664" s="301" t="str">
        <f t="shared" si="32"/>
        <v/>
      </c>
      <c r="F664" s="172" t="str">
        <f t="shared" si="33"/>
        <v>是</v>
      </c>
      <c r="G664" s="282" t="str">
        <f t="shared" si="34"/>
        <v>项</v>
      </c>
    </row>
    <row r="665" s="281" customFormat="1" ht="36" customHeight="1" spans="1:7">
      <c r="A665" s="294">
        <v>21002</v>
      </c>
      <c r="B665" s="295" t="s">
        <v>633</v>
      </c>
      <c r="C665" s="296">
        <f>SUM(C666:C678)</f>
        <v>2015</v>
      </c>
      <c r="D665" s="296">
        <f>SUM(D666:D678)</f>
        <v>3000</v>
      </c>
      <c r="E665" s="297">
        <f t="shared" si="32"/>
        <v>0.488833746898263</v>
      </c>
      <c r="F665" s="298" t="str">
        <f t="shared" si="33"/>
        <v>是</v>
      </c>
      <c r="G665" s="281" t="str">
        <f t="shared" si="34"/>
        <v>款</v>
      </c>
    </row>
    <row r="666" s="282" customFormat="1" ht="36" customHeight="1" spans="1:7">
      <c r="A666" s="299">
        <v>2100201</v>
      </c>
      <c r="B666" s="300" t="s">
        <v>634</v>
      </c>
      <c r="C666" s="219">
        <v>1900</v>
      </c>
      <c r="D666" s="219">
        <v>3000</v>
      </c>
      <c r="E666" s="301">
        <f t="shared" si="32"/>
        <v>0.578947368421053</v>
      </c>
      <c r="F666" s="172" t="str">
        <f t="shared" si="33"/>
        <v>是</v>
      </c>
      <c r="G666" s="282" t="str">
        <f t="shared" si="34"/>
        <v>项</v>
      </c>
    </row>
    <row r="667" s="282" customFormat="1" ht="36" customHeight="1" spans="1:7">
      <c r="A667" s="299">
        <v>2100202</v>
      </c>
      <c r="B667" s="300" t="s">
        <v>635</v>
      </c>
      <c r="C667" s="219">
        <v>5</v>
      </c>
      <c r="D667" s="219">
        <v>0</v>
      </c>
      <c r="E667" s="301" t="str">
        <f t="shared" si="32"/>
        <v/>
      </c>
      <c r="F667" s="172" t="str">
        <f t="shared" si="33"/>
        <v>是</v>
      </c>
      <c r="G667" s="282" t="str">
        <f t="shared" si="34"/>
        <v>项</v>
      </c>
    </row>
    <row r="668" s="282" customFormat="1" ht="36" hidden="1" customHeight="1" spans="1:7">
      <c r="A668" s="299">
        <v>2100203</v>
      </c>
      <c r="B668" s="300" t="s">
        <v>636</v>
      </c>
      <c r="C668" s="219">
        <v>0</v>
      </c>
      <c r="D668" s="219">
        <v>0</v>
      </c>
      <c r="E668" s="301" t="str">
        <f t="shared" si="32"/>
        <v/>
      </c>
      <c r="F668" s="172" t="str">
        <f t="shared" si="33"/>
        <v>否</v>
      </c>
      <c r="G668" s="282" t="str">
        <f t="shared" si="34"/>
        <v>项</v>
      </c>
    </row>
    <row r="669" s="282" customFormat="1" ht="36" hidden="1" customHeight="1" spans="1:7">
      <c r="A669" s="299">
        <v>2100204</v>
      </c>
      <c r="B669" s="300" t="s">
        <v>637</v>
      </c>
      <c r="C669" s="219">
        <v>0</v>
      </c>
      <c r="D669" s="219">
        <v>0</v>
      </c>
      <c r="E669" s="301" t="str">
        <f t="shared" si="32"/>
        <v/>
      </c>
      <c r="F669" s="172" t="str">
        <f t="shared" si="33"/>
        <v>否</v>
      </c>
      <c r="G669" s="282" t="str">
        <f t="shared" si="34"/>
        <v>项</v>
      </c>
    </row>
    <row r="670" s="282" customFormat="1" ht="36" hidden="1" customHeight="1" spans="1:7">
      <c r="A670" s="299">
        <v>2100205</v>
      </c>
      <c r="B670" s="300" t="s">
        <v>638</v>
      </c>
      <c r="C670" s="219">
        <v>0</v>
      </c>
      <c r="D670" s="219">
        <v>0</v>
      </c>
      <c r="E670" s="301" t="str">
        <f t="shared" si="32"/>
        <v/>
      </c>
      <c r="F670" s="172" t="str">
        <f t="shared" si="33"/>
        <v>否</v>
      </c>
      <c r="G670" s="282" t="str">
        <f t="shared" si="34"/>
        <v>项</v>
      </c>
    </row>
    <row r="671" s="282" customFormat="1" ht="36" hidden="1" customHeight="1" spans="1:7">
      <c r="A671" s="299">
        <v>2100206</v>
      </c>
      <c r="B671" s="300" t="s">
        <v>639</v>
      </c>
      <c r="C671" s="219">
        <v>0</v>
      </c>
      <c r="D671" s="219">
        <v>0</v>
      </c>
      <c r="E671" s="301" t="str">
        <f t="shared" si="32"/>
        <v/>
      </c>
      <c r="F671" s="172" t="str">
        <f t="shared" si="33"/>
        <v>否</v>
      </c>
      <c r="G671" s="282" t="str">
        <f t="shared" si="34"/>
        <v>项</v>
      </c>
    </row>
    <row r="672" s="282" customFormat="1" ht="36" hidden="1" customHeight="1" spans="1:7">
      <c r="A672" s="299">
        <v>2100207</v>
      </c>
      <c r="B672" s="300" t="s">
        <v>640</v>
      </c>
      <c r="C672" s="219">
        <v>0</v>
      </c>
      <c r="D672" s="219">
        <v>0</v>
      </c>
      <c r="E672" s="301" t="str">
        <f t="shared" si="32"/>
        <v/>
      </c>
      <c r="F672" s="172" t="str">
        <f t="shared" si="33"/>
        <v>否</v>
      </c>
      <c r="G672" s="282" t="str">
        <f t="shared" si="34"/>
        <v>项</v>
      </c>
    </row>
    <row r="673" s="282" customFormat="1" ht="36" hidden="1" customHeight="1" spans="1:7">
      <c r="A673" s="299">
        <v>2100208</v>
      </c>
      <c r="B673" s="300" t="s">
        <v>641</v>
      </c>
      <c r="C673" s="219">
        <v>0</v>
      </c>
      <c r="D673" s="219">
        <v>0</v>
      </c>
      <c r="E673" s="301" t="str">
        <f t="shared" si="32"/>
        <v/>
      </c>
      <c r="F673" s="172" t="str">
        <f t="shared" si="33"/>
        <v>否</v>
      </c>
      <c r="G673" s="282" t="str">
        <f t="shared" si="34"/>
        <v>项</v>
      </c>
    </row>
    <row r="674" s="282" customFormat="1" ht="36" hidden="1" customHeight="1" spans="1:7">
      <c r="A674" s="299">
        <v>2100209</v>
      </c>
      <c r="B674" s="300" t="s">
        <v>642</v>
      </c>
      <c r="C674" s="219">
        <v>0</v>
      </c>
      <c r="D674" s="219">
        <v>0</v>
      </c>
      <c r="E674" s="301" t="str">
        <f t="shared" si="32"/>
        <v/>
      </c>
      <c r="F674" s="172" t="str">
        <f t="shared" si="33"/>
        <v>否</v>
      </c>
      <c r="G674" s="282" t="str">
        <f t="shared" si="34"/>
        <v>项</v>
      </c>
    </row>
    <row r="675" s="282" customFormat="1" ht="36" hidden="1" customHeight="1" spans="1:7">
      <c r="A675" s="299">
        <v>2100210</v>
      </c>
      <c r="B675" s="300" t="s">
        <v>643</v>
      </c>
      <c r="C675" s="219">
        <v>0</v>
      </c>
      <c r="D675" s="219">
        <v>0</v>
      </c>
      <c r="E675" s="301" t="str">
        <f t="shared" si="32"/>
        <v/>
      </c>
      <c r="F675" s="172" t="str">
        <f t="shared" si="33"/>
        <v>否</v>
      </c>
      <c r="G675" s="282" t="str">
        <f t="shared" si="34"/>
        <v>项</v>
      </c>
    </row>
    <row r="676" s="282" customFormat="1" ht="36" hidden="1" customHeight="1" spans="1:7">
      <c r="A676" s="299">
        <v>2100211</v>
      </c>
      <c r="B676" s="300" t="s">
        <v>644</v>
      </c>
      <c r="C676" s="219">
        <v>0</v>
      </c>
      <c r="D676" s="219">
        <v>0</v>
      </c>
      <c r="E676" s="301" t="str">
        <f t="shared" si="32"/>
        <v/>
      </c>
      <c r="F676" s="172" t="str">
        <f t="shared" si="33"/>
        <v>否</v>
      </c>
      <c r="G676" s="282" t="str">
        <f t="shared" si="34"/>
        <v>项</v>
      </c>
    </row>
    <row r="677" s="282" customFormat="1" ht="36" hidden="1" customHeight="1" spans="1:7">
      <c r="A677" s="299">
        <v>2100212</v>
      </c>
      <c r="B677" s="300" t="s">
        <v>645</v>
      </c>
      <c r="C677" s="219">
        <v>0</v>
      </c>
      <c r="D677" s="219">
        <v>0</v>
      </c>
      <c r="E677" s="301" t="str">
        <f t="shared" si="32"/>
        <v/>
      </c>
      <c r="F677" s="172" t="str">
        <f t="shared" si="33"/>
        <v>否</v>
      </c>
      <c r="G677" s="282" t="str">
        <f t="shared" si="34"/>
        <v>项</v>
      </c>
    </row>
    <row r="678" s="282" customFormat="1" ht="36" customHeight="1" spans="1:7">
      <c r="A678" s="299">
        <v>2100299</v>
      </c>
      <c r="B678" s="300" t="s">
        <v>646</v>
      </c>
      <c r="C678" s="219">
        <v>110</v>
      </c>
      <c r="D678" s="219">
        <v>0</v>
      </c>
      <c r="E678" s="301" t="str">
        <f t="shared" si="32"/>
        <v/>
      </c>
      <c r="F678" s="172" t="str">
        <f t="shared" si="33"/>
        <v>是</v>
      </c>
      <c r="G678" s="282" t="str">
        <f t="shared" si="34"/>
        <v>项</v>
      </c>
    </row>
    <row r="679" s="281" customFormat="1" ht="36" customHeight="1" spans="1:7">
      <c r="A679" s="294">
        <v>21003</v>
      </c>
      <c r="B679" s="295" t="s">
        <v>647</v>
      </c>
      <c r="C679" s="296">
        <f>SUM(C680:C682)</f>
        <v>5400</v>
      </c>
      <c r="D679" s="296">
        <f>SUM(D680:D682)</f>
        <v>5607</v>
      </c>
      <c r="E679" s="297">
        <f t="shared" si="32"/>
        <v>0.0383333333333333</v>
      </c>
      <c r="F679" s="298" t="str">
        <f t="shared" si="33"/>
        <v>是</v>
      </c>
      <c r="G679" s="281" t="str">
        <f t="shared" si="34"/>
        <v>款</v>
      </c>
    </row>
    <row r="680" s="282" customFormat="1" ht="36" customHeight="1" spans="1:7">
      <c r="A680" s="299">
        <v>2100301</v>
      </c>
      <c r="B680" s="300" t="s">
        <v>648</v>
      </c>
      <c r="C680" s="219">
        <v>500</v>
      </c>
      <c r="D680" s="219">
        <v>507</v>
      </c>
      <c r="E680" s="301">
        <f t="shared" si="32"/>
        <v>0.014</v>
      </c>
      <c r="F680" s="172" t="str">
        <f t="shared" si="33"/>
        <v>是</v>
      </c>
      <c r="G680" s="282" t="str">
        <f t="shared" si="34"/>
        <v>项</v>
      </c>
    </row>
    <row r="681" s="282" customFormat="1" ht="36" customHeight="1" spans="1:7">
      <c r="A681" s="299">
        <v>2100302</v>
      </c>
      <c r="B681" s="300" t="s">
        <v>649</v>
      </c>
      <c r="C681" s="219">
        <v>4000</v>
      </c>
      <c r="D681" s="219">
        <v>4100</v>
      </c>
      <c r="E681" s="301">
        <f t="shared" si="32"/>
        <v>0.0249999999999999</v>
      </c>
      <c r="F681" s="172" t="str">
        <f t="shared" si="33"/>
        <v>是</v>
      </c>
      <c r="G681" s="282" t="str">
        <f t="shared" si="34"/>
        <v>项</v>
      </c>
    </row>
    <row r="682" s="282" customFormat="1" ht="36" customHeight="1" spans="1:7">
      <c r="A682" s="299">
        <v>2100399</v>
      </c>
      <c r="B682" s="300" t="s">
        <v>650</v>
      </c>
      <c r="C682" s="219">
        <v>900</v>
      </c>
      <c r="D682" s="219">
        <v>1000</v>
      </c>
      <c r="E682" s="301">
        <f t="shared" si="32"/>
        <v>0.111111111111111</v>
      </c>
      <c r="F682" s="172" t="str">
        <f t="shared" si="33"/>
        <v>是</v>
      </c>
      <c r="G682" s="282" t="str">
        <f t="shared" si="34"/>
        <v>项</v>
      </c>
    </row>
    <row r="683" s="281" customFormat="1" ht="36" customHeight="1" spans="1:7">
      <c r="A683" s="294">
        <v>21004</v>
      </c>
      <c r="B683" s="295" t="s">
        <v>651</v>
      </c>
      <c r="C683" s="296">
        <f>SUM(C684:C694)</f>
        <v>4085</v>
      </c>
      <c r="D683" s="296">
        <f>SUM(D684:D694)</f>
        <v>8900</v>
      </c>
      <c r="E683" s="297">
        <f t="shared" si="32"/>
        <v>1.17870257037944</v>
      </c>
      <c r="F683" s="298" t="str">
        <f t="shared" si="33"/>
        <v>是</v>
      </c>
      <c r="G683" s="281" t="str">
        <f t="shared" si="34"/>
        <v>款</v>
      </c>
    </row>
    <row r="684" s="282" customFormat="1" ht="36" customHeight="1" spans="1:7">
      <c r="A684" s="299">
        <v>2100401</v>
      </c>
      <c r="B684" s="300" t="s">
        <v>652</v>
      </c>
      <c r="C684" s="219">
        <v>700</v>
      </c>
      <c r="D684" s="219">
        <v>1000</v>
      </c>
      <c r="E684" s="301">
        <f t="shared" si="32"/>
        <v>0.428571428571429</v>
      </c>
      <c r="F684" s="172" t="str">
        <f t="shared" si="33"/>
        <v>是</v>
      </c>
      <c r="G684" s="282" t="str">
        <f t="shared" si="34"/>
        <v>项</v>
      </c>
    </row>
    <row r="685" s="282" customFormat="1" ht="36" customHeight="1" spans="1:7">
      <c r="A685" s="299">
        <v>2100402</v>
      </c>
      <c r="B685" s="300" t="s">
        <v>653</v>
      </c>
      <c r="C685" s="219">
        <v>170</v>
      </c>
      <c r="D685" s="219">
        <v>180</v>
      </c>
      <c r="E685" s="301">
        <f t="shared" si="32"/>
        <v>0.0588235294117647</v>
      </c>
      <c r="F685" s="172" t="str">
        <f t="shared" si="33"/>
        <v>是</v>
      </c>
      <c r="G685" s="282" t="str">
        <f t="shared" si="34"/>
        <v>项</v>
      </c>
    </row>
    <row r="686" s="282" customFormat="1" ht="36" customHeight="1" spans="1:7">
      <c r="A686" s="299">
        <v>2100403</v>
      </c>
      <c r="B686" s="300" t="s">
        <v>654</v>
      </c>
      <c r="C686" s="219">
        <v>2000</v>
      </c>
      <c r="D686" s="219">
        <v>1300</v>
      </c>
      <c r="E686" s="301" t="str">
        <f t="shared" si="32"/>
        <v/>
      </c>
      <c r="F686" s="172" t="str">
        <f t="shared" si="33"/>
        <v>是</v>
      </c>
      <c r="G686" s="282" t="str">
        <f t="shared" si="34"/>
        <v>项</v>
      </c>
    </row>
    <row r="687" s="282" customFormat="1" ht="36" hidden="1" customHeight="1" spans="1:7">
      <c r="A687" s="299">
        <v>2100404</v>
      </c>
      <c r="B687" s="300" t="s">
        <v>655</v>
      </c>
      <c r="C687" s="219">
        <v>0</v>
      </c>
      <c r="D687" s="219">
        <v>0</v>
      </c>
      <c r="E687" s="301" t="str">
        <f t="shared" si="32"/>
        <v/>
      </c>
      <c r="F687" s="172" t="str">
        <f t="shared" si="33"/>
        <v>否</v>
      </c>
      <c r="G687" s="282" t="str">
        <f t="shared" si="34"/>
        <v>项</v>
      </c>
    </row>
    <row r="688" s="282" customFormat="1" ht="36" customHeight="1" spans="1:7">
      <c r="A688" s="299">
        <v>2100405</v>
      </c>
      <c r="B688" s="300" t="s">
        <v>656</v>
      </c>
      <c r="C688" s="219">
        <v>30</v>
      </c>
      <c r="D688" s="219">
        <v>0</v>
      </c>
      <c r="E688" s="301" t="str">
        <f t="shared" si="32"/>
        <v/>
      </c>
      <c r="F688" s="172" t="str">
        <f t="shared" si="33"/>
        <v>是</v>
      </c>
      <c r="G688" s="282" t="str">
        <f t="shared" si="34"/>
        <v>项</v>
      </c>
    </row>
    <row r="689" s="282" customFormat="1" ht="36" hidden="1" customHeight="1" spans="1:7">
      <c r="A689" s="299">
        <v>2100406</v>
      </c>
      <c r="B689" s="300" t="s">
        <v>657</v>
      </c>
      <c r="C689" s="219">
        <v>0</v>
      </c>
      <c r="D689" s="219">
        <v>0</v>
      </c>
      <c r="E689" s="301" t="str">
        <f t="shared" si="32"/>
        <v/>
      </c>
      <c r="F689" s="172" t="str">
        <f t="shared" si="33"/>
        <v>否</v>
      </c>
      <c r="G689" s="282" t="str">
        <f t="shared" si="34"/>
        <v>项</v>
      </c>
    </row>
    <row r="690" s="282" customFormat="1" ht="36" customHeight="1" spans="1:7">
      <c r="A690" s="299">
        <v>2100407</v>
      </c>
      <c r="B690" s="300" t="s">
        <v>658</v>
      </c>
      <c r="C690" s="219">
        <v>85</v>
      </c>
      <c r="D690" s="219">
        <v>120</v>
      </c>
      <c r="E690" s="301">
        <f t="shared" si="32"/>
        <v>0.411764705882353</v>
      </c>
      <c r="F690" s="172" t="str">
        <f t="shared" si="33"/>
        <v>是</v>
      </c>
      <c r="G690" s="282" t="str">
        <f t="shared" si="34"/>
        <v>项</v>
      </c>
    </row>
    <row r="691" s="282" customFormat="1" ht="36" customHeight="1" spans="1:7">
      <c r="A691" s="299">
        <v>2100408</v>
      </c>
      <c r="B691" s="300" t="s">
        <v>659</v>
      </c>
      <c r="C691" s="219">
        <v>700</v>
      </c>
      <c r="D691" s="219">
        <v>1300</v>
      </c>
      <c r="E691" s="301">
        <f t="shared" si="32"/>
        <v>0.857142857142857</v>
      </c>
      <c r="F691" s="172" t="str">
        <f t="shared" si="33"/>
        <v>是</v>
      </c>
      <c r="G691" s="282" t="str">
        <f t="shared" si="34"/>
        <v>项</v>
      </c>
    </row>
    <row r="692" s="282" customFormat="1" ht="36" customHeight="1" spans="1:7">
      <c r="A692" s="299">
        <v>2100409</v>
      </c>
      <c r="B692" s="300" t="s">
        <v>660</v>
      </c>
      <c r="C692" s="219">
        <v>400</v>
      </c>
      <c r="D692" s="219">
        <v>300</v>
      </c>
      <c r="E692" s="301">
        <f t="shared" si="32"/>
        <v>-0.25</v>
      </c>
      <c r="F692" s="172" t="str">
        <f t="shared" si="33"/>
        <v>是</v>
      </c>
      <c r="G692" s="282" t="str">
        <f t="shared" si="34"/>
        <v>项</v>
      </c>
    </row>
    <row r="693" s="282" customFormat="1" ht="36" customHeight="1" spans="1:7">
      <c r="A693" s="299">
        <v>2100410</v>
      </c>
      <c r="B693" s="300" t="s">
        <v>661</v>
      </c>
      <c r="C693" s="219">
        <v>0</v>
      </c>
      <c r="D693" s="219">
        <v>4700</v>
      </c>
      <c r="E693" s="301" t="str">
        <f t="shared" si="32"/>
        <v/>
      </c>
      <c r="F693" s="172" t="str">
        <f t="shared" si="33"/>
        <v>是</v>
      </c>
      <c r="G693" s="282" t="str">
        <f t="shared" si="34"/>
        <v>项</v>
      </c>
    </row>
    <row r="694" s="282" customFormat="1" ht="36" hidden="1" customHeight="1" spans="1:7">
      <c r="A694" s="299">
        <v>2100499</v>
      </c>
      <c r="B694" s="300" t="s">
        <v>662</v>
      </c>
      <c r="C694" s="219">
        <v>0</v>
      </c>
      <c r="D694" s="219">
        <v>0</v>
      </c>
      <c r="E694" s="301" t="str">
        <f t="shared" si="32"/>
        <v/>
      </c>
      <c r="F694" s="172" t="str">
        <f t="shared" si="33"/>
        <v>否</v>
      </c>
      <c r="G694" s="282" t="str">
        <f t="shared" si="34"/>
        <v>项</v>
      </c>
    </row>
    <row r="695" s="281" customFormat="1" ht="36" customHeight="1" spans="1:7">
      <c r="A695" s="294">
        <v>21006</v>
      </c>
      <c r="B695" s="295" t="s">
        <v>663</v>
      </c>
      <c r="C695" s="296">
        <f>SUM(C696:C697)</f>
        <v>16</v>
      </c>
      <c r="D695" s="296">
        <f>SUM(D696:D697)</f>
        <v>7</v>
      </c>
      <c r="E695" s="297" t="str">
        <f t="shared" si="32"/>
        <v/>
      </c>
      <c r="F695" s="298" t="str">
        <f t="shared" si="33"/>
        <v>是</v>
      </c>
      <c r="G695" s="281" t="str">
        <f t="shared" si="34"/>
        <v>款</v>
      </c>
    </row>
    <row r="696" s="282" customFormat="1" ht="36" customHeight="1" spans="1:7">
      <c r="A696" s="299">
        <v>2100601</v>
      </c>
      <c r="B696" s="300" t="s">
        <v>664</v>
      </c>
      <c r="C696" s="219">
        <v>11</v>
      </c>
      <c r="D696" s="219">
        <v>5</v>
      </c>
      <c r="E696" s="301" t="str">
        <f t="shared" si="32"/>
        <v/>
      </c>
      <c r="F696" s="172" t="str">
        <f t="shared" si="33"/>
        <v>是</v>
      </c>
      <c r="G696" s="282" t="str">
        <f t="shared" si="34"/>
        <v>项</v>
      </c>
    </row>
    <row r="697" s="282" customFormat="1" ht="36" customHeight="1" spans="1:7">
      <c r="A697" s="299">
        <v>2100699</v>
      </c>
      <c r="B697" s="300" t="s">
        <v>665</v>
      </c>
      <c r="C697" s="219">
        <v>5</v>
      </c>
      <c r="D697" s="219">
        <v>2</v>
      </c>
      <c r="E697" s="301" t="str">
        <f t="shared" si="32"/>
        <v/>
      </c>
      <c r="F697" s="172" t="str">
        <f t="shared" si="33"/>
        <v>是</v>
      </c>
      <c r="G697" s="282" t="str">
        <f t="shared" si="34"/>
        <v>项</v>
      </c>
    </row>
    <row r="698" s="281" customFormat="1" ht="36" customHeight="1" spans="1:7">
      <c r="A698" s="294">
        <v>21007</v>
      </c>
      <c r="B698" s="295" t="s">
        <v>666</v>
      </c>
      <c r="C698" s="296">
        <f>SUM(C699:C701)</f>
        <v>360</v>
      </c>
      <c r="D698" s="296">
        <f>SUM(D699:D701)</f>
        <v>780</v>
      </c>
      <c r="E698" s="297">
        <f t="shared" si="32"/>
        <v>1.16666666666667</v>
      </c>
      <c r="F698" s="298" t="str">
        <f t="shared" si="33"/>
        <v>是</v>
      </c>
      <c r="G698" s="281" t="str">
        <f t="shared" si="34"/>
        <v>款</v>
      </c>
    </row>
    <row r="699" s="282" customFormat="1" ht="36" customHeight="1" spans="1:7">
      <c r="A699" s="299">
        <v>2100716</v>
      </c>
      <c r="B699" s="300" t="s">
        <v>667</v>
      </c>
      <c r="C699" s="219">
        <v>160</v>
      </c>
      <c r="D699" s="219">
        <v>340</v>
      </c>
      <c r="E699" s="301">
        <f t="shared" si="32"/>
        <v>1.125</v>
      </c>
      <c r="F699" s="172" t="str">
        <f t="shared" si="33"/>
        <v>是</v>
      </c>
      <c r="G699" s="282" t="str">
        <f t="shared" si="34"/>
        <v>项</v>
      </c>
    </row>
    <row r="700" s="282" customFormat="1" ht="36" customHeight="1" spans="1:7">
      <c r="A700" s="299">
        <v>2100717</v>
      </c>
      <c r="B700" s="300" t="s">
        <v>668</v>
      </c>
      <c r="C700" s="219">
        <v>20</v>
      </c>
      <c r="D700" s="219">
        <v>20</v>
      </c>
      <c r="E700" s="301">
        <f t="shared" si="32"/>
        <v>0</v>
      </c>
      <c r="F700" s="172" t="str">
        <f t="shared" si="33"/>
        <v>是</v>
      </c>
      <c r="G700" s="282" t="str">
        <f t="shared" si="34"/>
        <v>项</v>
      </c>
    </row>
    <row r="701" s="282" customFormat="1" ht="36" customHeight="1" spans="1:7">
      <c r="A701" s="299">
        <v>2100799</v>
      </c>
      <c r="B701" s="300" t="s">
        <v>669</v>
      </c>
      <c r="C701" s="219">
        <v>180</v>
      </c>
      <c r="D701" s="219">
        <v>420</v>
      </c>
      <c r="E701" s="301">
        <f t="shared" si="32"/>
        <v>1.33333333333333</v>
      </c>
      <c r="F701" s="172" t="str">
        <f t="shared" si="33"/>
        <v>是</v>
      </c>
      <c r="G701" s="282" t="str">
        <f t="shared" si="34"/>
        <v>项</v>
      </c>
    </row>
    <row r="702" s="281" customFormat="1" ht="36" customHeight="1" spans="1:7">
      <c r="A702" s="294">
        <v>21011</v>
      </c>
      <c r="B702" s="295" t="s">
        <v>670</v>
      </c>
      <c r="C702" s="296">
        <f>SUM(C703:C706)</f>
        <v>7030</v>
      </c>
      <c r="D702" s="296">
        <f>SUM(D703:D706)</f>
        <v>7560</v>
      </c>
      <c r="E702" s="297">
        <f t="shared" si="32"/>
        <v>0.0753911806543386</v>
      </c>
      <c r="F702" s="298" t="str">
        <f t="shared" si="33"/>
        <v>是</v>
      </c>
      <c r="G702" s="281" t="str">
        <f t="shared" si="34"/>
        <v>款</v>
      </c>
    </row>
    <row r="703" s="282" customFormat="1" ht="36" customHeight="1" spans="1:7">
      <c r="A703" s="299">
        <v>2101101</v>
      </c>
      <c r="B703" s="300" t="s">
        <v>671</v>
      </c>
      <c r="C703" s="219">
        <v>2000</v>
      </c>
      <c r="D703" s="219">
        <v>5000</v>
      </c>
      <c r="E703" s="301">
        <f t="shared" si="32"/>
        <v>1.5</v>
      </c>
      <c r="F703" s="172" t="str">
        <f t="shared" si="33"/>
        <v>是</v>
      </c>
      <c r="G703" s="282" t="str">
        <f t="shared" si="34"/>
        <v>项</v>
      </c>
    </row>
    <row r="704" s="282" customFormat="1" ht="36" customHeight="1" spans="1:7">
      <c r="A704" s="299">
        <v>2101102</v>
      </c>
      <c r="B704" s="300" t="s">
        <v>672</v>
      </c>
      <c r="C704" s="219">
        <v>4600</v>
      </c>
      <c r="D704" s="219">
        <v>1800</v>
      </c>
      <c r="E704" s="301" t="str">
        <f t="shared" si="32"/>
        <v/>
      </c>
      <c r="F704" s="172" t="str">
        <f t="shared" si="33"/>
        <v>是</v>
      </c>
      <c r="G704" s="282" t="str">
        <f t="shared" si="34"/>
        <v>项</v>
      </c>
    </row>
    <row r="705" s="282" customFormat="1" ht="36" hidden="1" customHeight="1" spans="1:7">
      <c r="A705" s="299">
        <v>2101103</v>
      </c>
      <c r="B705" s="300" t="s">
        <v>673</v>
      </c>
      <c r="C705" s="219">
        <v>0</v>
      </c>
      <c r="D705" s="219">
        <v>0</v>
      </c>
      <c r="E705" s="301" t="str">
        <f t="shared" si="32"/>
        <v/>
      </c>
      <c r="F705" s="172" t="str">
        <f t="shared" si="33"/>
        <v>否</v>
      </c>
      <c r="G705" s="282" t="str">
        <f t="shared" si="34"/>
        <v>项</v>
      </c>
    </row>
    <row r="706" s="282" customFormat="1" ht="36" customHeight="1" spans="1:7">
      <c r="A706" s="299">
        <v>2101199</v>
      </c>
      <c r="B706" s="300" t="s">
        <v>674</v>
      </c>
      <c r="C706" s="219">
        <v>430</v>
      </c>
      <c r="D706" s="219">
        <v>760</v>
      </c>
      <c r="E706" s="301">
        <f t="shared" si="32"/>
        <v>0.767441860465116</v>
      </c>
      <c r="F706" s="172" t="str">
        <f t="shared" si="33"/>
        <v>是</v>
      </c>
      <c r="G706" s="282" t="str">
        <f t="shared" si="34"/>
        <v>项</v>
      </c>
    </row>
    <row r="707" s="281" customFormat="1" ht="36" customHeight="1" spans="1:7">
      <c r="A707" s="294">
        <v>21012</v>
      </c>
      <c r="B707" s="295" t="s">
        <v>675</v>
      </c>
      <c r="C707" s="296">
        <f>SUM(C708:C710)</f>
        <v>370</v>
      </c>
      <c r="D707" s="296">
        <f>SUM(D708:D710)</f>
        <v>4200</v>
      </c>
      <c r="E707" s="297" t="str">
        <f t="shared" si="32"/>
        <v/>
      </c>
      <c r="F707" s="298" t="str">
        <f t="shared" si="33"/>
        <v>是</v>
      </c>
      <c r="G707" s="281" t="str">
        <f t="shared" si="34"/>
        <v>款</v>
      </c>
    </row>
    <row r="708" s="282" customFormat="1" ht="36" hidden="1" customHeight="1" spans="1:7">
      <c r="A708" s="299">
        <v>2101201</v>
      </c>
      <c r="B708" s="300" t="s">
        <v>676</v>
      </c>
      <c r="C708" s="219">
        <v>0</v>
      </c>
      <c r="D708" s="219">
        <v>0</v>
      </c>
      <c r="E708" s="301" t="str">
        <f t="shared" ref="E708:E771" si="35">IF(C708&lt;&gt;0,IF((D708/C708-1)&lt;-30%,"",IF((D708/C708-1)&gt;150%,"",D708/C708-1)),"")</f>
        <v/>
      </c>
      <c r="F708" s="172" t="str">
        <f t="shared" ref="F708:F771" si="36">IF(LEN(A708)=3,"是",IF(B708&lt;&gt;"",IF(SUM(C708:D708)&lt;&gt;0,"是","否"),"是"))</f>
        <v>否</v>
      </c>
      <c r="G708" s="282" t="str">
        <f t="shared" ref="G708:G771" si="37">IF(LEN(A708)=3,"类",IF(LEN(A708)=5,"款","项"))</f>
        <v>项</v>
      </c>
    </row>
    <row r="709" s="282" customFormat="1" ht="36" customHeight="1" spans="1:7">
      <c r="A709" s="299">
        <v>2101202</v>
      </c>
      <c r="B709" s="300" t="s">
        <v>677</v>
      </c>
      <c r="C709" s="219">
        <v>370</v>
      </c>
      <c r="D709" s="219">
        <v>4200</v>
      </c>
      <c r="E709" s="301" t="str">
        <f t="shared" si="35"/>
        <v/>
      </c>
      <c r="F709" s="172" t="str">
        <f t="shared" si="36"/>
        <v>是</v>
      </c>
      <c r="G709" s="282" t="str">
        <f t="shared" si="37"/>
        <v>项</v>
      </c>
    </row>
    <row r="710" s="282" customFormat="1" ht="36" hidden="1" customHeight="1" spans="1:7">
      <c r="A710" s="299">
        <v>2101299</v>
      </c>
      <c r="B710" s="300" t="s">
        <v>678</v>
      </c>
      <c r="C710" s="219">
        <v>0</v>
      </c>
      <c r="D710" s="219">
        <v>0</v>
      </c>
      <c r="E710" s="301" t="str">
        <f t="shared" si="35"/>
        <v/>
      </c>
      <c r="F710" s="172" t="str">
        <f t="shared" si="36"/>
        <v>否</v>
      </c>
      <c r="G710" s="282" t="str">
        <f t="shared" si="37"/>
        <v>项</v>
      </c>
    </row>
    <row r="711" s="281" customFormat="1" ht="36" customHeight="1" spans="1:7">
      <c r="A711" s="294">
        <v>21013</v>
      </c>
      <c r="B711" s="295" t="s">
        <v>679</v>
      </c>
      <c r="C711" s="296">
        <f>SUM(C712:C714)</f>
        <v>1225</v>
      </c>
      <c r="D711" s="296">
        <f>SUM(D712:D714)</f>
        <v>2100</v>
      </c>
      <c r="E711" s="297">
        <f t="shared" si="35"/>
        <v>0.714285714285714</v>
      </c>
      <c r="F711" s="298" t="str">
        <f t="shared" si="36"/>
        <v>是</v>
      </c>
      <c r="G711" s="281" t="str">
        <f t="shared" si="37"/>
        <v>款</v>
      </c>
    </row>
    <row r="712" s="282" customFormat="1" ht="36" customHeight="1" spans="1:7">
      <c r="A712" s="299">
        <v>2101301</v>
      </c>
      <c r="B712" s="300" t="s">
        <v>680</v>
      </c>
      <c r="C712" s="219">
        <v>970</v>
      </c>
      <c r="D712" s="219">
        <v>1800</v>
      </c>
      <c r="E712" s="301">
        <f t="shared" si="35"/>
        <v>0.855670103092784</v>
      </c>
      <c r="F712" s="172" t="str">
        <f t="shared" si="36"/>
        <v>是</v>
      </c>
      <c r="G712" s="282" t="str">
        <f t="shared" si="37"/>
        <v>项</v>
      </c>
    </row>
    <row r="713" s="282" customFormat="1" ht="36" hidden="1" customHeight="1" spans="1:7">
      <c r="A713" s="299">
        <v>2101302</v>
      </c>
      <c r="B713" s="300" t="s">
        <v>681</v>
      </c>
      <c r="C713" s="219">
        <v>0</v>
      </c>
      <c r="D713" s="219">
        <v>0</v>
      </c>
      <c r="E713" s="301" t="str">
        <f t="shared" si="35"/>
        <v/>
      </c>
      <c r="F713" s="172" t="str">
        <f t="shared" si="36"/>
        <v>否</v>
      </c>
      <c r="G713" s="282" t="str">
        <f t="shared" si="37"/>
        <v>项</v>
      </c>
    </row>
    <row r="714" s="282" customFormat="1" ht="36" customHeight="1" spans="1:7">
      <c r="A714" s="299">
        <v>2101399</v>
      </c>
      <c r="B714" s="300" t="s">
        <v>682</v>
      </c>
      <c r="C714" s="219">
        <v>255</v>
      </c>
      <c r="D714" s="219">
        <v>300</v>
      </c>
      <c r="E714" s="301">
        <f t="shared" si="35"/>
        <v>0.176470588235294</v>
      </c>
      <c r="F714" s="172" t="str">
        <f t="shared" si="36"/>
        <v>是</v>
      </c>
      <c r="G714" s="282" t="str">
        <f t="shared" si="37"/>
        <v>项</v>
      </c>
    </row>
    <row r="715" s="281" customFormat="1" ht="36" customHeight="1" spans="1:7">
      <c r="A715" s="294">
        <v>21014</v>
      </c>
      <c r="B715" s="295" t="s">
        <v>683</v>
      </c>
      <c r="C715" s="296">
        <f>SUM(C716:C717)</f>
        <v>25</v>
      </c>
      <c r="D715" s="296">
        <f>SUM(D716:D717)</f>
        <v>80</v>
      </c>
      <c r="E715" s="297" t="str">
        <f t="shared" si="35"/>
        <v/>
      </c>
      <c r="F715" s="298" t="str">
        <f t="shared" si="36"/>
        <v>是</v>
      </c>
      <c r="G715" s="281" t="str">
        <f t="shared" si="37"/>
        <v>款</v>
      </c>
    </row>
    <row r="716" s="282" customFormat="1" ht="36" customHeight="1" spans="1:7">
      <c r="A716" s="299">
        <v>2101401</v>
      </c>
      <c r="B716" s="300" t="s">
        <v>684</v>
      </c>
      <c r="C716" s="219">
        <v>25</v>
      </c>
      <c r="D716" s="219">
        <v>80</v>
      </c>
      <c r="E716" s="301" t="str">
        <f t="shared" si="35"/>
        <v/>
      </c>
      <c r="F716" s="172" t="str">
        <f t="shared" si="36"/>
        <v>是</v>
      </c>
      <c r="G716" s="282" t="str">
        <f t="shared" si="37"/>
        <v>项</v>
      </c>
    </row>
    <row r="717" s="282" customFormat="1" ht="36" hidden="1" customHeight="1" spans="1:7">
      <c r="A717" s="299">
        <v>2101499</v>
      </c>
      <c r="B717" s="300" t="s">
        <v>685</v>
      </c>
      <c r="C717" s="219">
        <v>0</v>
      </c>
      <c r="D717" s="219">
        <v>0</v>
      </c>
      <c r="E717" s="301" t="str">
        <f t="shared" si="35"/>
        <v/>
      </c>
      <c r="F717" s="172" t="str">
        <f t="shared" si="36"/>
        <v>否</v>
      </c>
      <c r="G717" s="282" t="str">
        <f t="shared" si="37"/>
        <v>项</v>
      </c>
    </row>
    <row r="718" s="281" customFormat="1" ht="36" customHeight="1" spans="1:7">
      <c r="A718" s="294">
        <v>21015</v>
      </c>
      <c r="B718" s="295" t="s">
        <v>686</v>
      </c>
      <c r="C718" s="296">
        <f>SUM(C719:C726)</f>
        <v>127</v>
      </c>
      <c r="D718" s="296">
        <f>SUM(D719:D726)</f>
        <v>226</v>
      </c>
      <c r="E718" s="297">
        <f t="shared" si="35"/>
        <v>0.779527559055118</v>
      </c>
      <c r="F718" s="298" t="str">
        <f t="shared" si="36"/>
        <v>是</v>
      </c>
      <c r="G718" s="281" t="str">
        <f t="shared" si="37"/>
        <v>款</v>
      </c>
    </row>
    <row r="719" s="282" customFormat="1" ht="36" customHeight="1" spans="1:7">
      <c r="A719" s="299">
        <v>2101501</v>
      </c>
      <c r="B719" s="300" t="s">
        <v>167</v>
      </c>
      <c r="C719" s="219">
        <v>115</v>
      </c>
      <c r="D719" s="219">
        <v>200</v>
      </c>
      <c r="E719" s="301">
        <f t="shared" si="35"/>
        <v>0.739130434782609</v>
      </c>
      <c r="F719" s="172" t="str">
        <f t="shared" si="36"/>
        <v>是</v>
      </c>
      <c r="G719" s="282" t="str">
        <f t="shared" si="37"/>
        <v>项</v>
      </c>
    </row>
    <row r="720" s="282" customFormat="1" ht="36" customHeight="1" spans="1:7">
      <c r="A720" s="299">
        <v>2101502</v>
      </c>
      <c r="B720" s="300" t="s">
        <v>168</v>
      </c>
      <c r="C720" s="219">
        <v>12</v>
      </c>
      <c r="D720" s="219">
        <v>26</v>
      </c>
      <c r="E720" s="301">
        <f t="shared" si="35"/>
        <v>1.16666666666667</v>
      </c>
      <c r="F720" s="172" t="str">
        <f t="shared" si="36"/>
        <v>是</v>
      </c>
      <c r="G720" s="282" t="str">
        <f t="shared" si="37"/>
        <v>项</v>
      </c>
    </row>
    <row r="721" s="282" customFormat="1" ht="36" hidden="1" customHeight="1" spans="1:7">
      <c r="A721" s="299">
        <v>2101503</v>
      </c>
      <c r="B721" s="300" t="s">
        <v>169</v>
      </c>
      <c r="C721" s="219">
        <v>0</v>
      </c>
      <c r="D721" s="219">
        <v>0</v>
      </c>
      <c r="E721" s="301" t="str">
        <f t="shared" si="35"/>
        <v/>
      </c>
      <c r="F721" s="172" t="str">
        <f t="shared" si="36"/>
        <v>否</v>
      </c>
      <c r="G721" s="282" t="str">
        <f t="shared" si="37"/>
        <v>项</v>
      </c>
    </row>
    <row r="722" s="282" customFormat="1" ht="36" hidden="1" customHeight="1" spans="1:7">
      <c r="A722" s="299">
        <v>2101504</v>
      </c>
      <c r="B722" s="300" t="s">
        <v>208</v>
      </c>
      <c r="C722" s="219">
        <v>0</v>
      </c>
      <c r="D722" s="219">
        <v>0</v>
      </c>
      <c r="E722" s="301" t="str">
        <f t="shared" si="35"/>
        <v/>
      </c>
      <c r="F722" s="172" t="str">
        <f t="shared" si="36"/>
        <v>否</v>
      </c>
      <c r="G722" s="282" t="str">
        <f t="shared" si="37"/>
        <v>项</v>
      </c>
    </row>
    <row r="723" s="282" customFormat="1" ht="36" hidden="1" customHeight="1" spans="1:7">
      <c r="A723" s="299">
        <v>2101505</v>
      </c>
      <c r="B723" s="300" t="s">
        <v>687</v>
      </c>
      <c r="C723" s="219">
        <v>0</v>
      </c>
      <c r="D723" s="219">
        <v>0</v>
      </c>
      <c r="E723" s="301" t="str">
        <f t="shared" si="35"/>
        <v/>
      </c>
      <c r="F723" s="172" t="str">
        <f t="shared" si="36"/>
        <v>否</v>
      </c>
      <c r="G723" s="282" t="str">
        <f t="shared" si="37"/>
        <v>项</v>
      </c>
    </row>
    <row r="724" s="282" customFormat="1" ht="36" hidden="1" customHeight="1" spans="1:7">
      <c r="A724" s="299">
        <v>2101506</v>
      </c>
      <c r="B724" s="300" t="s">
        <v>688</v>
      </c>
      <c r="C724" s="219">
        <v>0</v>
      </c>
      <c r="D724" s="219">
        <v>0</v>
      </c>
      <c r="E724" s="301" t="str">
        <f t="shared" si="35"/>
        <v/>
      </c>
      <c r="F724" s="172" t="str">
        <f t="shared" si="36"/>
        <v>否</v>
      </c>
      <c r="G724" s="282" t="str">
        <f t="shared" si="37"/>
        <v>项</v>
      </c>
    </row>
    <row r="725" s="282" customFormat="1" ht="36" hidden="1" customHeight="1" spans="1:7">
      <c r="A725" s="299">
        <v>2101550</v>
      </c>
      <c r="B725" s="300" t="s">
        <v>176</v>
      </c>
      <c r="C725" s="219">
        <v>0</v>
      </c>
      <c r="D725" s="219">
        <v>0</v>
      </c>
      <c r="E725" s="301" t="str">
        <f t="shared" si="35"/>
        <v/>
      </c>
      <c r="F725" s="172" t="str">
        <f t="shared" si="36"/>
        <v>否</v>
      </c>
      <c r="G725" s="282" t="str">
        <f t="shared" si="37"/>
        <v>项</v>
      </c>
    </row>
    <row r="726" s="282" customFormat="1" ht="36" hidden="1" customHeight="1" spans="1:7">
      <c r="A726" s="299">
        <v>2101599</v>
      </c>
      <c r="B726" s="300" t="s">
        <v>689</v>
      </c>
      <c r="C726" s="219">
        <v>0</v>
      </c>
      <c r="D726" s="219">
        <v>0</v>
      </c>
      <c r="E726" s="301" t="str">
        <f t="shared" si="35"/>
        <v/>
      </c>
      <c r="F726" s="172" t="str">
        <f t="shared" si="36"/>
        <v>否</v>
      </c>
      <c r="G726" s="282" t="str">
        <f t="shared" si="37"/>
        <v>项</v>
      </c>
    </row>
    <row r="727" s="281" customFormat="1" ht="36" customHeight="1" spans="1:7">
      <c r="A727" s="294">
        <v>21016</v>
      </c>
      <c r="B727" s="295" t="s">
        <v>690</v>
      </c>
      <c r="C727" s="296">
        <f>SUM(C728)</f>
        <v>12</v>
      </c>
      <c r="D727" s="296">
        <f>SUM(D728)</f>
        <v>300</v>
      </c>
      <c r="E727" s="297" t="str">
        <f t="shared" si="35"/>
        <v/>
      </c>
      <c r="F727" s="298" t="str">
        <f t="shared" si="36"/>
        <v>是</v>
      </c>
      <c r="G727" s="281" t="str">
        <f t="shared" si="37"/>
        <v>款</v>
      </c>
    </row>
    <row r="728" s="282" customFormat="1" ht="36" customHeight="1" spans="1:7">
      <c r="A728" s="299">
        <v>2101601</v>
      </c>
      <c r="B728" s="300" t="s">
        <v>691</v>
      </c>
      <c r="C728" s="219">
        <v>12</v>
      </c>
      <c r="D728" s="219">
        <v>300</v>
      </c>
      <c r="E728" s="301" t="str">
        <f t="shared" si="35"/>
        <v/>
      </c>
      <c r="F728" s="172" t="str">
        <f t="shared" si="36"/>
        <v>是</v>
      </c>
      <c r="G728" s="282" t="str">
        <f t="shared" si="37"/>
        <v>项</v>
      </c>
    </row>
    <row r="729" s="281" customFormat="1" ht="36" customHeight="1" spans="1:7">
      <c r="A729" s="294">
        <v>21099</v>
      </c>
      <c r="B729" s="295" t="s">
        <v>692</v>
      </c>
      <c r="C729" s="296">
        <f>SUM(C730)</f>
        <v>12</v>
      </c>
      <c r="D729" s="296">
        <f>SUM(D730)</f>
        <v>10</v>
      </c>
      <c r="E729" s="297">
        <f t="shared" si="35"/>
        <v>-0.166666666666667</v>
      </c>
      <c r="F729" s="298" t="str">
        <f t="shared" si="36"/>
        <v>是</v>
      </c>
      <c r="G729" s="281" t="str">
        <f t="shared" si="37"/>
        <v>款</v>
      </c>
    </row>
    <row r="730" s="282" customFormat="1" ht="36" customHeight="1" spans="1:7">
      <c r="A730" s="299">
        <v>2109999</v>
      </c>
      <c r="B730" s="300" t="s">
        <v>693</v>
      </c>
      <c r="C730" s="219">
        <v>12</v>
      </c>
      <c r="D730" s="219">
        <v>10</v>
      </c>
      <c r="E730" s="301">
        <f t="shared" si="35"/>
        <v>-0.166666666666667</v>
      </c>
      <c r="F730" s="172" t="str">
        <f t="shared" si="36"/>
        <v>是</v>
      </c>
      <c r="G730" s="282" t="str">
        <f t="shared" si="37"/>
        <v>项</v>
      </c>
    </row>
    <row r="731" s="281" customFormat="1" ht="36" customHeight="1" spans="1:7">
      <c r="A731" s="294">
        <v>211</v>
      </c>
      <c r="B731" s="295" t="s">
        <v>694</v>
      </c>
      <c r="C731" s="296">
        <f>SUM(C732,C742,C746,C755,C760,C767,C773,C776,C779,C781,C783,C789,C791,C793,C808)</f>
        <v>8500</v>
      </c>
      <c r="D731" s="296">
        <f>SUM(D732,D742,D746,D755,D760,D767,D773,D776,D779,D781,D783,D789,D791,D793,D808)</f>
        <v>8200</v>
      </c>
      <c r="E731" s="297">
        <f t="shared" si="35"/>
        <v>-0.0352941176470588</v>
      </c>
      <c r="F731" s="298" t="str">
        <f t="shared" si="36"/>
        <v>是</v>
      </c>
      <c r="G731" s="281" t="str">
        <f t="shared" si="37"/>
        <v>类</v>
      </c>
    </row>
    <row r="732" s="281" customFormat="1" ht="36" customHeight="1" spans="1:7">
      <c r="A732" s="294">
        <v>21101</v>
      </c>
      <c r="B732" s="295" t="s">
        <v>695</v>
      </c>
      <c r="C732" s="296">
        <f>SUM(C733:C741)</f>
        <v>705</v>
      </c>
      <c r="D732" s="296">
        <f>SUM(D733:D741)</f>
        <v>293</v>
      </c>
      <c r="E732" s="297" t="str">
        <f t="shared" si="35"/>
        <v/>
      </c>
      <c r="F732" s="298" t="str">
        <f t="shared" si="36"/>
        <v>是</v>
      </c>
      <c r="G732" s="281" t="str">
        <f t="shared" si="37"/>
        <v>款</v>
      </c>
    </row>
    <row r="733" s="282" customFormat="1" ht="36" customHeight="1" spans="1:7">
      <c r="A733" s="299">
        <v>2110101</v>
      </c>
      <c r="B733" s="300" t="s">
        <v>167</v>
      </c>
      <c r="C733" s="219">
        <v>110</v>
      </c>
      <c r="D733" s="219">
        <v>30</v>
      </c>
      <c r="E733" s="301" t="str">
        <f t="shared" si="35"/>
        <v/>
      </c>
      <c r="F733" s="172" t="str">
        <f t="shared" si="36"/>
        <v>是</v>
      </c>
      <c r="G733" s="282" t="str">
        <f t="shared" si="37"/>
        <v>项</v>
      </c>
    </row>
    <row r="734" s="282" customFormat="1" ht="36" customHeight="1" spans="1:7">
      <c r="A734" s="299">
        <v>2110102</v>
      </c>
      <c r="B734" s="300" t="s">
        <v>168</v>
      </c>
      <c r="C734" s="219">
        <v>345</v>
      </c>
      <c r="D734" s="219">
        <v>63</v>
      </c>
      <c r="E734" s="301" t="str">
        <f t="shared" si="35"/>
        <v/>
      </c>
      <c r="F734" s="172" t="str">
        <f t="shared" si="36"/>
        <v>是</v>
      </c>
      <c r="G734" s="282" t="str">
        <f t="shared" si="37"/>
        <v>项</v>
      </c>
    </row>
    <row r="735" s="282" customFormat="1" ht="36" hidden="1" customHeight="1" spans="1:7">
      <c r="A735" s="299">
        <v>2110103</v>
      </c>
      <c r="B735" s="300" t="s">
        <v>169</v>
      </c>
      <c r="C735" s="219">
        <v>0</v>
      </c>
      <c r="D735" s="219">
        <v>0</v>
      </c>
      <c r="E735" s="301" t="str">
        <f t="shared" si="35"/>
        <v/>
      </c>
      <c r="F735" s="172" t="str">
        <f t="shared" si="36"/>
        <v>否</v>
      </c>
      <c r="G735" s="282" t="str">
        <f t="shared" si="37"/>
        <v>项</v>
      </c>
    </row>
    <row r="736" s="282" customFormat="1" ht="36" hidden="1" customHeight="1" spans="1:7">
      <c r="A736" s="299">
        <v>2110104</v>
      </c>
      <c r="B736" s="300" t="s">
        <v>696</v>
      </c>
      <c r="C736" s="219">
        <v>0</v>
      </c>
      <c r="D736" s="219">
        <v>0</v>
      </c>
      <c r="E736" s="301" t="str">
        <f t="shared" si="35"/>
        <v/>
      </c>
      <c r="F736" s="172" t="str">
        <f t="shared" si="36"/>
        <v>否</v>
      </c>
      <c r="G736" s="282" t="str">
        <f t="shared" si="37"/>
        <v>项</v>
      </c>
    </row>
    <row r="737" s="282" customFormat="1" ht="36" hidden="1" customHeight="1" spans="1:7">
      <c r="A737" s="299">
        <v>2110105</v>
      </c>
      <c r="B737" s="300" t="s">
        <v>697</v>
      </c>
      <c r="C737" s="219">
        <v>0</v>
      </c>
      <c r="D737" s="219">
        <v>0</v>
      </c>
      <c r="E737" s="301" t="str">
        <f t="shared" si="35"/>
        <v/>
      </c>
      <c r="F737" s="172" t="str">
        <f t="shared" si="36"/>
        <v>否</v>
      </c>
      <c r="G737" s="282" t="str">
        <f t="shared" si="37"/>
        <v>项</v>
      </c>
    </row>
    <row r="738" s="282" customFormat="1" ht="36" hidden="1" customHeight="1" spans="1:7">
      <c r="A738" s="299">
        <v>2110106</v>
      </c>
      <c r="B738" s="300" t="s">
        <v>698</v>
      </c>
      <c r="C738" s="219">
        <v>0</v>
      </c>
      <c r="D738" s="219">
        <v>0</v>
      </c>
      <c r="E738" s="301" t="str">
        <f t="shared" si="35"/>
        <v/>
      </c>
      <c r="F738" s="172" t="str">
        <f t="shared" si="36"/>
        <v>否</v>
      </c>
      <c r="G738" s="282" t="str">
        <f t="shared" si="37"/>
        <v>项</v>
      </c>
    </row>
    <row r="739" s="282" customFormat="1" ht="36" hidden="1" customHeight="1" spans="1:7">
      <c r="A739" s="299">
        <v>2110107</v>
      </c>
      <c r="B739" s="300" t="s">
        <v>699</v>
      </c>
      <c r="C739" s="219">
        <v>0</v>
      </c>
      <c r="D739" s="219">
        <v>0</v>
      </c>
      <c r="E739" s="301" t="str">
        <f t="shared" si="35"/>
        <v/>
      </c>
      <c r="F739" s="172" t="str">
        <f t="shared" si="36"/>
        <v>否</v>
      </c>
      <c r="G739" s="282" t="str">
        <f t="shared" si="37"/>
        <v>项</v>
      </c>
    </row>
    <row r="740" s="282" customFormat="1" ht="36" customHeight="1" spans="1:7">
      <c r="A740" s="299">
        <v>2110108</v>
      </c>
      <c r="B740" s="300" t="s">
        <v>700</v>
      </c>
      <c r="C740" s="219">
        <v>120</v>
      </c>
      <c r="D740" s="219">
        <v>0</v>
      </c>
      <c r="E740" s="301" t="str">
        <f t="shared" si="35"/>
        <v/>
      </c>
      <c r="F740" s="172" t="str">
        <f t="shared" si="36"/>
        <v>是</v>
      </c>
      <c r="G740" s="282" t="str">
        <f t="shared" si="37"/>
        <v>项</v>
      </c>
    </row>
    <row r="741" s="282" customFormat="1" ht="36" customHeight="1" spans="1:7">
      <c r="A741" s="299">
        <v>2110199</v>
      </c>
      <c r="B741" s="300" t="s">
        <v>701</v>
      </c>
      <c r="C741" s="219">
        <v>130</v>
      </c>
      <c r="D741" s="219">
        <v>200</v>
      </c>
      <c r="E741" s="301">
        <f t="shared" si="35"/>
        <v>0.538461538461539</v>
      </c>
      <c r="F741" s="172" t="str">
        <f t="shared" si="36"/>
        <v>是</v>
      </c>
      <c r="G741" s="282" t="str">
        <f t="shared" si="37"/>
        <v>项</v>
      </c>
    </row>
    <row r="742" s="281" customFormat="1" ht="36" customHeight="1" spans="1:7">
      <c r="A742" s="294">
        <v>21102</v>
      </c>
      <c r="B742" s="295" t="s">
        <v>702</v>
      </c>
      <c r="C742" s="296">
        <f>SUM(C743:C745)</f>
        <v>0</v>
      </c>
      <c r="D742" s="296">
        <f>SUM(D743:D745)</f>
        <v>1</v>
      </c>
      <c r="E742" s="297" t="str">
        <f t="shared" si="35"/>
        <v/>
      </c>
      <c r="F742" s="298" t="str">
        <f t="shared" si="36"/>
        <v>是</v>
      </c>
      <c r="G742" s="281" t="str">
        <f t="shared" si="37"/>
        <v>款</v>
      </c>
    </row>
    <row r="743" s="282" customFormat="1" ht="36" hidden="1" customHeight="1" spans="1:7">
      <c r="A743" s="299">
        <v>2110203</v>
      </c>
      <c r="B743" s="300" t="s">
        <v>703</v>
      </c>
      <c r="C743" s="219">
        <v>0</v>
      </c>
      <c r="D743" s="219">
        <v>0</v>
      </c>
      <c r="E743" s="301" t="str">
        <f t="shared" si="35"/>
        <v/>
      </c>
      <c r="F743" s="172" t="str">
        <f t="shared" si="36"/>
        <v>否</v>
      </c>
      <c r="G743" s="282" t="str">
        <f t="shared" si="37"/>
        <v>项</v>
      </c>
    </row>
    <row r="744" s="282" customFormat="1" ht="36" hidden="1" customHeight="1" spans="1:7">
      <c r="A744" s="299">
        <v>2110204</v>
      </c>
      <c r="B744" s="300" t="s">
        <v>704</v>
      </c>
      <c r="C744" s="219">
        <v>0</v>
      </c>
      <c r="D744" s="219">
        <v>0</v>
      </c>
      <c r="E744" s="301" t="str">
        <f t="shared" si="35"/>
        <v/>
      </c>
      <c r="F744" s="172" t="str">
        <f t="shared" si="36"/>
        <v>否</v>
      </c>
      <c r="G744" s="282" t="str">
        <f t="shared" si="37"/>
        <v>项</v>
      </c>
    </row>
    <row r="745" s="282" customFormat="1" ht="36" customHeight="1" spans="1:7">
      <c r="A745" s="299">
        <v>2110299</v>
      </c>
      <c r="B745" s="300" t="s">
        <v>705</v>
      </c>
      <c r="C745" s="219">
        <v>0</v>
      </c>
      <c r="D745" s="219">
        <v>1</v>
      </c>
      <c r="E745" s="301" t="str">
        <f t="shared" si="35"/>
        <v/>
      </c>
      <c r="F745" s="172" t="str">
        <f t="shared" si="36"/>
        <v>是</v>
      </c>
      <c r="G745" s="282" t="str">
        <f t="shared" si="37"/>
        <v>项</v>
      </c>
    </row>
    <row r="746" s="281" customFormat="1" ht="36" customHeight="1" spans="1:7">
      <c r="A746" s="294">
        <v>21103</v>
      </c>
      <c r="B746" s="295" t="s">
        <v>706</v>
      </c>
      <c r="C746" s="296">
        <f>SUM(C747:C754)</f>
        <v>1946</v>
      </c>
      <c r="D746" s="296">
        <f>SUM(D747:D754)</f>
        <v>1771</v>
      </c>
      <c r="E746" s="297">
        <f t="shared" si="35"/>
        <v>-0.0899280575539568</v>
      </c>
      <c r="F746" s="298" t="str">
        <f t="shared" si="36"/>
        <v>是</v>
      </c>
      <c r="G746" s="281" t="str">
        <f t="shared" si="37"/>
        <v>款</v>
      </c>
    </row>
    <row r="747" s="282" customFormat="1" ht="36" customHeight="1" spans="1:7">
      <c r="A747" s="299">
        <v>2110301</v>
      </c>
      <c r="B747" s="300" t="s">
        <v>707</v>
      </c>
      <c r="C747" s="219">
        <v>330</v>
      </c>
      <c r="D747" s="219">
        <v>1</v>
      </c>
      <c r="E747" s="301" t="str">
        <f t="shared" si="35"/>
        <v/>
      </c>
      <c r="F747" s="172" t="str">
        <f t="shared" si="36"/>
        <v>是</v>
      </c>
      <c r="G747" s="282" t="str">
        <f t="shared" si="37"/>
        <v>项</v>
      </c>
    </row>
    <row r="748" s="282" customFormat="1" ht="36" customHeight="1" spans="1:7">
      <c r="A748" s="299">
        <v>2110302</v>
      </c>
      <c r="B748" s="300" t="s">
        <v>708</v>
      </c>
      <c r="C748" s="219">
        <v>1100</v>
      </c>
      <c r="D748" s="219">
        <v>1600</v>
      </c>
      <c r="E748" s="301">
        <f t="shared" si="35"/>
        <v>0.454545454545455</v>
      </c>
      <c r="F748" s="172" t="str">
        <f t="shared" si="36"/>
        <v>是</v>
      </c>
      <c r="G748" s="282" t="str">
        <f t="shared" si="37"/>
        <v>项</v>
      </c>
    </row>
    <row r="749" s="282" customFormat="1" ht="36" customHeight="1" spans="1:7">
      <c r="A749" s="299">
        <v>2110303</v>
      </c>
      <c r="B749" s="300" t="s">
        <v>709</v>
      </c>
      <c r="C749" s="219">
        <v>10</v>
      </c>
      <c r="D749" s="219">
        <v>0</v>
      </c>
      <c r="E749" s="301" t="str">
        <f t="shared" si="35"/>
        <v/>
      </c>
      <c r="F749" s="172" t="str">
        <f t="shared" si="36"/>
        <v>是</v>
      </c>
      <c r="G749" s="282" t="str">
        <f t="shared" si="37"/>
        <v>项</v>
      </c>
    </row>
    <row r="750" s="282" customFormat="1" ht="36" customHeight="1" spans="1:7">
      <c r="A750" s="299">
        <v>2110304</v>
      </c>
      <c r="B750" s="300" t="s">
        <v>710</v>
      </c>
      <c r="C750" s="219">
        <v>500</v>
      </c>
      <c r="D750" s="219">
        <v>0</v>
      </c>
      <c r="E750" s="301" t="str">
        <f t="shared" si="35"/>
        <v/>
      </c>
      <c r="F750" s="172" t="str">
        <f t="shared" si="36"/>
        <v>是</v>
      </c>
      <c r="G750" s="282" t="str">
        <f t="shared" si="37"/>
        <v>项</v>
      </c>
    </row>
    <row r="751" s="282" customFormat="1" ht="36" hidden="1" customHeight="1" spans="1:7">
      <c r="A751" s="299">
        <v>2110305</v>
      </c>
      <c r="B751" s="300" t="s">
        <v>711</v>
      </c>
      <c r="C751" s="219">
        <v>0</v>
      </c>
      <c r="D751" s="219">
        <v>0</v>
      </c>
      <c r="E751" s="301" t="str">
        <f t="shared" si="35"/>
        <v/>
      </c>
      <c r="F751" s="172" t="str">
        <f t="shared" si="36"/>
        <v>否</v>
      </c>
      <c r="G751" s="282" t="str">
        <f t="shared" si="37"/>
        <v>项</v>
      </c>
    </row>
    <row r="752" s="282" customFormat="1" ht="36" hidden="1" customHeight="1" spans="1:7">
      <c r="A752" s="299">
        <v>2110306</v>
      </c>
      <c r="B752" s="300" t="s">
        <v>712</v>
      </c>
      <c r="C752" s="219">
        <v>0</v>
      </c>
      <c r="D752" s="219">
        <v>0</v>
      </c>
      <c r="E752" s="301" t="str">
        <f t="shared" si="35"/>
        <v/>
      </c>
      <c r="F752" s="172" t="str">
        <f t="shared" si="36"/>
        <v>否</v>
      </c>
      <c r="G752" s="282" t="str">
        <f t="shared" si="37"/>
        <v>项</v>
      </c>
    </row>
    <row r="753" s="282" customFormat="1" ht="36" hidden="1" customHeight="1" spans="1:7">
      <c r="A753" s="299">
        <v>2110307</v>
      </c>
      <c r="B753" s="300" t="s">
        <v>713</v>
      </c>
      <c r="C753" s="219">
        <v>0</v>
      </c>
      <c r="D753" s="219">
        <v>0</v>
      </c>
      <c r="E753" s="301" t="str">
        <f t="shared" si="35"/>
        <v/>
      </c>
      <c r="F753" s="172" t="str">
        <f t="shared" si="36"/>
        <v>否</v>
      </c>
      <c r="G753" s="282" t="str">
        <f t="shared" si="37"/>
        <v>项</v>
      </c>
    </row>
    <row r="754" s="282" customFormat="1" ht="36" customHeight="1" spans="1:7">
      <c r="A754" s="299">
        <v>2110399</v>
      </c>
      <c r="B754" s="300" t="s">
        <v>714</v>
      </c>
      <c r="C754" s="219">
        <v>6</v>
      </c>
      <c r="D754" s="219">
        <v>170</v>
      </c>
      <c r="E754" s="301" t="str">
        <f t="shared" si="35"/>
        <v/>
      </c>
      <c r="F754" s="172" t="str">
        <f t="shared" si="36"/>
        <v>是</v>
      </c>
      <c r="G754" s="282" t="str">
        <f t="shared" si="37"/>
        <v>项</v>
      </c>
    </row>
    <row r="755" s="281" customFormat="1" ht="36" customHeight="1" spans="1:7">
      <c r="A755" s="294">
        <v>21104</v>
      </c>
      <c r="B755" s="295" t="s">
        <v>715</v>
      </c>
      <c r="C755" s="296">
        <f>SUM(C756:C759)</f>
        <v>1869</v>
      </c>
      <c r="D755" s="296">
        <f>SUM(D756:D759)</f>
        <v>2070</v>
      </c>
      <c r="E755" s="297">
        <f t="shared" si="35"/>
        <v>0.107544141252006</v>
      </c>
      <c r="F755" s="298" t="str">
        <f t="shared" si="36"/>
        <v>是</v>
      </c>
      <c r="G755" s="281" t="str">
        <f t="shared" si="37"/>
        <v>款</v>
      </c>
    </row>
    <row r="756" s="282" customFormat="1" ht="36" hidden="1" customHeight="1" spans="1:7">
      <c r="A756" s="299">
        <v>2110401</v>
      </c>
      <c r="B756" s="300" t="s">
        <v>716</v>
      </c>
      <c r="C756" s="219">
        <v>0</v>
      </c>
      <c r="D756" s="219">
        <v>0</v>
      </c>
      <c r="E756" s="301" t="str">
        <f t="shared" si="35"/>
        <v/>
      </c>
      <c r="F756" s="172" t="str">
        <f t="shared" si="36"/>
        <v>否</v>
      </c>
      <c r="G756" s="282" t="str">
        <f t="shared" si="37"/>
        <v>项</v>
      </c>
    </row>
    <row r="757" s="282" customFormat="1" ht="36" customHeight="1" spans="1:7">
      <c r="A757" s="299">
        <v>2110402</v>
      </c>
      <c r="B757" s="300" t="s">
        <v>717</v>
      </c>
      <c r="C757" s="219">
        <v>1859</v>
      </c>
      <c r="D757" s="219">
        <v>1500</v>
      </c>
      <c r="E757" s="301">
        <f t="shared" si="35"/>
        <v>-0.193114577729962</v>
      </c>
      <c r="F757" s="172" t="str">
        <f t="shared" si="36"/>
        <v>是</v>
      </c>
      <c r="G757" s="282" t="str">
        <f t="shared" si="37"/>
        <v>项</v>
      </c>
    </row>
    <row r="758" s="282" customFormat="1" ht="36" customHeight="1" spans="1:7">
      <c r="A758" s="299">
        <v>2110404</v>
      </c>
      <c r="B758" s="300" t="s">
        <v>718</v>
      </c>
      <c r="C758" s="219">
        <v>10</v>
      </c>
      <c r="D758" s="219">
        <v>10</v>
      </c>
      <c r="E758" s="301">
        <f t="shared" si="35"/>
        <v>0</v>
      </c>
      <c r="F758" s="172" t="str">
        <f t="shared" si="36"/>
        <v>是</v>
      </c>
      <c r="G758" s="282" t="str">
        <f t="shared" si="37"/>
        <v>项</v>
      </c>
    </row>
    <row r="759" s="282" customFormat="1" ht="36" customHeight="1" spans="1:7">
      <c r="A759" s="299">
        <v>2110499</v>
      </c>
      <c r="B759" s="300" t="s">
        <v>719</v>
      </c>
      <c r="C759" s="219">
        <v>0</v>
      </c>
      <c r="D759" s="219">
        <v>560</v>
      </c>
      <c r="E759" s="301" t="str">
        <f t="shared" si="35"/>
        <v/>
      </c>
      <c r="F759" s="172" t="str">
        <f t="shared" si="36"/>
        <v>是</v>
      </c>
      <c r="G759" s="282" t="str">
        <f t="shared" si="37"/>
        <v>项</v>
      </c>
    </row>
    <row r="760" s="281" customFormat="1" ht="36" customHeight="1" spans="1:7">
      <c r="A760" s="294">
        <v>21105</v>
      </c>
      <c r="B760" s="295" t="s">
        <v>720</v>
      </c>
      <c r="C760" s="296">
        <f>SUM(C761:C766)</f>
        <v>1550</v>
      </c>
      <c r="D760" s="296">
        <f>SUM(D761:D766)</f>
        <v>560</v>
      </c>
      <c r="E760" s="297" t="str">
        <f t="shared" si="35"/>
        <v/>
      </c>
      <c r="F760" s="298" t="str">
        <f t="shared" si="36"/>
        <v>是</v>
      </c>
      <c r="G760" s="281" t="str">
        <f t="shared" si="37"/>
        <v>款</v>
      </c>
    </row>
    <row r="761" s="282" customFormat="1" ht="36" customHeight="1" spans="1:7">
      <c r="A761" s="299">
        <v>2110501</v>
      </c>
      <c r="B761" s="300" t="s">
        <v>721</v>
      </c>
      <c r="C761" s="219">
        <v>1200</v>
      </c>
      <c r="D761" s="219">
        <v>160</v>
      </c>
      <c r="E761" s="301" t="str">
        <f t="shared" si="35"/>
        <v/>
      </c>
      <c r="F761" s="172" t="str">
        <f t="shared" si="36"/>
        <v>是</v>
      </c>
      <c r="G761" s="282" t="str">
        <f t="shared" si="37"/>
        <v>项</v>
      </c>
    </row>
    <row r="762" s="282" customFormat="1" ht="36" hidden="1" customHeight="1" spans="1:7">
      <c r="A762" s="299">
        <v>2110502</v>
      </c>
      <c r="B762" s="300" t="s">
        <v>722</v>
      </c>
      <c r="C762" s="219">
        <v>0</v>
      </c>
      <c r="D762" s="219">
        <v>0</v>
      </c>
      <c r="E762" s="301" t="str">
        <f t="shared" si="35"/>
        <v/>
      </c>
      <c r="F762" s="172" t="str">
        <f t="shared" si="36"/>
        <v>否</v>
      </c>
      <c r="G762" s="282" t="str">
        <f t="shared" si="37"/>
        <v>项</v>
      </c>
    </row>
    <row r="763" s="282" customFormat="1" ht="36" hidden="1" customHeight="1" spans="1:7">
      <c r="A763" s="299">
        <v>2110503</v>
      </c>
      <c r="B763" s="300" t="s">
        <v>723</v>
      </c>
      <c r="C763" s="219">
        <v>0</v>
      </c>
      <c r="D763" s="219">
        <v>0</v>
      </c>
      <c r="E763" s="301" t="str">
        <f t="shared" si="35"/>
        <v/>
      </c>
      <c r="F763" s="172" t="str">
        <f t="shared" si="36"/>
        <v>否</v>
      </c>
      <c r="G763" s="282" t="str">
        <f t="shared" si="37"/>
        <v>项</v>
      </c>
    </row>
    <row r="764" s="282" customFormat="1" ht="36" hidden="1" customHeight="1" spans="1:7">
      <c r="A764" s="299">
        <v>2110506</v>
      </c>
      <c r="B764" s="300" t="s">
        <v>724</v>
      </c>
      <c r="C764" s="219">
        <v>0</v>
      </c>
      <c r="D764" s="219">
        <v>0</v>
      </c>
      <c r="E764" s="301" t="str">
        <f t="shared" si="35"/>
        <v/>
      </c>
      <c r="F764" s="172" t="str">
        <f t="shared" si="36"/>
        <v>否</v>
      </c>
      <c r="G764" s="282" t="str">
        <f t="shared" si="37"/>
        <v>项</v>
      </c>
    </row>
    <row r="765" s="282" customFormat="1" ht="36" customHeight="1" spans="1:7">
      <c r="A765" s="299">
        <v>2110507</v>
      </c>
      <c r="B765" s="300" t="s">
        <v>725</v>
      </c>
      <c r="C765" s="219">
        <v>350</v>
      </c>
      <c r="D765" s="219">
        <v>400</v>
      </c>
      <c r="E765" s="301">
        <f t="shared" si="35"/>
        <v>0.142857142857143</v>
      </c>
      <c r="F765" s="172" t="str">
        <f t="shared" si="36"/>
        <v>是</v>
      </c>
      <c r="G765" s="282" t="str">
        <f t="shared" si="37"/>
        <v>项</v>
      </c>
    </row>
    <row r="766" s="282" customFormat="1" ht="36" hidden="1" customHeight="1" spans="1:7">
      <c r="A766" s="299">
        <v>2110599</v>
      </c>
      <c r="B766" s="300" t="s">
        <v>726</v>
      </c>
      <c r="C766" s="219">
        <v>0</v>
      </c>
      <c r="D766" s="219">
        <v>0</v>
      </c>
      <c r="E766" s="301" t="str">
        <f t="shared" si="35"/>
        <v/>
      </c>
      <c r="F766" s="172" t="str">
        <f t="shared" si="36"/>
        <v>否</v>
      </c>
      <c r="G766" s="282" t="str">
        <f t="shared" si="37"/>
        <v>项</v>
      </c>
    </row>
    <row r="767" s="281" customFormat="1" ht="36" customHeight="1" spans="1:7">
      <c r="A767" s="294">
        <v>21106</v>
      </c>
      <c r="B767" s="295" t="s">
        <v>727</v>
      </c>
      <c r="C767" s="296">
        <f>SUM(C768:C772)</f>
        <v>1225</v>
      </c>
      <c r="D767" s="296">
        <f>SUM(D768:D772)</f>
        <v>60</v>
      </c>
      <c r="E767" s="297" t="str">
        <f t="shared" si="35"/>
        <v/>
      </c>
      <c r="F767" s="298" t="str">
        <f t="shared" si="36"/>
        <v>是</v>
      </c>
      <c r="G767" s="281" t="str">
        <f t="shared" si="37"/>
        <v>款</v>
      </c>
    </row>
    <row r="768" s="282" customFormat="1" ht="36" customHeight="1" spans="1:7">
      <c r="A768" s="299">
        <v>2110602</v>
      </c>
      <c r="B768" s="300" t="s">
        <v>728</v>
      </c>
      <c r="C768" s="219">
        <v>1100</v>
      </c>
      <c r="D768" s="219">
        <v>0</v>
      </c>
      <c r="E768" s="301" t="str">
        <f t="shared" si="35"/>
        <v/>
      </c>
      <c r="F768" s="172" t="str">
        <f t="shared" si="36"/>
        <v>是</v>
      </c>
      <c r="G768" s="282" t="str">
        <f t="shared" si="37"/>
        <v>项</v>
      </c>
    </row>
    <row r="769" s="282" customFormat="1" ht="36" hidden="1" customHeight="1" spans="1:7">
      <c r="A769" s="299">
        <v>2110603</v>
      </c>
      <c r="B769" s="300" t="s">
        <v>729</v>
      </c>
      <c r="C769" s="219">
        <v>0</v>
      </c>
      <c r="D769" s="219">
        <v>0</v>
      </c>
      <c r="E769" s="301" t="str">
        <f t="shared" si="35"/>
        <v/>
      </c>
      <c r="F769" s="172" t="str">
        <f t="shared" si="36"/>
        <v>否</v>
      </c>
      <c r="G769" s="282" t="str">
        <f t="shared" si="37"/>
        <v>项</v>
      </c>
    </row>
    <row r="770" s="282" customFormat="1" ht="36" hidden="1" customHeight="1" spans="1:7">
      <c r="A770" s="299">
        <v>2110604</v>
      </c>
      <c r="B770" s="300" t="s">
        <v>730</v>
      </c>
      <c r="C770" s="219">
        <v>0</v>
      </c>
      <c r="D770" s="219">
        <v>0</v>
      </c>
      <c r="E770" s="301" t="str">
        <f t="shared" si="35"/>
        <v/>
      </c>
      <c r="F770" s="172" t="str">
        <f t="shared" si="36"/>
        <v>否</v>
      </c>
      <c r="G770" s="282" t="str">
        <f t="shared" si="37"/>
        <v>项</v>
      </c>
    </row>
    <row r="771" s="282" customFormat="1" ht="36" customHeight="1" spans="1:7">
      <c r="A771" s="299">
        <v>2110605</v>
      </c>
      <c r="B771" s="300" t="s">
        <v>731</v>
      </c>
      <c r="C771" s="219">
        <v>40</v>
      </c>
      <c r="D771" s="219">
        <v>40</v>
      </c>
      <c r="E771" s="301">
        <f t="shared" si="35"/>
        <v>0</v>
      </c>
      <c r="F771" s="172" t="str">
        <f t="shared" si="36"/>
        <v>是</v>
      </c>
      <c r="G771" s="282" t="str">
        <f t="shared" si="37"/>
        <v>项</v>
      </c>
    </row>
    <row r="772" s="282" customFormat="1" ht="36" customHeight="1" spans="1:7">
      <c r="A772" s="299">
        <v>2110699</v>
      </c>
      <c r="B772" s="300" t="s">
        <v>732</v>
      </c>
      <c r="C772" s="219">
        <v>85</v>
      </c>
      <c r="D772" s="219">
        <v>20</v>
      </c>
      <c r="E772" s="301" t="str">
        <f t="shared" ref="E772:E835" si="38">IF(C772&lt;&gt;0,IF((D772/C772-1)&lt;-30%,"",IF((D772/C772-1)&gt;150%,"",D772/C772-1)),"")</f>
        <v/>
      </c>
      <c r="F772" s="172" t="str">
        <f t="shared" ref="F772:F835" si="39">IF(LEN(A772)=3,"是",IF(B772&lt;&gt;"",IF(SUM(C772:D772)&lt;&gt;0,"是","否"),"是"))</f>
        <v>是</v>
      </c>
      <c r="G772" s="282" t="str">
        <f t="shared" ref="G772:G835" si="40">IF(LEN(A772)=3,"类",IF(LEN(A772)=5,"款","项"))</f>
        <v>项</v>
      </c>
    </row>
    <row r="773" s="281" customFormat="1" ht="36" hidden="1" customHeight="1" spans="1:7">
      <c r="A773" s="294">
        <v>21107</v>
      </c>
      <c r="B773" s="295" t="s">
        <v>733</v>
      </c>
      <c r="C773" s="296">
        <f>SUM(C774:C775)</f>
        <v>0</v>
      </c>
      <c r="D773" s="296">
        <f>SUM(D774:D775)</f>
        <v>0</v>
      </c>
      <c r="E773" s="297" t="str">
        <f t="shared" si="38"/>
        <v/>
      </c>
      <c r="F773" s="298" t="str">
        <f t="shared" si="39"/>
        <v>否</v>
      </c>
      <c r="G773" s="281" t="str">
        <f t="shared" si="40"/>
        <v>款</v>
      </c>
    </row>
    <row r="774" s="282" customFormat="1" ht="36" hidden="1" customHeight="1" spans="1:7">
      <c r="A774" s="299">
        <v>2110704</v>
      </c>
      <c r="B774" s="300" t="s">
        <v>734</v>
      </c>
      <c r="C774" s="219">
        <v>0</v>
      </c>
      <c r="D774" s="219">
        <v>0</v>
      </c>
      <c r="E774" s="301" t="str">
        <f t="shared" si="38"/>
        <v/>
      </c>
      <c r="F774" s="172" t="str">
        <f t="shared" si="39"/>
        <v>否</v>
      </c>
      <c r="G774" s="282" t="str">
        <f t="shared" si="40"/>
        <v>项</v>
      </c>
    </row>
    <row r="775" s="282" customFormat="1" ht="36" hidden="1" customHeight="1" spans="1:7">
      <c r="A775" s="299">
        <v>2110799</v>
      </c>
      <c r="B775" s="300" t="s">
        <v>735</v>
      </c>
      <c r="C775" s="219">
        <v>0</v>
      </c>
      <c r="D775" s="219">
        <v>0</v>
      </c>
      <c r="E775" s="301" t="str">
        <f t="shared" si="38"/>
        <v/>
      </c>
      <c r="F775" s="172" t="str">
        <f t="shared" si="39"/>
        <v>否</v>
      </c>
      <c r="G775" s="282" t="str">
        <f t="shared" si="40"/>
        <v>项</v>
      </c>
    </row>
    <row r="776" s="281" customFormat="1" ht="36" hidden="1" customHeight="1" spans="1:7">
      <c r="A776" s="294">
        <v>21108</v>
      </c>
      <c r="B776" s="295" t="s">
        <v>736</v>
      </c>
      <c r="C776" s="296">
        <f>SUM(C777:C778)</f>
        <v>0</v>
      </c>
      <c r="D776" s="296">
        <f>SUM(D777:D778)</f>
        <v>0</v>
      </c>
      <c r="E776" s="297" t="str">
        <f t="shared" si="38"/>
        <v/>
      </c>
      <c r="F776" s="298" t="str">
        <f t="shared" si="39"/>
        <v>否</v>
      </c>
      <c r="G776" s="281" t="str">
        <f t="shared" si="40"/>
        <v>款</v>
      </c>
    </row>
    <row r="777" s="282" customFormat="1" ht="36" hidden="1" customHeight="1" spans="1:7">
      <c r="A777" s="299">
        <v>2110804</v>
      </c>
      <c r="B777" s="300" t="s">
        <v>737</v>
      </c>
      <c r="C777" s="219">
        <v>0</v>
      </c>
      <c r="D777" s="219">
        <v>0</v>
      </c>
      <c r="E777" s="301" t="str">
        <f t="shared" si="38"/>
        <v/>
      </c>
      <c r="F777" s="172" t="str">
        <f t="shared" si="39"/>
        <v>否</v>
      </c>
      <c r="G777" s="282" t="str">
        <f t="shared" si="40"/>
        <v>项</v>
      </c>
    </row>
    <row r="778" s="282" customFormat="1" ht="36" hidden="1" customHeight="1" spans="1:7">
      <c r="A778" s="299">
        <v>2110899</v>
      </c>
      <c r="B778" s="300" t="s">
        <v>738</v>
      </c>
      <c r="C778" s="219">
        <v>0</v>
      </c>
      <c r="D778" s="219">
        <v>0</v>
      </c>
      <c r="E778" s="301" t="str">
        <f t="shared" si="38"/>
        <v/>
      </c>
      <c r="F778" s="172" t="str">
        <f t="shared" si="39"/>
        <v>否</v>
      </c>
      <c r="G778" s="282" t="str">
        <f t="shared" si="40"/>
        <v>项</v>
      </c>
    </row>
    <row r="779" s="281" customFormat="1" ht="36" hidden="1" customHeight="1" spans="1:7">
      <c r="A779" s="294">
        <v>21109</v>
      </c>
      <c r="B779" s="295" t="s">
        <v>739</v>
      </c>
      <c r="C779" s="296">
        <f>C780</f>
        <v>0</v>
      </c>
      <c r="D779" s="296">
        <f>D780</f>
        <v>0</v>
      </c>
      <c r="E779" s="297" t="str">
        <f t="shared" si="38"/>
        <v/>
      </c>
      <c r="F779" s="298" t="str">
        <f t="shared" si="39"/>
        <v>否</v>
      </c>
      <c r="G779" s="281" t="str">
        <f t="shared" si="40"/>
        <v>款</v>
      </c>
    </row>
    <row r="780" s="282" customFormat="1" ht="36" hidden="1" customHeight="1" spans="1:7">
      <c r="A780" s="299">
        <v>2110901</v>
      </c>
      <c r="B780" s="300" t="s">
        <v>740</v>
      </c>
      <c r="C780" s="219">
        <v>0</v>
      </c>
      <c r="D780" s="219">
        <v>0</v>
      </c>
      <c r="E780" s="301" t="str">
        <f t="shared" si="38"/>
        <v/>
      </c>
      <c r="F780" s="172" t="str">
        <f t="shared" si="39"/>
        <v>否</v>
      </c>
      <c r="G780" s="282" t="str">
        <f t="shared" si="40"/>
        <v>项</v>
      </c>
    </row>
    <row r="781" s="281" customFormat="1" ht="36" customHeight="1" spans="1:7">
      <c r="A781" s="294">
        <v>21110</v>
      </c>
      <c r="B781" s="295" t="s">
        <v>741</v>
      </c>
      <c r="C781" s="296">
        <f>C782</f>
        <v>1200</v>
      </c>
      <c r="D781" s="296">
        <f>D782</f>
        <v>3200</v>
      </c>
      <c r="E781" s="297" t="str">
        <f t="shared" si="38"/>
        <v/>
      </c>
      <c r="F781" s="298" t="str">
        <f t="shared" si="39"/>
        <v>是</v>
      </c>
      <c r="G781" s="281" t="str">
        <f t="shared" si="40"/>
        <v>款</v>
      </c>
    </row>
    <row r="782" s="282" customFormat="1" ht="36" customHeight="1" spans="1:7">
      <c r="A782" s="299">
        <v>2111001</v>
      </c>
      <c r="B782" s="300" t="s">
        <v>742</v>
      </c>
      <c r="C782" s="219">
        <v>1200</v>
      </c>
      <c r="D782" s="219">
        <v>3200</v>
      </c>
      <c r="E782" s="301" t="str">
        <f t="shared" si="38"/>
        <v/>
      </c>
      <c r="F782" s="172" t="str">
        <f t="shared" si="39"/>
        <v>是</v>
      </c>
      <c r="G782" s="282" t="str">
        <f t="shared" si="40"/>
        <v>项</v>
      </c>
    </row>
    <row r="783" s="281" customFormat="1" ht="36" customHeight="1" spans="1:7">
      <c r="A783" s="294">
        <v>21111</v>
      </c>
      <c r="B783" s="295" t="s">
        <v>743</v>
      </c>
      <c r="C783" s="296">
        <f>SUM(C784:C788)</f>
        <v>5</v>
      </c>
      <c r="D783" s="296">
        <f>SUM(D784:D788)</f>
        <v>5</v>
      </c>
      <c r="E783" s="297">
        <f t="shared" si="38"/>
        <v>0</v>
      </c>
      <c r="F783" s="298" t="str">
        <f t="shared" si="39"/>
        <v>是</v>
      </c>
      <c r="G783" s="281" t="str">
        <f t="shared" si="40"/>
        <v>款</v>
      </c>
    </row>
    <row r="784" s="282" customFormat="1" ht="36" customHeight="1" spans="1:7">
      <c r="A784" s="299">
        <v>2111101</v>
      </c>
      <c r="B784" s="300" t="s">
        <v>744</v>
      </c>
      <c r="C784" s="219">
        <v>5</v>
      </c>
      <c r="D784" s="219">
        <v>5</v>
      </c>
      <c r="E784" s="301">
        <f t="shared" si="38"/>
        <v>0</v>
      </c>
      <c r="F784" s="172" t="str">
        <f t="shared" si="39"/>
        <v>是</v>
      </c>
      <c r="G784" s="282" t="str">
        <f t="shared" si="40"/>
        <v>项</v>
      </c>
    </row>
    <row r="785" s="282" customFormat="1" ht="36" hidden="1" customHeight="1" spans="1:7">
      <c r="A785" s="299">
        <v>2111102</v>
      </c>
      <c r="B785" s="300" t="s">
        <v>745</v>
      </c>
      <c r="C785" s="219">
        <v>0</v>
      </c>
      <c r="D785" s="219">
        <v>0</v>
      </c>
      <c r="E785" s="301" t="str">
        <f t="shared" si="38"/>
        <v/>
      </c>
      <c r="F785" s="172" t="str">
        <f t="shared" si="39"/>
        <v>否</v>
      </c>
      <c r="G785" s="282" t="str">
        <f t="shared" si="40"/>
        <v>项</v>
      </c>
    </row>
    <row r="786" s="282" customFormat="1" ht="36" hidden="1" customHeight="1" spans="1:7">
      <c r="A786" s="299">
        <v>2111103</v>
      </c>
      <c r="B786" s="300" t="s">
        <v>746</v>
      </c>
      <c r="C786" s="219">
        <v>0</v>
      </c>
      <c r="D786" s="219">
        <v>0</v>
      </c>
      <c r="E786" s="301" t="str">
        <f t="shared" si="38"/>
        <v/>
      </c>
      <c r="F786" s="172" t="str">
        <f t="shared" si="39"/>
        <v>否</v>
      </c>
      <c r="G786" s="282" t="str">
        <f t="shared" si="40"/>
        <v>项</v>
      </c>
    </row>
    <row r="787" s="282" customFormat="1" ht="36" hidden="1" customHeight="1" spans="1:7">
      <c r="A787" s="299">
        <v>2111104</v>
      </c>
      <c r="B787" s="300" t="s">
        <v>747</v>
      </c>
      <c r="C787" s="219">
        <v>0</v>
      </c>
      <c r="D787" s="219">
        <v>0</v>
      </c>
      <c r="E787" s="301" t="str">
        <f t="shared" si="38"/>
        <v/>
      </c>
      <c r="F787" s="172" t="str">
        <f t="shared" si="39"/>
        <v>否</v>
      </c>
      <c r="G787" s="282" t="str">
        <f t="shared" si="40"/>
        <v>项</v>
      </c>
    </row>
    <row r="788" s="282" customFormat="1" ht="36" hidden="1" customHeight="1" spans="1:7">
      <c r="A788" s="299">
        <v>2111199</v>
      </c>
      <c r="B788" s="300" t="s">
        <v>748</v>
      </c>
      <c r="C788" s="219">
        <v>0</v>
      </c>
      <c r="D788" s="219">
        <v>0</v>
      </c>
      <c r="E788" s="301" t="str">
        <f t="shared" si="38"/>
        <v/>
      </c>
      <c r="F788" s="172" t="str">
        <f t="shared" si="39"/>
        <v>否</v>
      </c>
      <c r="G788" s="282" t="str">
        <f t="shared" si="40"/>
        <v>项</v>
      </c>
    </row>
    <row r="789" s="281" customFormat="1" ht="36" hidden="1" customHeight="1" spans="1:7">
      <c r="A789" s="294">
        <v>21112</v>
      </c>
      <c r="B789" s="295" t="s">
        <v>749</v>
      </c>
      <c r="C789" s="296">
        <f>C790</f>
        <v>0</v>
      </c>
      <c r="D789" s="296">
        <f>D790</f>
        <v>0</v>
      </c>
      <c r="E789" s="297" t="str">
        <f t="shared" si="38"/>
        <v/>
      </c>
      <c r="F789" s="298" t="str">
        <f t="shared" si="39"/>
        <v>否</v>
      </c>
      <c r="G789" s="281" t="str">
        <f t="shared" si="40"/>
        <v>款</v>
      </c>
    </row>
    <row r="790" s="282" customFormat="1" ht="36" hidden="1" customHeight="1" spans="1:7">
      <c r="A790" s="299">
        <v>2111201</v>
      </c>
      <c r="B790" s="300" t="s">
        <v>750</v>
      </c>
      <c r="C790" s="219">
        <v>0</v>
      </c>
      <c r="D790" s="219">
        <v>0</v>
      </c>
      <c r="E790" s="301" t="str">
        <f t="shared" si="38"/>
        <v/>
      </c>
      <c r="F790" s="172" t="str">
        <f t="shared" si="39"/>
        <v>否</v>
      </c>
      <c r="G790" s="282" t="str">
        <f t="shared" si="40"/>
        <v>项</v>
      </c>
    </row>
    <row r="791" s="281" customFormat="1" ht="36" hidden="1" customHeight="1" spans="1:7">
      <c r="A791" s="294">
        <v>21113</v>
      </c>
      <c r="B791" s="295" t="s">
        <v>751</v>
      </c>
      <c r="C791" s="296">
        <f>C792</f>
        <v>0</v>
      </c>
      <c r="D791" s="296">
        <f>D792</f>
        <v>0</v>
      </c>
      <c r="E791" s="297" t="str">
        <f t="shared" si="38"/>
        <v/>
      </c>
      <c r="F791" s="298" t="str">
        <f t="shared" si="39"/>
        <v>否</v>
      </c>
      <c r="G791" s="281" t="str">
        <f t="shared" si="40"/>
        <v>款</v>
      </c>
    </row>
    <row r="792" s="282" customFormat="1" ht="36" hidden="1" customHeight="1" spans="1:7">
      <c r="A792" s="299">
        <v>2111301</v>
      </c>
      <c r="B792" s="300" t="s">
        <v>752</v>
      </c>
      <c r="C792" s="219">
        <v>0</v>
      </c>
      <c r="D792" s="219">
        <v>0</v>
      </c>
      <c r="E792" s="301" t="str">
        <f t="shared" si="38"/>
        <v/>
      </c>
      <c r="F792" s="172" t="str">
        <f t="shared" si="39"/>
        <v>否</v>
      </c>
      <c r="G792" s="282" t="str">
        <f t="shared" si="40"/>
        <v>项</v>
      </c>
    </row>
    <row r="793" s="281" customFormat="1" ht="36" hidden="1" customHeight="1" spans="1:7">
      <c r="A793" s="294">
        <v>21114</v>
      </c>
      <c r="B793" s="295" t="s">
        <v>753</v>
      </c>
      <c r="C793" s="296">
        <f>SUM(C794:C807)</f>
        <v>0</v>
      </c>
      <c r="D793" s="296">
        <f>SUM(D794:D807)</f>
        <v>0</v>
      </c>
      <c r="E793" s="297" t="str">
        <f t="shared" si="38"/>
        <v/>
      </c>
      <c r="F793" s="298" t="str">
        <f t="shared" si="39"/>
        <v>否</v>
      </c>
      <c r="G793" s="281" t="str">
        <f t="shared" si="40"/>
        <v>款</v>
      </c>
    </row>
    <row r="794" s="282" customFormat="1" ht="36" hidden="1" customHeight="1" spans="1:7">
      <c r="A794" s="299">
        <v>2111401</v>
      </c>
      <c r="B794" s="300" t="s">
        <v>167</v>
      </c>
      <c r="C794" s="219">
        <v>0</v>
      </c>
      <c r="D794" s="219">
        <v>0</v>
      </c>
      <c r="E794" s="301" t="str">
        <f t="shared" si="38"/>
        <v/>
      </c>
      <c r="F794" s="172" t="str">
        <f t="shared" si="39"/>
        <v>否</v>
      </c>
      <c r="G794" s="282" t="str">
        <f t="shared" si="40"/>
        <v>项</v>
      </c>
    </row>
    <row r="795" s="282" customFormat="1" ht="36" hidden="1" customHeight="1" spans="1:7">
      <c r="A795" s="299">
        <v>2111402</v>
      </c>
      <c r="B795" s="300" t="s">
        <v>168</v>
      </c>
      <c r="C795" s="219">
        <v>0</v>
      </c>
      <c r="D795" s="219">
        <v>0</v>
      </c>
      <c r="E795" s="301" t="str">
        <f t="shared" si="38"/>
        <v/>
      </c>
      <c r="F795" s="172" t="str">
        <f t="shared" si="39"/>
        <v>否</v>
      </c>
      <c r="G795" s="282" t="str">
        <f t="shared" si="40"/>
        <v>项</v>
      </c>
    </row>
    <row r="796" s="282" customFormat="1" ht="36" hidden="1" customHeight="1" spans="1:7">
      <c r="A796" s="299">
        <v>2111403</v>
      </c>
      <c r="B796" s="300" t="s">
        <v>169</v>
      </c>
      <c r="C796" s="219">
        <v>0</v>
      </c>
      <c r="D796" s="219">
        <v>0</v>
      </c>
      <c r="E796" s="301" t="str">
        <f t="shared" si="38"/>
        <v/>
      </c>
      <c r="F796" s="172" t="str">
        <f t="shared" si="39"/>
        <v>否</v>
      </c>
      <c r="G796" s="282" t="str">
        <f t="shared" si="40"/>
        <v>项</v>
      </c>
    </row>
    <row r="797" s="282" customFormat="1" ht="36" hidden="1" customHeight="1" spans="1:7">
      <c r="A797" s="299">
        <v>2111404</v>
      </c>
      <c r="B797" s="300" t="s">
        <v>754</v>
      </c>
      <c r="C797" s="219">
        <v>0</v>
      </c>
      <c r="D797" s="219">
        <v>0</v>
      </c>
      <c r="E797" s="301" t="str">
        <f t="shared" si="38"/>
        <v/>
      </c>
      <c r="F797" s="172" t="str">
        <f t="shared" si="39"/>
        <v>否</v>
      </c>
      <c r="G797" s="282" t="str">
        <f t="shared" si="40"/>
        <v>项</v>
      </c>
    </row>
    <row r="798" s="282" customFormat="1" ht="36" hidden="1" customHeight="1" spans="1:7">
      <c r="A798" s="299">
        <v>2111405</v>
      </c>
      <c r="B798" s="300" t="s">
        <v>755</v>
      </c>
      <c r="C798" s="219">
        <v>0</v>
      </c>
      <c r="D798" s="219">
        <v>0</v>
      </c>
      <c r="E798" s="301" t="str">
        <f t="shared" si="38"/>
        <v/>
      </c>
      <c r="F798" s="172" t="str">
        <f t="shared" si="39"/>
        <v>否</v>
      </c>
      <c r="G798" s="282" t="str">
        <f t="shared" si="40"/>
        <v>项</v>
      </c>
    </row>
    <row r="799" s="282" customFormat="1" ht="36" hidden="1" customHeight="1" spans="1:7">
      <c r="A799" s="299">
        <v>2111406</v>
      </c>
      <c r="B799" s="300" t="s">
        <v>756</v>
      </c>
      <c r="C799" s="219">
        <v>0</v>
      </c>
      <c r="D799" s="219">
        <v>0</v>
      </c>
      <c r="E799" s="301" t="str">
        <f t="shared" si="38"/>
        <v/>
      </c>
      <c r="F799" s="172" t="str">
        <f t="shared" si="39"/>
        <v>否</v>
      </c>
      <c r="G799" s="282" t="str">
        <f t="shared" si="40"/>
        <v>项</v>
      </c>
    </row>
    <row r="800" s="282" customFormat="1" ht="36" hidden="1" customHeight="1" spans="1:7">
      <c r="A800" s="299">
        <v>2111407</v>
      </c>
      <c r="B800" s="300" t="s">
        <v>757</v>
      </c>
      <c r="C800" s="219">
        <v>0</v>
      </c>
      <c r="D800" s="219">
        <v>0</v>
      </c>
      <c r="E800" s="301" t="str">
        <f t="shared" si="38"/>
        <v/>
      </c>
      <c r="F800" s="172" t="str">
        <f t="shared" si="39"/>
        <v>否</v>
      </c>
      <c r="G800" s="282" t="str">
        <f t="shared" si="40"/>
        <v>项</v>
      </c>
    </row>
    <row r="801" s="282" customFormat="1" ht="36" hidden="1" customHeight="1" spans="1:7">
      <c r="A801" s="299">
        <v>2111408</v>
      </c>
      <c r="B801" s="300" t="s">
        <v>758</v>
      </c>
      <c r="C801" s="219">
        <v>0</v>
      </c>
      <c r="D801" s="219">
        <v>0</v>
      </c>
      <c r="E801" s="301" t="str">
        <f t="shared" si="38"/>
        <v/>
      </c>
      <c r="F801" s="172" t="str">
        <f t="shared" si="39"/>
        <v>否</v>
      </c>
      <c r="G801" s="282" t="str">
        <f t="shared" si="40"/>
        <v>项</v>
      </c>
    </row>
    <row r="802" s="282" customFormat="1" ht="36" hidden="1" customHeight="1" spans="1:7">
      <c r="A802" s="299">
        <v>2111409</v>
      </c>
      <c r="B802" s="300" t="s">
        <v>759</v>
      </c>
      <c r="C802" s="219">
        <v>0</v>
      </c>
      <c r="D802" s="219">
        <v>0</v>
      </c>
      <c r="E802" s="301" t="str">
        <f t="shared" si="38"/>
        <v/>
      </c>
      <c r="F802" s="172" t="str">
        <f t="shared" si="39"/>
        <v>否</v>
      </c>
      <c r="G802" s="282" t="str">
        <f t="shared" si="40"/>
        <v>项</v>
      </c>
    </row>
    <row r="803" s="282" customFormat="1" ht="36" hidden="1" customHeight="1" spans="1:7">
      <c r="A803" s="299">
        <v>2111410</v>
      </c>
      <c r="B803" s="300" t="s">
        <v>760</v>
      </c>
      <c r="C803" s="219">
        <v>0</v>
      </c>
      <c r="D803" s="219">
        <v>0</v>
      </c>
      <c r="E803" s="301" t="str">
        <f t="shared" si="38"/>
        <v/>
      </c>
      <c r="F803" s="172" t="str">
        <f t="shared" si="39"/>
        <v>否</v>
      </c>
      <c r="G803" s="282" t="str">
        <f t="shared" si="40"/>
        <v>项</v>
      </c>
    </row>
    <row r="804" s="282" customFormat="1" ht="36" hidden="1" customHeight="1" spans="1:7">
      <c r="A804" s="299">
        <v>2111411</v>
      </c>
      <c r="B804" s="300" t="s">
        <v>208</v>
      </c>
      <c r="C804" s="219">
        <v>0</v>
      </c>
      <c r="D804" s="219">
        <v>0</v>
      </c>
      <c r="E804" s="301" t="str">
        <f t="shared" si="38"/>
        <v/>
      </c>
      <c r="F804" s="172" t="str">
        <f t="shared" si="39"/>
        <v>否</v>
      </c>
      <c r="G804" s="282" t="str">
        <f t="shared" si="40"/>
        <v>项</v>
      </c>
    </row>
    <row r="805" s="282" customFormat="1" ht="36" hidden="1" customHeight="1" spans="1:7">
      <c r="A805" s="299">
        <v>2111413</v>
      </c>
      <c r="B805" s="300" t="s">
        <v>761</v>
      </c>
      <c r="C805" s="219">
        <v>0</v>
      </c>
      <c r="D805" s="219">
        <v>0</v>
      </c>
      <c r="E805" s="301" t="str">
        <f t="shared" si="38"/>
        <v/>
      </c>
      <c r="F805" s="172" t="str">
        <f t="shared" si="39"/>
        <v>否</v>
      </c>
      <c r="G805" s="282" t="str">
        <f t="shared" si="40"/>
        <v>项</v>
      </c>
    </row>
    <row r="806" s="282" customFormat="1" ht="36" hidden="1" customHeight="1" spans="1:7">
      <c r="A806" s="299">
        <v>2111450</v>
      </c>
      <c r="B806" s="300" t="s">
        <v>176</v>
      </c>
      <c r="C806" s="219">
        <v>0</v>
      </c>
      <c r="D806" s="219">
        <v>0</v>
      </c>
      <c r="E806" s="301" t="str">
        <f t="shared" si="38"/>
        <v/>
      </c>
      <c r="F806" s="172" t="str">
        <f t="shared" si="39"/>
        <v>否</v>
      </c>
      <c r="G806" s="282" t="str">
        <f t="shared" si="40"/>
        <v>项</v>
      </c>
    </row>
    <row r="807" s="282" customFormat="1" ht="36" hidden="1" customHeight="1" spans="1:7">
      <c r="A807" s="299">
        <v>2111499</v>
      </c>
      <c r="B807" s="300" t="s">
        <v>762</v>
      </c>
      <c r="C807" s="219">
        <v>0</v>
      </c>
      <c r="D807" s="219">
        <v>0</v>
      </c>
      <c r="E807" s="301" t="str">
        <f t="shared" si="38"/>
        <v/>
      </c>
      <c r="F807" s="172" t="str">
        <f t="shared" si="39"/>
        <v>否</v>
      </c>
      <c r="G807" s="282" t="str">
        <f t="shared" si="40"/>
        <v>项</v>
      </c>
    </row>
    <row r="808" s="281" customFormat="1" ht="36" customHeight="1" spans="1:7">
      <c r="A808" s="294">
        <v>21199</v>
      </c>
      <c r="B808" s="295" t="s">
        <v>763</v>
      </c>
      <c r="C808" s="296">
        <f>C809</f>
        <v>0</v>
      </c>
      <c r="D808" s="296">
        <f>D809</f>
        <v>240</v>
      </c>
      <c r="E808" s="297" t="str">
        <f t="shared" si="38"/>
        <v/>
      </c>
      <c r="F808" s="298" t="str">
        <f t="shared" si="39"/>
        <v>是</v>
      </c>
      <c r="G808" s="281" t="str">
        <f t="shared" si="40"/>
        <v>款</v>
      </c>
    </row>
    <row r="809" s="282" customFormat="1" ht="36" customHeight="1" spans="1:7">
      <c r="A809" s="299">
        <v>2119999</v>
      </c>
      <c r="B809" s="300" t="s">
        <v>764</v>
      </c>
      <c r="C809" s="219">
        <v>0</v>
      </c>
      <c r="D809" s="219">
        <v>240</v>
      </c>
      <c r="E809" s="301" t="str">
        <f t="shared" si="38"/>
        <v/>
      </c>
      <c r="F809" s="172" t="str">
        <f t="shared" si="39"/>
        <v>是</v>
      </c>
      <c r="G809" s="282" t="str">
        <f t="shared" si="40"/>
        <v>项</v>
      </c>
    </row>
    <row r="810" s="281" customFormat="1" ht="36" customHeight="1" spans="1:7">
      <c r="A810" s="294">
        <v>212</v>
      </c>
      <c r="B810" s="295" t="s">
        <v>765</v>
      </c>
      <c r="C810" s="296">
        <f>SUM(C811,C822,C824,C827,C829,C831)</f>
        <v>20000</v>
      </c>
      <c r="D810" s="296">
        <f>SUM(D811,D822,D824,D827,D829,D831)</f>
        <v>13000</v>
      </c>
      <c r="E810" s="297" t="str">
        <f t="shared" si="38"/>
        <v/>
      </c>
      <c r="F810" s="298" t="str">
        <f t="shared" si="39"/>
        <v>是</v>
      </c>
      <c r="G810" s="281" t="str">
        <f t="shared" si="40"/>
        <v>类</v>
      </c>
    </row>
    <row r="811" s="281" customFormat="1" ht="36" customHeight="1" spans="1:7">
      <c r="A811" s="294">
        <v>21201</v>
      </c>
      <c r="B811" s="295" t="s">
        <v>766</v>
      </c>
      <c r="C811" s="296">
        <f>SUM(C812:C821)</f>
        <v>3105</v>
      </c>
      <c r="D811" s="296">
        <f>SUM(D812:D821)</f>
        <v>3016</v>
      </c>
      <c r="E811" s="297">
        <f t="shared" si="38"/>
        <v>-0.0286634460547504</v>
      </c>
      <c r="F811" s="298" t="str">
        <f t="shared" si="39"/>
        <v>是</v>
      </c>
      <c r="G811" s="281" t="str">
        <f t="shared" si="40"/>
        <v>款</v>
      </c>
    </row>
    <row r="812" s="282" customFormat="1" ht="36" customHeight="1" spans="1:7">
      <c r="A812" s="299">
        <v>2120101</v>
      </c>
      <c r="B812" s="300" t="s">
        <v>167</v>
      </c>
      <c r="C812" s="219">
        <v>500</v>
      </c>
      <c r="D812" s="219">
        <v>500</v>
      </c>
      <c r="E812" s="301">
        <f t="shared" si="38"/>
        <v>0</v>
      </c>
      <c r="F812" s="172" t="str">
        <f t="shared" si="39"/>
        <v>是</v>
      </c>
      <c r="G812" s="282" t="str">
        <f t="shared" si="40"/>
        <v>项</v>
      </c>
    </row>
    <row r="813" s="282" customFormat="1" ht="36" customHeight="1" spans="1:7">
      <c r="A813" s="299">
        <v>2120102</v>
      </c>
      <c r="B813" s="300" t="s">
        <v>168</v>
      </c>
      <c r="C813" s="219">
        <v>5</v>
      </c>
      <c r="D813" s="219">
        <v>6</v>
      </c>
      <c r="E813" s="301">
        <f t="shared" si="38"/>
        <v>0.2</v>
      </c>
      <c r="F813" s="172" t="str">
        <f t="shared" si="39"/>
        <v>是</v>
      </c>
      <c r="G813" s="282" t="str">
        <f t="shared" si="40"/>
        <v>项</v>
      </c>
    </row>
    <row r="814" s="282" customFormat="1" ht="36" customHeight="1" spans="1:7">
      <c r="A814" s="299">
        <v>2120103</v>
      </c>
      <c r="B814" s="300" t="s">
        <v>169</v>
      </c>
      <c r="C814" s="219">
        <v>1100</v>
      </c>
      <c r="D814" s="219">
        <v>1000</v>
      </c>
      <c r="E814" s="301">
        <f t="shared" si="38"/>
        <v>-0.0909090909090909</v>
      </c>
      <c r="F814" s="172" t="str">
        <f t="shared" si="39"/>
        <v>是</v>
      </c>
      <c r="G814" s="282" t="str">
        <f t="shared" si="40"/>
        <v>项</v>
      </c>
    </row>
    <row r="815" s="282" customFormat="1" ht="36" customHeight="1" spans="1:7">
      <c r="A815" s="299">
        <v>2120104</v>
      </c>
      <c r="B815" s="300" t="s">
        <v>767</v>
      </c>
      <c r="C815" s="219">
        <v>1000</v>
      </c>
      <c r="D815" s="219">
        <v>1200</v>
      </c>
      <c r="E815" s="301">
        <f t="shared" si="38"/>
        <v>0.2</v>
      </c>
      <c r="F815" s="172" t="str">
        <f t="shared" si="39"/>
        <v>是</v>
      </c>
      <c r="G815" s="282" t="str">
        <f t="shared" si="40"/>
        <v>项</v>
      </c>
    </row>
    <row r="816" s="282" customFormat="1" ht="36" hidden="1" customHeight="1" spans="1:7">
      <c r="A816" s="299">
        <v>2120105</v>
      </c>
      <c r="B816" s="300" t="s">
        <v>768</v>
      </c>
      <c r="C816" s="219">
        <v>0</v>
      </c>
      <c r="D816" s="219">
        <v>0</v>
      </c>
      <c r="E816" s="301" t="str">
        <f t="shared" si="38"/>
        <v/>
      </c>
      <c r="F816" s="172" t="str">
        <f t="shared" si="39"/>
        <v>否</v>
      </c>
      <c r="G816" s="282" t="str">
        <f t="shared" si="40"/>
        <v>项</v>
      </c>
    </row>
    <row r="817" s="282" customFormat="1" ht="36" hidden="1" customHeight="1" spans="1:7">
      <c r="A817" s="299">
        <v>2120106</v>
      </c>
      <c r="B817" s="300" t="s">
        <v>769</v>
      </c>
      <c r="C817" s="219">
        <v>0</v>
      </c>
      <c r="D817" s="219">
        <v>0</v>
      </c>
      <c r="E817" s="301" t="str">
        <f t="shared" si="38"/>
        <v/>
      </c>
      <c r="F817" s="172" t="str">
        <f t="shared" si="39"/>
        <v>否</v>
      </c>
      <c r="G817" s="282" t="str">
        <f t="shared" si="40"/>
        <v>项</v>
      </c>
    </row>
    <row r="818" s="282" customFormat="1" ht="36" hidden="1" customHeight="1" spans="1:7">
      <c r="A818" s="299">
        <v>2120107</v>
      </c>
      <c r="B818" s="300" t="s">
        <v>770</v>
      </c>
      <c r="C818" s="219">
        <v>0</v>
      </c>
      <c r="D818" s="219">
        <v>0</v>
      </c>
      <c r="E818" s="301" t="str">
        <f t="shared" si="38"/>
        <v/>
      </c>
      <c r="F818" s="172" t="str">
        <f t="shared" si="39"/>
        <v>否</v>
      </c>
      <c r="G818" s="282" t="str">
        <f t="shared" si="40"/>
        <v>项</v>
      </c>
    </row>
    <row r="819" s="282" customFormat="1" ht="36" hidden="1" customHeight="1" spans="1:7">
      <c r="A819" s="299">
        <v>2120109</v>
      </c>
      <c r="B819" s="300" t="s">
        <v>771</v>
      </c>
      <c r="C819" s="219">
        <v>0</v>
      </c>
      <c r="D819" s="219">
        <v>0</v>
      </c>
      <c r="E819" s="301" t="str">
        <f t="shared" si="38"/>
        <v/>
      </c>
      <c r="F819" s="172" t="str">
        <f t="shared" si="39"/>
        <v>否</v>
      </c>
      <c r="G819" s="282" t="str">
        <f t="shared" si="40"/>
        <v>项</v>
      </c>
    </row>
    <row r="820" s="282" customFormat="1" ht="36" hidden="1" customHeight="1" spans="1:7">
      <c r="A820" s="299">
        <v>2120110</v>
      </c>
      <c r="B820" s="300" t="s">
        <v>772</v>
      </c>
      <c r="C820" s="219">
        <v>0</v>
      </c>
      <c r="D820" s="219">
        <v>0</v>
      </c>
      <c r="E820" s="301" t="str">
        <f t="shared" si="38"/>
        <v/>
      </c>
      <c r="F820" s="172" t="str">
        <f t="shared" si="39"/>
        <v>否</v>
      </c>
      <c r="G820" s="282" t="str">
        <f t="shared" si="40"/>
        <v>项</v>
      </c>
    </row>
    <row r="821" s="282" customFormat="1" ht="36" customHeight="1" spans="1:7">
      <c r="A821" s="299">
        <v>2120199</v>
      </c>
      <c r="B821" s="300" t="s">
        <v>773</v>
      </c>
      <c r="C821" s="219">
        <v>500</v>
      </c>
      <c r="D821" s="219">
        <v>310</v>
      </c>
      <c r="E821" s="301" t="str">
        <f t="shared" si="38"/>
        <v/>
      </c>
      <c r="F821" s="172" t="str">
        <f t="shared" si="39"/>
        <v>是</v>
      </c>
      <c r="G821" s="282" t="str">
        <f t="shared" si="40"/>
        <v>项</v>
      </c>
    </row>
    <row r="822" s="281" customFormat="1" ht="36" customHeight="1" spans="1:7">
      <c r="A822" s="294">
        <v>21202</v>
      </c>
      <c r="B822" s="295" t="s">
        <v>774</v>
      </c>
      <c r="C822" s="296">
        <f>C823</f>
        <v>160</v>
      </c>
      <c r="D822" s="296">
        <f>D823</f>
        <v>160</v>
      </c>
      <c r="E822" s="297">
        <f t="shared" si="38"/>
        <v>0</v>
      </c>
      <c r="F822" s="298" t="str">
        <f t="shared" si="39"/>
        <v>是</v>
      </c>
      <c r="G822" s="281" t="str">
        <f t="shared" si="40"/>
        <v>款</v>
      </c>
    </row>
    <row r="823" s="282" customFormat="1" ht="36" customHeight="1" spans="1:7">
      <c r="A823" s="299">
        <v>2120201</v>
      </c>
      <c r="B823" s="300" t="s">
        <v>775</v>
      </c>
      <c r="C823" s="219">
        <v>160</v>
      </c>
      <c r="D823" s="219">
        <v>160</v>
      </c>
      <c r="E823" s="301">
        <f t="shared" si="38"/>
        <v>0</v>
      </c>
      <c r="F823" s="172" t="str">
        <f t="shared" si="39"/>
        <v>是</v>
      </c>
      <c r="G823" s="282" t="str">
        <f t="shared" si="40"/>
        <v>项</v>
      </c>
    </row>
    <row r="824" s="281" customFormat="1" ht="36" customHeight="1" spans="1:7">
      <c r="A824" s="294">
        <v>21203</v>
      </c>
      <c r="B824" s="295" t="s">
        <v>776</v>
      </c>
      <c r="C824" s="296">
        <f>SUM(C825:C826)</f>
        <v>13170</v>
      </c>
      <c r="D824" s="296">
        <f>SUM(D825:D826)</f>
        <v>7008</v>
      </c>
      <c r="E824" s="297" t="str">
        <f t="shared" si="38"/>
        <v/>
      </c>
      <c r="F824" s="298" t="str">
        <f t="shared" si="39"/>
        <v>是</v>
      </c>
      <c r="G824" s="281" t="str">
        <f t="shared" si="40"/>
        <v>款</v>
      </c>
    </row>
    <row r="825" s="282" customFormat="1" ht="36" customHeight="1" spans="1:7">
      <c r="A825" s="299">
        <v>2120303</v>
      </c>
      <c r="B825" s="300" t="s">
        <v>777</v>
      </c>
      <c r="C825" s="219">
        <v>170</v>
      </c>
      <c r="D825" s="219">
        <v>8</v>
      </c>
      <c r="E825" s="301" t="str">
        <f t="shared" si="38"/>
        <v/>
      </c>
      <c r="F825" s="172" t="str">
        <f t="shared" si="39"/>
        <v>是</v>
      </c>
      <c r="G825" s="282" t="str">
        <f t="shared" si="40"/>
        <v>项</v>
      </c>
    </row>
    <row r="826" s="282" customFormat="1" ht="36" customHeight="1" spans="1:7">
      <c r="A826" s="299">
        <v>2120399</v>
      </c>
      <c r="B826" s="300" t="s">
        <v>778</v>
      </c>
      <c r="C826" s="219">
        <v>13000</v>
      </c>
      <c r="D826" s="219">
        <v>7000</v>
      </c>
      <c r="E826" s="301" t="str">
        <f t="shared" si="38"/>
        <v/>
      </c>
      <c r="F826" s="172" t="str">
        <f t="shared" si="39"/>
        <v>是</v>
      </c>
      <c r="G826" s="282" t="str">
        <f t="shared" si="40"/>
        <v>项</v>
      </c>
    </row>
    <row r="827" s="281" customFormat="1" ht="36" customHeight="1" spans="1:7">
      <c r="A827" s="294">
        <v>21205</v>
      </c>
      <c r="B827" s="295" t="s">
        <v>779</v>
      </c>
      <c r="C827" s="296">
        <f t="shared" ref="C827:C831" si="41">C828</f>
        <v>3300</v>
      </c>
      <c r="D827" s="296">
        <f t="shared" ref="D827:D831" si="42">D828</f>
        <v>2636</v>
      </c>
      <c r="E827" s="297">
        <f t="shared" si="38"/>
        <v>-0.201212121212121</v>
      </c>
      <c r="F827" s="298" t="str">
        <f t="shared" si="39"/>
        <v>是</v>
      </c>
      <c r="G827" s="281" t="str">
        <f t="shared" si="40"/>
        <v>款</v>
      </c>
    </row>
    <row r="828" s="282" customFormat="1" ht="36" customHeight="1" spans="1:7">
      <c r="A828" s="299">
        <v>2120501</v>
      </c>
      <c r="B828" s="300" t="s">
        <v>780</v>
      </c>
      <c r="C828" s="219">
        <v>3300</v>
      </c>
      <c r="D828" s="219">
        <v>2636</v>
      </c>
      <c r="E828" s="301">
        <f t="shared" si="38"/>
        <v>-0.201212121212121</v>
      </c>
      <c r="F828" s="172" t="str">
        <f t="shared" si="39"/>
        <v>是</v>
      </c>
      <c r="G828" s="282" t="str">
        <f t="shared" si="40"/>
        <v>项</v>
      </c>
    </row>
    <row r="829" s="281" customFormat="1" ht="36" hidden="1" customHeight="1" spans="1:7">
      <c r="A829" s="294">
        <v>21206</v>
      </c>
      <c r="B829" s="295" t="s">
        <v>781</v>
      </c>
      <c r="C829" s="296">
        <f t="shared" si="41"/>
        <v>0</v>
      </c>
      <c r="D829" s="296">
        <f t="shared" si="42"/>
        <v>0</v>
      </c>
      <c r="E829" s="297" t="str">
        <f t="shared" si="38"/>
        <v/>
      </c>
      <c r="F829" s="298" t="str">
        <f t="shared" si="39"/>
        <v>否</v>
      </c>
      <c r="G829" s="281" t="str">
        <f t="shared" si="40"/>
        <v>款</v>
      </c>
    </row>
    <row r="830" s="282" customFormat="1" ht="36" hidden="1" customHeight="1" spans="1:7">
      <c r="A830" s="299">
        <v>2120601</v>
      </c>
      <c r="B830" s="300" t="s">
        <v>782</v>
      </c>
      <c r="C830" s="219">
        <v>0</v>
      </c>
      <c r="D830" s="219">
        <v>0</v>
      </c>
      <c r="E830" s="301" t="str">
        <f t="shared" si="38"/>
        <v/>
      </c>
      <c r="F830" s="172" t="str">
        <f t="shared" si="39"/>
        <v>否</v>
      </c>
      <c r="G830" s="282" t="str">
        <f t="shared" si="40"/>
        <v>项</v>
      </c>
    </row>
    <row r="831" s="281" customFormat="1" ht="36" customHeight="1" spans="1:7">
      <c r="A831" s="294">
        <v>21299</v>
      </c>
      <c r="B831" s="295" t="s">
        <v>783</v>
      </c>
      <c r="C831" s="296">
        <f t="shared" si="41"/>
        <v>265</v>
      </c>
      <c r="D831" s="296">
        <f t="shared" si="42"/>
        <v>180</v>
      </c>
      <c r="E831" s="297" t="str">
        <f t="shared" si="38"/>
        <v/>
      </c>
      <c r="F831" s="298" t="str">
        <f t="shared" si="39"/>
        <v>是</v>
      </c>
      <c r="G831" s="281" t="str">
        <f t="shared" si="40"/>
        <v>款</v>
      </c>
    </row>
    <row r="832" s="282" customFormat="1" ht="36" customHeight="1" spans="1:7">
      <c r="A832" s="299">
        <v>2129999</v>
      </c>
      <c r="B832" s="300" t="s">
        <v>784</v>
      </c>
      <c r="C832" s="219">
        <v>265</v>
      </c>
      <c r="D832" s="219">
        <v>180</v>
      </c>
      <c r="E832" s="301" t="str">
        <f t="shared" si="38"/>
        <v/>
      </c>
      <c r="F832" s="172" t="str">
        <f t="shared" si="39"/>
        <v>是</v>
      </c>
      <c r="G832" s="282" t="str">
        <f t="shared" si="40"/>
        <v>项</v>
      </c>
    </row>
    <row r="833" s="281" customFormat="1" ht="36" customHeight="1" spans="1:7">
      <c r="A833" s="294">
        <v>213</v>
      </c>
      <c r="B833" s="295" t="s">
        <v>785</v>
      </c>
      <c r="C833" s="296">
        <f>SUM(C834,C860,C885,C913,C924,C931,C938,C941)</f>
        <v>45722</v>
      </c>
      <c r="D833" s="296">
        <f>SUM(D834,D860,D885,D913,D924,D931,D938,D941)</f>
        <v>46695</v>
      </c>
      <c r="E833" s="297">
        <f t="shared" si="38"/>
        <v>0.0212807838677223</v>
      </c>
      <c r="F833" s="298" t="str">
        <f t="shared" si="39"/>
        <v>是</v>
      </c>
      <c r="G833" s="281" t="str">
        <f t="shared" si="40"/>
        <v>类</v>
      </c>
    </row>
    <row r="834" s="281" customFormat="1" ht="36" customHeight="1" spans="1:7">
      <c r="A834" s="294">
        <v>21301</v>
      </c>
      <c r="B834" s="295" t="s">
        <v>786</v>
      </c>
      <c r="C834" s="296">
        <f>SUM(C835:C859)</f>
        <v>14653</v>
      </c>
      <c r="D834" s="296">
        <f>SUM(D835:D859)</f>
        <v>16503</v>
      </c>
      <c r="E834" s="297">
        <f t="shared" si="38"/>
        <v>0.126254009417867</v>
      </c>
      <c r="F834" s="298" t="str">
        <f t="shared" si="39"/>
        <v>是</v>
      </c>
      <c r="G834" s="281" t="str">
        <f t="shared" si="40"/>
        <v>款</v>
      </c>
    </row>
    <row r="835" s="282" customFormat="1" ht="36" customHeight="1" spans="1:7">
      <c r="A835" s="299">
        <v>2130101</v>
      </c>
      <c r="B835" s="300" t="s">
        <v>167</v>
      </c>
      <c r="C835" s="219">
        <v>600</v>
      </c>
      <c r="D835" s="219">
        <v>700</v>
      </c>
      <c r="E835" s="301">
        <f t="shared" si="38"/>
        <v>0.166666666666667</v>
      </c>
      <c r="F835" s="172" t="str">
        <f t="shared" si="39"/>
        <v>是</v>
      </c>
      <c r="G835" s="282" t="str">
        <f t="shared" si="40"/>
        <v>项</v>
      </c>
    </row>
    <row r="836" s="282" customFormat="1" ht="36" customHeight="1" spans="1:7">
      <c r="A836" s="299">
        <v>2130102</v>
      </c>
      <c r="B836" s="300" t="s">
        <v>168</v>
      </c>
      <c r="C836" s="219">
        <v>200</v>
      </c>
      <c r="D836" s="219">
        <v>300</v>
      </c>
      <c r="E836" s="301">
        <f t="shared" ref="E836:E899" si="43">IF(C836&lt;&gt;0,IF((D836/C836-1)&lt;-30%,"",IF((D836/C836-1)&gt;150%,"",D836/C836-1)),"")</f>
        <v>0.5</v>
      </c>
      <c r="F836" s="172" t="str">
        <f t="shared" ref="F836:F899" si="44">IF(LEN(A836)=3,"是",IF(B836&lt;&gt;"",IF(SUM(C836:D836)&lt;&gt;0,"是","否"),"是"))</f>
        <v>是</v>
      </c>
      <c r="G836" s="282" t="str">
        <f t="shared" ref="G836:G899" si="45">IF(LEN(A836)=3,"类",IF(LEN(A836)=5,"款","项"))</f>
        <v>项</v>
      </c>
    </row>
    <row r="837" s="282" customFormat="1" ht="36" hidden="1" customHeight="1" spans="1:7">
      <c r="A837" s="299">
        <v>2130103</v>
      </c>
      <c r="B837" s="300" t="s">
        <v>169</v>
      </c>
      <c r="C837" s="219">
        <v>0</v>
      </c>
      <c r="D837" s="219">
        <v>0</v>
      </c>
      <c r="E837" s="301" t="str">
        <f t="shared" si="43"/>
        <v/>
      </c>
      <c r="F837" s="172" t="str">
        <f t="shared" si="44"/>
        <v>否</v>
      </c>
      <c r="G837" s="282" t="str">
        <f t="shared" si="45"/>
        <v>项</v>
      </c>
    </row>
    <row r="838" s="282" customFormat="1" ht="36" customHeight="1" spans="1:7">
      <c r="A838" s="299">
        <v>2130104</v>
      </c>
      <c r="B838" s="300" t="s">
        <v>176</v>
      </c>
      <c r="C838" s="219">
        <v>6300</v>
      </c>
      <c r="D838" s="219">
        <v>7050</v>
      </c>
      <c r="E838" s="301">
        <f t="shared" si="43"/>
        <v>0.119047619047619</v>
      </c>
      <c r="F838" s="172" t="str">
        <f t="shared" si="44"/>
        <v>是</v>
      </c>
      <c r="G838" s="282" t="str">
        <f t="shared" si="45"/>
        <v>项</v>
      </c>
    </row>
    <row r="839" s="282" customFormat="1" ht="36" hidden="1" customHeight="1" spans="1:7">
      <c r="A839" s="299">
        <v>2130105</v>
      </c>
      <c r="B839" s="300" t="s">
        <v>787</v>
      </c>
      <c r="C839" s="219">
        <v>0</v>
      </c>
      <c r="D839" s="219">
        <v>0</v>
      </c>
      <c r="E839" s="301" t="str">
        <f t="shared" si="43"/>
        <v/>
      </c>
      <c r="F839" s="172" t="str">
        <f t="shared" si="44"/>
        <v>否</v>
      </c>
      <c r="G839" s="282" t="str">
        <f t="shared" si="45"/>
        <v>项</v>
      </c>
    </row>
    <row r="840" s="282" customFormat="1" ht="36" customHeight="1" spans="1:7">
      <c r="A840" s="299">
        <v>2130106</v>
      </c>
      <c r="B840" s="300" t="s">
        <v>788</v>
      </c>
      <c r="C840" s="219">
        <v>1300</v>
      </c>
      <c r="D840" s="219">
        <v>300</v>
      </c>
      <c r="E840" s="301" t="str">
        <f t="shared" si="43"/>
        <v/>
      </c>
      <c r="F840" s="172" t="str">
        <f t="shared" si="44"/>
        <v>是</v>
      </c>
      <c r="G840" s="282" t="str">
        <f t="shared" si="45"/>
        <v>项</v>
      </c>
    </row>
    <row r="841" s="282" customFormat="1" ht="36" customHeight="1" spans="1:7">
      <c r="A841" s="299">
        <v>2130108</v>
      </c>
      <c r="B841" s="300" t="s">
        <v>789</v>
      </c>
      <c r="C841" s="219">
        <v>220</v>
      </c>
      <c r="D841" s="219">
        <v>100</v>
      </c>
      <c r="E841" s="301" t="str">
        <f t="shared" si="43"/>
        <v/>
      </c>
      <c r="F841" s="172" t="str">
        <f t="shared" si="44"/>
        <v>是</v>
      </c>
      <c r="G841" s="282" t="str">
        <f t="shared" si="45"/>
        <v>项</v>
      </c>
    </row>
    <row r="842" s="282" customFormat="1" ht="36" hidden="1" customHeight="1" spans="1:7">
      <c r="A842" s="299">
        <v>2130109</v>
      </c>
      <c r="B842" s="300" t="s">
        <v>790</v>
      </c>
      <c r="C842" s="219">
        <v>0</v>
      </c>
      <c r="D842" s="219">
        <v>0</v>
      </c>
      <c r="E842" s="301" t="str">
        <f t="shared" si="43"/>
        <v/>
      </c>
      <c r="F842" s="172" t="str">
        <f t="shared" si="44"/>
        <v>否</v>
      </c>
      <c r="G842" s="282" t="str">
        <f t="shared" si="45"/>
        <v>项</v>
      </c>
    </row>
    <row r="843" s="282" customFormat="1" ht="36" hidden="1" customHeight="1" spans="1:7">
      <c r="A843" s="299">
        <v>2130110</v>
      </c>
      <c r="B843" s="300" t="s">
        <v>791</v>
      </c>
      <c r="C843" s="219">
        <v>0</v>
      </c>
      <c r="D843" s="219">
        <v>0</v>
      </c>
      <c r="E843" s="301" t="str">
        <f t="shared" si="43"/>
        <v/>
      </c>
      <c r="F843" s="172" t="str">
        <f t="shared" si="44"/>
        <v>否</v>
      </c>
      <c r="G843" s="282" t="str">
        <f t="shared" si="45"/>
        <v>项</v>
      </c>
    </row>
    <row r="844" s="282" customFormat="1" ht="36" hidden="1" customHeight="1" spans="1:7">
      <c r="A844" s="299">
        <v>2130111</v>
      </c>
      <c r="B844" s="300" t="s">
        <v>792</v>
      </c>
      <c r="C844" s="219">
        <v>0</v>
      </c>
      <c r="D844" s="219">
        <v>0</v>
      </c>
      <c r="E844" s="301" t="str">
        <f t="shared" si="43"/>
        <v/>
      </c>
      <c r="F844" s="172" t="str">
        <f t="shared" si="44"/>
        <v>否</v>
      </c>
      <c r="G844" s="282" t="str">
        <f t="shared" si="45"/>
        <v>项</v>
      </c>
    </row>
    <row r="845" s="282" customFormat="1" ht="36" hidden="1" customHeight="1" spans="1:7">
      <c r="A845" s="299">
        <v>2130112</v>
      </c>
      <c r="B845" s="300" t="s">
        <v>793</v>
      </c>
      <c r="C845" s="219">
        <v>0</v>
      </c>
      <c r="D845" s="219">
        <v>0</v>
      </c>
      <c r="E845" s="301" t="str">
        <f t="shared" si="43"/>
        <v/>
      </c>
      <c r="F845" s="172" t="str">
        <f t="shared" si="44"/>
        <v>否</v>
      </c>
      <c r="G845" s="282" t="str">
        <f t="shared" si="45"/>
        <v>项</v>
      </c>
    </row>
    <row r="846" s="282" customFormat="1" ht="36" hidden="1" customHeight="1" spans="1:7">
      <c r="A846" s="299">
        <v>2130114</v>
      </c>
      <c r="B846" s="300" t="s">
        <v>794</v>
      </c>
      <c r="C846" s="219">
        <v>0</v>
      </c>
      <c r="D846" s="219">
        <v>0</v>
      </c>
      <c r="E846" s="301" t="str">
        <f t="shared" si="43"/>
        <v/>
      </c>
      <c r="F846" s="172" t="str">
        <f t="shared" si="44"/>
        <v>否</v>
      </c>
      <c r="G846" s="282" t="str">
        <f t="shared" si="45"/>
        <v>项</v>
      </c>
    </row>
    <row r="847" s="282" customFormat="1" ht="36" customHeight="1" spans="1:7">
      <c r="A847" s="299">
        <v>2130119</v>
      </c>
      <c r="B847" s="300" t="s">
        <v>795</v>
      </c>
      <c r="C847" s="219">
        <v>50</v>
      </c>
      <c r="D847" s="219">
        <v>200</v>
      </c>
      <c r="E847" s="301" t="str">
        <f t="shared" si="43"/>
        <v/>
      </c>
      <c r="F847" s="172" t="str">
        <f t="shared" si="44"/>
        <v>是</v>
      </c>
      <c r="G847" s="282" t="str">
        <f t="shared" si="45"/>
        <v>项</v>
      </c>
    </row>
    <row r="848" s="282" customFormat="1" ht="36" hidden="1" customHeight="1" spans="1:7">
      <c r="A848" s="299">
        <v>2130120</v>
      </c>
      <c r="B848" s="300" t="s">
        <v>796</v>
      </c>
      <c r="C848" s="219">
        <v>0</v>
      </c>
      <c r="D848" s="219">
        <v>0</v>
      </c>
      <c r="E848" s="301" t="str">
        <f t="shared" si="43"/>
        <v/>
      </c>
      <c r="F848" s="172" t="str">
        <f t="shared" si="44"/>
        <v>否</v>
      </c>
      <c r="G848" s="282" t="str">
        <f t="shared" si="45"/>
        <v>项</v>
      </c>
    </row>
    <row r="849" s="282" customFormat="1" ht="36" hidden="1" customHeight="1" spans="1:7">
      <c r="A849" s="299">
        <v>2130121</v>
      </c>
      <c r="B849" s="300" t="s">
        <v>797</v>
      </c>
      <c r="C849" s="219">
        <v>0</v>
      </c>
      <c r="D849" s="219">
        <v>0</v>
      </c>
      <c r="E849" s="301" t="str">
        <f t="shared" si="43"/>
        <v/>
      </c>
      <c r="F849" s="172" t="str">
        <f t="shared" si="44"/>
        <v>否</v>
      </c>
      <c r="G849" s="282" t="str">
        <f t="shared" si="45"/>
        <v>项</v>
      </c>
    </row>
    <row r="850" s="282" customFormat="1" ht="36" customHeight="1" spans="1:7">
      <c r="A850" s="299">
        <v>2130122</v>
      </c>
      <c r="B850" s="300" t="s">
        <v>798</v>
      </c>
      <c r="C850" s="219">
        <v>700</v>
      </c>
      <c r="D850" s="219">
        <v>900</v>
      </c>
      <c r="E850" s="301">
        <f t="shared" si="43"/>
        <v>0.285714285714286</v>
      </c>
      <c r="F850" s="172" t="str">
        <f t="shared" si="44"/>
        <v>是</v>
      </c>
      <c r="G850" s="282" t="str">
        <f t="shared" si="45"/>
        <v>项</v>
      </c>
    </row>
    <row r="851" s="282" customFormat="1" ht="36" customHeight="1" spans="1:7">
      <c r="A851" s="299">
        <v>2130124</v>
      </c>
      <c r="B851" s="300" t="s">
        <v>799</v>
      </c>
      <c r="C851" s="219">
        <v>1300</v>
      </c>
      <c r="D851" s="219">
        <v>1600</v>
      </c>
      <c r="E851" s="301">
        <f t="shared" si="43"/>
        <v>0.230769230769231</v>
      </c>
      <c r="F851" s="172" t="str">
        <f t="shared" si="44"/>
        <v>是</v>
      </c>
      <c r="G851" s="282" t="str">
        <f t="shared" si="45"/>
        <v>项</v>
      </c>
    </row>
    <row r="852" s="282" customFormat="1" ht="36" hidden="1" customHeight="1" spans="1:7">
      <c r="A852" s="299">
        <v>2130125</v>
      </c>
      <c r="B852" s="300" t="s">
        <v>800</v>
      </c>
      <c r="C852" s="219">
        <v>0</v>
      </c>
      <c r="D852" s="219">
        <v>0</v>
      </c>
      <c r="E852" s="301" t="str">
        <f t="shared" si="43"/>
        <v/>
      </c>
      <c r="F852" s="172" t="str">
        <f t="shared" si="44"/>
        <v>否</v>
      </c>
      <c r="G852" s="282" t="str">
        <f t="shared" si="45"/>
        <v>项</v>
      </c>
    </row>
    <row r="853" s="282" customFormat="1" ht="36" customHeight="1" spans="1:7">
      <c r="A853" s="299">
        <v>2130126</v>
      </c>
      <c r="B853" s="300" t="s">
        <v>801</v>
      </c>
      <c r="C853" s="219">
        <v>700</v>
      </c>
      <c r="D853" s="219">
        <v>1400</v>
      </c>
      <c r="E853" s="301">
        <f t="shared" si="43"/>
        <v>1</v>
      </c>
      <c r="F853" s="172" t="str">
        <f t="shared" si="44"/>
        <v>是</v>
      </c>
      <c r="G853" s="282" t="str">
        <f t="shared" si="45"/>
        <v>项</v>
      </c>
    </row>
    <row r="854" s="282" customFormat="1" ht="36" customHeight="1" spans="1:7">
      <c r="A854" s="299">
        <v>2130135</v>
      </c>
      <c r="B854" s="300" t="s">
        <v>802</v>
      </c>
      <c r="C854" s="219">
        <v>3</v>
      </c>
      <c r="D854" s="219">
        <v>3</v>
      </c>
      <c r="E854" s="301">
        <f t="shared" si="43"/>
        <v>0</v>
      </c>
      <c r="F854" s="172" t="str">
        <f t="shared" si="44"/>
        <v>是</v>
      </c>
      <c r="G854" s="282" t="str">
        <f t="shared" si="45"/>
        <v>项</v>
      </c>
    </row>
    <row r="855" s="282" customFormat="1" ht="36" customHeight="1" spans="1:7">
      <c r="A855" s="299">
        <v>2130142</v>
      </c>
      <c r="B855" s="300" t="s">
        <v>803</v>
      </c>
      <c r="C855" s="219">
        <v>280</v>
      </c>
      <c r="D855" s="219">
        <v>3000</v>
      </c>
      <c r="E855" s="301" t="str">
        <f t="shared" si="43"/>
        <v/>
      </c>
      <c r="F855" s="172" t="str">
        <f t="shared" si="44"/>
        <v>是</v>
      </c>
      <c r="G855" s="282" t="str">
        <f t="shared" si="45"/>
        <v>项</v>
      </c>
    </row>
    <row r="856" s="282" customFormat="1" ht="36" hidden="1" customHeight="1" spans="1:7">
      <c r="A856" s="299">
        <v>2130148</v>
      </c>
      <c r="B856" s="300" t="s">
        <v>804</v>
      </c>
      <c r="C856" s="219">
        <v>0</v>
      </c>
      <c r="D856" s="219">
        <v>0</v>
      </c>
      <c r="E856" s="301" t="str">
        <f t="shared" si="43"/>
        <v/>
      </c>
      <c r="F856" s="172" t="str">
        <f t="shared" si="44"/>
        <v>否</v>
      </c>
      <c r="G856" s="282" t="str">
        <f t="shared" si="45"/>
        <v>项</v>
      </c>
    </row>
    <row r="857" s="282" customFormat="1" ht="36" hidden="1" customHeight="1" spans="1:7">
      <c r="A857" s="299">
        <v>2130152</v>
      </c>
      <c r="B857" s="300" t="s">
        <v>805</v>
      </c>
      <c r="C857" s="219">
        <v>0</v>
      </c>
      <c r="D857" s="219">
        <v>0</v>
      </c>
      <c r="E857" s="301" t="str">
        <f t="shared" si="43"/>
        <v/>
      </c>
      <c r="F857" s="172" t="str">
        <f t="shared" si="44"/>
        <v>否</v>
      </c>
      <c r="G857" s="282" t="str">
        <f t="shared" si="45"/>
        <v>项</v>
      </c>
    </row>
    <row r="858" s="282" customFormat="1" ht="36" customHeight="1" spans="1:7">
      <c r="A858" s="299">
        <v>2130153</v>
      </c>
      <c r="B858" s="300" t="s">
        <v>806</v>
      </c>
      <c r="C858" s="219">
        <v>1200</v>
      </c>
      <c r="D858" s="219">
        <v>460</v>
      </c>
      <c r="E858" s="301" t="str">
        <f t="shared" si="43"/>
        <v/>
      </c>
      <c r="F858" s="172" t="str">
        <f t="shared" si="44"/>
        <v>是</v>
      </c>
      <c r="G858" s="282" t="str">
        <f t="shared" si="45"/>
        <v>项</v>
      </c>
    </row>
    <row r="859" s="282" customFormat="1" ht="36" customHeight="1" spans="1:7">
      <c r="A859" s="299">
        <v>2130199</v>
      </c>
      <c r="B859" s="300" t="s">
        <v>807</v>
      </c>
      <c r="C859" s="219">
        <v>1800</v>
      </c>
      <c r="D859" s="219">
        <v>490</v>
      </c>
      <c r="E859" s="301" t="str">
        <f t="shared" si="43"/>
        <v/>
      </c>
      <c r="F859" s="172" t="str">
        <f t="shared" si="44"/>
        <v>是</v>
      </c>
      <c r="G859" s="282" t="str">
        <f t="shared" si="45"/>
        <v>项</v>
      </c>
    </row>
    <row r="860" s="281" customFormat="1" ht="36" customHeight="1" spans="1:7">
      <c r="A860" s="294">
        <v>21302</v>
      </c>
      <c r="B860" s="295" t="s">
        <v>808</v>
      </c>
      <c r="C860" s="296">
        <f>SUM(C861:C884)</f>
        <v>5627</v>
      </c>
      <c r="D860" s="296">
        <f>SUM(D861:D884)</f>
        <v>5619</v>
      </c>
      <c r="E860" s="297">
        <f t="shared" si="43"/>
        <v>-0.001421716722943</v>
      </c>
      <c r="F860" s="298" t="str">
        <f t="shared" si="44"/>
        <v>是</v>
      </c>
      <c r="G860" s="281" t="str">
        <f t="shared" si="45"/>
        <v>款</v>
      </c>
    </row>
    <row r="861" s="282" customFormat="1" ht="36" customHeight="1" spans="1:7">
      <c r="A861" s="299">
        <v>2130201</v>
      </c>
      <c r="B861" s="300" t="s">
        <v>167</v>
      </c>
      <c r="C861" s="219">
        <v>350</v>
      </c>
      <c r="D861" s="219">
        <v>410</v>
      </c>
      <c r="E861" s="301">
        <f t="shared" si="43"/>
        <v>0.171428571428571</v>
      </c>
      <c r="F861" s="172" t="str">
        <f t="shared" si="44"/>
        <v>是</v>
      </c>
      <c r="G861" s="282" t="str">
        <f t="shared" si="45"/>
        <v>项</v>
      </c>
    </row>
    <row r="862" s="282" customFormat="1" ht="36" customHeight="1" spans="1:7">
      <c r="A862" s="299">
        <v>2130202</v>
      </c>
      <c r="B862" s="300" t="s">
        <v>168</v>
      </c>
      <c r="C862" s="219">
        <v>0</v>
      </c>
      <c r="D862" s="219">
        <v>1</v>
      </c>
      <c r="E862" s="301" t="str">
        <f t="shared" si="43"/>
        <v/>
      </c>
      <c r="F862" s="172" t="str">
        <f t="shared" si="44"/>
        <v>是</v>
      </c>
      <c r="G862" s="282" t="str">
        <f t="shared" si="45"/>
        <v>项</v>
      </c>
    </row>
    <row r="863" s="282" customFormat="1" ht="36" hidden="1" customHeight="1" spans="1:7">
      <c r="A863" s="299">
        <v>2130203</v>
      </c>
      <c r="B863" s="300" t="s">
        <v>169</v>
      </c>
      <c r="C863" s="219">
        <v>0</v>
      </c>
      <c r="D863" s="219">
        <v>0</v>
      </c>
      <c r="E863" s="301" t="str">
        <f t="shared" si="43"/>
        <v/>
      </c>
      <c r="F863" s="172" t="str">
        <f t="shared" si="44"/>
        <v>否</v>
      </c>
      <c r="G863" s="282" t="str">
        <f t="shared" si="45"/>
        <v>项</v>
      </c>
    </row>
    <row r="864" s="282" customFormat="1" ht="36" customHeight="1" spans="1:7">
      <c r="A864" s="299">
        <v>2130204</v>
      </c>
      <c r="B864" s="300" t="s">
        <v>809</v>
      </c>
      <c r="C864" s="219">
        <v>1600</v>
      </c>
      <c r="D864" s="219">
        <v>1500</v>
      </c>
      <c r="E864" s="301">
        <f t="shared" si="43"/>
        <v>-0.0625</v>
      </c>
      <c r="F864" s="172" t="str">
        <f t="shared" si="44"/>
        <v>是</v>
      </c>
      <c r="G864" s="282" t="str">
        <f t="shared" si="45"/>
        <v>项</v>
      </c>
    </row>
    <row r="865" s="282" customFormat="1" ht="36" customHeight="1" spans="1:7">
      <c r="A865" s="299">
        <v>2130205</v>
      </c>
      <c r="B865" s="300" t="s">
        <v>810</v>
      </c>
      <c r="C865" s="219">
        <v>55</v>
      </c>
      <c r="D865" s="219">
        <v>30</v>
      </c>
      <c r="E865" s="301" t="str">
        <f t="shared" si="43"/>
        <v/>
      </c>
      <c r="F865" s="172" t="str">
        <f t="shared" si="44"/>
        <v>是</v>
      </c>
      <c r="G865" s="282" t="str">
        <f t="shared" si="45"/>
        <v>项</v>
      </c>
    </row>
    <row r="866" s="282" customFormat="1" ht="36" hidden="1" customHeight="1" spans="1:7">
      <c r="A866" s="299">
        <v>2130206</v>
      </c>
      <c r="B866" s="300" t="s">
        <v>811</v>
      </c>
      <c r="C866" s="219">
        <v>0</v>
      </c>
      <c r="D866" s="219">
        <v>0</v>
      </c>
      <c r="E866" s="301" t="str">
        <f t="shared" si="43"/>
        <v/>
      </c>
      <c r="F866" s="172" t="str">
        <f t="shared" si="44"/>
        <v>否</v>
      </c>
      <c r="G866" s="282" t="str">
        <f t="shared" si="45"/>
        <v>项</v>
      </c>
    </row>
    <row r="867" s="282" customFormat="1" ht="36" hidden="1" customHeight="1" spans="1:7">
      <c r="A867" s="299">
        <v>2130207</v>
      </c>
      <c r="B867" s="300" t="s">
        <v>812</v>
      </c>
      <c r="C867" s="219">
        <v>0</v>
      </c>
      <c r="D867" s="219">
        <v>0</v>
      </c>
      <c r="E867" s="301" t="str">
        <f t="shared" si="43"/>
        <v/>
      </c>
      <c r="F867" s="172" t="str">
        <f t="shared" si="44"/>
        <v>否</v>
      </c>
      <c r="G867" s="282" t="str">
        <f t="shared" si="45"/>
        <v>项</v>
      </c>
    </row>
    <row r="868" s="282" customFormat="1" ht="36" customHeight="1" spans="1:7">
      <c r="A868" s="299">
        <v>2130209</v>
      </c>
      <c r="B868" s="300" t="s">
        <v>813</v>
      </c>
      <c r="C868" s="219">
        <v>1100</v>
      </c>
      <c r="D868" s="219">
        <v>878</v>
      </c>
      <c r="E868" s="301">
        <f t="shared" si="43"/>
        <v>-0.201818181818182</v>
      </c>
      <c r="F868" s="172" t="str">
        <f t="shared" si="44"/>
        <v>是</v>
      </c>
      <c r="G868" s="282" t="str">
        <f t="shared" si="45"/>
        <v>项</v>
      </c>
    </row>
    <row r="869" s="282" customFormat="1" ht="36" hidden="1" customHeight="1" spans="1:7">
      <c r="A869" s="299">
        <v>2130210</v>
      </c>
      <c r="B869" s="300" t="s">
        <v>814</v>
      </c>
      <c r="C869" s="219">
        <v>0</v>
      </c>
      <c r="D869" s="219">
        <v>0</v>
      </c>
      <c r="E869" s="301" t="str">
        <f t="shared" si="43"/>
        <v/>
      </c>
      <c r="F869" s="172" t="str">
        <f t="shared" si="44"/>
        <v>否</v>
      </c>
      <c r="G869" s="282" t="str">
        <f t="shared" si="45"/>
        <v>项</v>
      </c>
    </row>
    <row r="870" s="282" customFormat="1" ht="36" customHeight="1" spans="1:7">
      <c r="A870" s="299">
        <v>2130211</v>
      </c>
      <c r="B870" s="300" t="s">
        <v>815</v>
      </c>
      <c r="C870" s="219">
        <v>22</v>
      </c>
      <c r="D870" s="219">
        <v>400</v>
      </c>
      <c r="E870" s="301" t="str">
        <f t="shared" si="43"/>
        <v/>
      </c>
      <c r="F870" s="172" t="str">
        <f t="shared" si="44"/>
        <v>是</v>
      </c>
      <c r="G870" s="282" t="str">
        <f t="shared" si="45"/>
        <v>项</v>
      </c>
    </row>
    <row r="871" s="282" customFormat="1" ht="36" hidden="1" customHeight="1" spans="1:7">
      <c r="A871" s="299">
        <v>2130212</v>
      </c>
      <c r="B871" s="300" t="s">
        <v>816</v>
      </c>
      <c r="C871" s="219">
        <v>0</v>
      </c>
      <c r="D871" s="219">
        <v>0</v>
      </c>
      <c r="E871" s="301" t="str">
        <f t="shared" si="43"/>
        <v/>
      </c>
      <c r="F871" s="172" t="str">
        <f t="shared" si="44"/>
        <v>否</v>
      </c>
      <c r="G871" s="282" t="str">
        <f t="shared" si="45"/>
        <v>项</v>
      </c>
    </row>
    <row r="872" s="282" customFormat="1" ht="36" customHeight="1" spans="1:7">
      <c r="A872" s="299">
        <v>2130213</v>
      </c>
      <c r="B872" s="300" t="s">
        <v>817</v>
      </c>
      <c r="C872" s="219">
        <v>1100</v>
      </c>
      <c r="D872" s="219">
        <v>1200</v>
      </c>
      <c r="E872" s="301">
        <f t="shared" si="43"/>
        <v>0.0909090909090908</v>
      </c>
      <c r="F872" s="172" t="str">
        <f t="shared" si="44"/>
        <v>是</v>
      </c>
      <c r="G872" s="282" t="str">
        <f t="shared" si="45"/>
        <v>项</v>
      </c>
    </row>
    <row r="873" s="282" customFormat="1" ht="36" hidden="1" customHeight="1" spans="1:7">
      <c r="A873" s="299">
        <v>2130217</v>
      </c>
      <c r="B873" s="300" t="s">
        <v>818</v>
      </c>
      <c r="C873" s="219">
        <v>0</v>
      </c>
      <c r="D873" s="219">
        <v>0</v>
      </c>
      <c r="E873" s="301" t="str">
        <f t="shared" si="43"/>
        <v/>
      </c>
      <c r="F873" s="172" t="str">
        <f t="shared" si="44"/>
        <v>否</v>
      </c>
      <c r="G873" s="282" t="str">
        <f t="shared" si="45"/>
        <v>项</v>
      </c>
    </row>
    <row r="874" s="282" customFormat="1" ht="36" hidden="1" customHeight="1" spans="1:7">
      <c r="A874" s="299">
        <v>2130220</v>
      </c>
      <c r="B874" s="300" t="s">
        <v>819</v>
      </c>
      <c r="C874" s="219">
        <v>0</v>
      </c>
      <c r="D874" s="219">
        <v>0</v>
      </c>
      <c r="E874" s="301" t="str">
        <f t="shared" si="43"/>
        <v/>
      </c>
      <c r="F874" s="172" t="str">
        <f t="shared" si="44"/>
        <v>否</v>
      </c>
      <c r="G874" s="282" t="str">
        <f t="shared" si="45"/>
        <v>项</v>
      </c>
    </row>
    <row r="875" s="282" customFormat="1" ht="36" customHeight="1" spans="1:7">
      <c r="A875" s="299">
        <v>2130221</v>
      </c>
      <c r="B875" s="300" t="s">
        <v>820</v>
      </c>
      <c r="C875" s="219">
        <v>40</v>
      </c>
      <c r="D875" s="219">
        <v>100</v>
      </c>
      <c r="E875" s="301">
        <f t="shared" si="43"/>
        <v>1.5</v>
      </c>
      <c r="F875" s="172" t="str">
        <f t="shared" si="44"/>
        <v>是</v>
      </c>
      <c r="G875" s="282" t="str">
        <f t="shared" si="45"/>
        <v>项</v>
      </c>
    </row>
    <row r="876" s="282" customFormat="1" ht="36" hidden="1" customHeight="1" spans="1:7">
      <c r="A876" s="299">
        <v>2130223</v>
      </c>
      <c r="B876" s="300" t="s">
        <v>821</v>
      </c>
      <c r="C876" s="219">
        <v>0</v>
      </c>
      <c r="D876" s="219">
        <v>0</v>
      </c>
      <c r="E876" s="301" t="str">
        <f t="shared" si="43"/>
        <v/>
      </c>
      <c r="F876" s="172" t="str">
        <f t="shared" si="44"/>
        <v>否</v>
      </c>
      <c r="G876" s="282" t="str">
        <f t="shared" si="45"/>
        <v>项</v>
      </c>
    </row>
    <row r="877" s="282" customFormat="1" ht="36" hidden="1" customHeight="1" spans="1:7">
      <c r="A877" s="299">
        <v>2130226</v>
      </c>
      <c r="B877" s="300" t="s">
        <v>822</v>
      </c>
      <c r="C877" s="219">
        <v>0</v>
      </c>
      <c r="D877" s="219">
        <v>0</v>
      </c>
      <c r="E877" s="301" t="str">
        <f t="shared" si="43"/>
        <v/>
      </c>
      <c r="F877" s="172" t="str">
        <f t="shared" si="44"/>
        <v>否</v>
      </c>
      <c r="G877" s="282" t="str">
        <f t="shared" si="45"/>
        <v>项</v>
      </c>
    </row>
    <row r="878" s="282" customFormat="1" ht="36" customHeight="1" spans="1:7">
      <c r="A878" s="299">
        <v>2130227</v>
      </c>
      <c r="B878" s="300" t="s">
        <v>823</v>
      </c>
      <c r="C878" s="219">
        <v>0</v>
      </c>
      <c r="D878" s="219">
        <v>40</v>
      </c>
      <c r="E878" s="301" t="str">
        <f t="shared" si="43"/>
        <v/>
      </c>
      <c r="F878" s="172" t="str">
        <f t="shared" si="44"/>
        <v>是</v>
      </c>
      <c r="G878" s="282" t="str">
        <f t="shared" si="45"/>
        <v>项</v>
      </c>
    </row>
    <row r="879" s="282" customFormat="1" ht="36" hidden="1" customHeight="1" spans="1:7">
      <c r="A879" s="299">
        <v>2130232</v>
      </c>
      <c r="B879" s="300" t="s">
        <v>824</v>
      </c>
      <c r="C879" s="219">
        <v>0</v>
      </c>
      <c r="D879" s="219">
        <v>0</v>
      </c>
      <c r="E879" s="301" t="str">
        <f t="shared" si="43"/>
        <v/>
      </c>
      <c r="F879" s="172" t="str">
        <f t="shared" si="44"/>
        <v>否</v>
      </c>
      <c r="G879" s="282" t="str">
        <f t="shared" si="45"/>
        <v>项</v>
      </c>
    </row>
    <row r="880" s="282" customFormat="1" ht="36" customHeight="1" spans="1:7">
      <c r="A880" s="299">
        <v>2130234</v>
      </c>
      <c r="B880" s="300" t="s">
        <v>825</v>
      </c>
      <c r="C880" s="219">
        <v>360</v>
      </c>
      <c r="D880" s="219">
        <v>60</v>
      </c>
      <c r="E880" s="301" t="str">
        <f t="shared" si="43"/>
        <v/>
      </c>
      <c r="F880" s="172" t="str">
        <f t="shared" si="44"/>
        <v>是</v>
      </c>
      <c r="G880" s="282" t="str">
        <f t="shared" si="45"/>
        <v>项</v>
      </c>
    </row>
    <row r="881" s="282" customFormat="1" ht="36" hidden="1" customHeight="1" spans="1:7">
      <c r="A881" s="299">
        <v>2130235</v>
      </c>
      <c r="B881" s="300" t="s">
        <v>826</v>
      </c>
      <c r="C881" s="219">
        <v>0</v>
      </c>
      <c r="D881" s="219">
        <v>0</v>
      </c>
      <c r="E881" s="301" t="str">
        <f t="shared" si="43"/>
        <v/>
      </c>
      <c r="F881" s="172" t="str">
        <f t="shared" si="44"/>
        <v>否</v>
      </c>
      <c r="G881" s="282" t="str">
        <f t="shared" si="45"/>
        <v>项</v>
      </c>
    </row>
    <row r="882" s="282" customFormat="1" ht="36" hidden="1" customHeight="1" spans="1:7">
      <c r="A882" s="299">
        <v>2130236</v>
      </c>
      <c r="B882" s="300" t="s">
        <v>827</v>
      </c>
      <c r="C882" s="219">
        <v>0</v>
      </c>
      <c r="D882" s="219">
        <v>0</v>
      </c>
      <c r="E882" s="301" t="str">
        <f t="shared" si="43"/>
        <v/>
      </c>
      <c r="F882" s="172" t="str">
        <f t="shared" si="44"/>
        <v>否</v>
      </c>
      <c r="G882" s="282" t="str">
        <f t="shared" si="45"/>
        <v>项</v>
      </c>
    </row>
    <row r="883" s="282" customFormat="1" ht="36" hidden="1" customHeight="1" spans="1:7">
      <c r="A883" s="299">
        <v>2130237</v>
      </c>
      <c r="B883" s="300" t="s">
        <v>793</v>
      </c>
      <c r="C883" s="219">
        <v>0</v>
      </c>
      <c r="D883" s="219">
        <v>0</v>
      </c>
      <c r="E883" s="301" t="str">
        <f t="shared" si="43"/>
        <v/>
      </c>
      <c r="F883" s="172" t="str">
        <f t="shared" si="44"/>
        <v>否</v>
      </c>
      <c r="G883" s="282" t="str">
        <f t="shared" si="45"/>
        <v>项</v>
      </c>
    </row>
    <row r="884" s="282" customFormat="1" ht="36" customHeight="1" spans="1:7">
      <c r="A884" s="299">
        <v>2130299</v>
      </c>
      <c r="B884" s="300" t="s">
        <v>828</v>
      </c>
      <c r="C884" s="219">
        <v>1000</v>
      </c>
      <c r="D884" s="219">
        <v>1000</v>
      </c>
      <c r="E884" s="301">
        <f t="shared" si="43"/>
        <v>0</v>
      </c>
      <c r="F884" s="172" t="str">
        <f t="shared" si="44"/>
        <v>是</v>
      </c>
      <c r="G884" s="282" t="str">
        <f t="shared" si="45"/>
        <v>项</v>
      </c>
    </row>
    <row r="885" s="281" customFormat="1" ht="36" customHeight="1" spans="1:7">
      <c r="A885" s="294">
        <v>21303</v>
      </c>
      <c r="B885" s="295" t="s">
        <v>829</v>
      </c>
      <c r="C885" s="296">
        <f>SUM(C886:C912)</f>
        <v>3455</v>
      </c>
      <c r="D885" s="296">
        <f>SUM(D886:D912)</f>
        <v>8420</v>
      </c>
      <c r="E885" s="297">
        <f t="shared" si="43"/>
        <v>1.4370477568741</v>
      </c>
      <c r="F885" s="298" t="str">
        <f t="shared" si="44"/>
        <v>是</v>
      </c>
      <c r="G885" s="281" t="str">
        <f t="shared" si="45"/>
        <v>款</v>
      </c>
    </row>
    <row r="886" s="282" customFormat="1" ht="36" customHeight="1" spans="1:7">
      <c r="A886" s="299">
        <v>2130301</v>
      </c>
      <c r="B886" s="300" t="s">
        <v>167</v>
      </c>
      <c r="C886" s="219">
        <v>250</v>
      </c>
      <c r="D886" s="219">
        <v>190</v>
      </c>
      <c r="E886" s="301">
        <f t="shared" si="43"/>
        <v>-0.24</v>
      </c>
      <c r="F886" s="172" t="str">
        <f t="shared" si="44"/>
        <v>是</v>
      </c>
      <c r="G886" s="282" t="str">
        <f t="shared" si="45"/>
        <v>项</v>
      </c>
    </row>
    <row r="887" s="282" customFormat="1" ht="36" customHeight="1" spans="1:7">
      <c r="A887" s="299">
        <v>2130302</v>
      </c>
      <c r="B887" s="300" t="s">
        <v>168</v>
      </c>
      <c r="C887" s="219">
        <v>150</v>
      </c>
      <c r="D887" s="219">
        <v>220</v>
      </c>
      <c r="E887" s="301">
        <f t="shared" si="43"/>
        <v>0.466666666666667</v>
      </c>
      <c r="F887" s="172" t="str">
        <f t="shared" si="44"/>
        <v>是</v>
      </c>
      <c r="G887" s="282" t="str">
        <f t="shared" si="45"/>
        <v>项</v>
      </c>
    </row>
    <row r="888" s="282" customFormat="1" ht="36" hidden="1" customHeight="1" spans="1:7">
      <c r="A888" s="299">
        <v>2130303</v>
      </c>
      <c r="B888" s="300" t="s">
        <v>169</v>
      </c>
      <c r="C888" s="219">
        <v>0</v>
      </c>
      <c r="D888" s="219">
        <v>0</v>
      </c>
      <c r="E888" s="301" t="str">
        <f t="shared" si="43"/>
        <v/>
      </c>
      <c r="F888" s="172" t="str">
        <f t="shared" si="44"/>
        <v>否</v>
      </c>
      <c r="G888" s="282" t="str">
        <f t="shared" si="45"/>
        <v>项</v>
      </c>
    </row>
    <row r="889" s="282" customFormat="1" ht="36" hidden="1" customHeight="1" spans="1:7">
      <c r="A889" s="299">
        <v>2130304</v>
      </c>
      <c r="B889" s="300" t="s">
        <v>830</v>
      </c>
      <c r="C889" s="219">
        <v>0</v>
      </c>
      <c r="D889" s="219">
        <v>0</v>
      </c>
      <c r="E889" s="301" t="str">
        <f t="shared" si="43"/>
        <v/>
      </c>
      <c r="F889" s="172" t="str">
        <f t="shared" si="44"/>
        <v>否</v>
      </c>
      <c r="G889" s="282" t="str">
        <f t="shared" si="45"/>
        <v>项</v>
      </c>
    </row>
    <row r="890" s="282" customFormat="1" ht="36" customHeight="1" spans="1:7">
      <c r="A890" s="299">
        <v>2130305</v>
      </c>
      <c r="B890" s="300" t="s">
        <v>831</v>
      </c>
      <c r="C890" s="219">
        <v>130</v>
      </c>
      <c r="D890" s="219">
        <v>120</v>
      </c>
      <c r="E890" s="301">
        <f t="shared" si="43"/>
        <v>-0.0769230769230769</v>
      </c>
      <c r="F890" s="172" t="str">
        <f t="shared" si="44"/>
        <v>是</v>
      </c>
      <c r="G890" s="282" t="str">
        <f t="shared" si="45"/>
        <v>项</v>
      </c>
    </row>
    <row r="891" s="282" customFormat="1" ht="36" hidden="1" customHeight="1" spans="1:7">
      <c r="A891" s="299">
        <v>2130306</v>
      </c>
      <c r="B891" s="300" t="s">
        <v>832</v>
      </c>
      <c r="C891" s="219">
        <v>0</v>
      </c>
      <c r="D891" s="219">
        <v>0</v>
      </c>
      <c r="E891" s="301" t="str">
        <f t="shared" si="43"/>
        <v/>
      </c>
      <c r="F891" s="172" t="str">
        <f t="shared" si="44"/>
        <v>否</v>
      </c>
      <c r="G891" s="282" t="str">
        <f t="shared" si="45"/>
        <v>项</v>
      </c>
    </row>
    <row r="892" s="282" customFormat="1" ht="36" hidden="1" customHeight="1" spans="1:7">
      <c r="A892" s="299">
        <v>2130307</v>
      </c>
      <c r="B892" s="300" t="s">
        <v>833</v>
      </c>
      <c r="C892" s="219">
        <v>0</v>
      </c>
      <c r="D892" s="219">
        <v>0</v>
      </c>
      <c r="E892" s="301" t="str">
        <f t="shared" si="43"/>
        <v/>
      </c>
      <c r="F892" s="172" t="str">
        <f t="shared" si="44"/>
        <v>否</v>
      </c>
      <c r="G892" s="282" t="str">
        <f t="shared" si="45"/>
        <v>项</v>
      </c>
    </row>
    <row r="893" s="282" customFormat="1" ht="36" hidden="1" customHeight="1" spans="1:7">
      <c r="A893" s="299">
        <v>2130308</v>
      </c>
      <c r="B893" s="300" t="s">
        <v>834</v>
      </c>
      <c r="C893" s="219">
        <v>0</v>
      </c>
      <c r="D893" s="219">
        <v>0</v>
      </c>
      <c r="E893" s="301" t="str">
        <f t="shared" si="43"/>
        <v/>
      </c>
      <c r="F893" s="172" t="str">
        <f t="shared" si="44"/>
        <v>否</v>
      </c>
      <c r="G893" s="282" t="str">
        <f t="shared" si="45"/>
        <v>项</v>
      </c>
    </row>
    <row r="894" s="282" customFormat="1" ht="36" hidden="1" customHeight="1" spans="1:7">
      <c r="A894" s="299">
        <v>2130309</v>
      </c>
      <c r="B894" s="300" t="s">
        <v>835</v>
      </c>
      <c r="C894" s="219">
        <v>0</v>
      </c>
      <c r="D894" s="219">
        <v>0</v>
      </c>
      <c r="E894" s="301" t="str">
        <f t="shared" si="43"/>
        <v/>
      </c>
      <c r="F894" s="172" t="str">
        <f t="shared" si="44"/>
        <v>否</v>
      </c>
      <c r="G894" s="282" t="str">
        <f t="shared" si="45"/>
        <v>项</v>
      </c>
    </row>
    <row r="895" s="282" customFormat="1" ht="36" customHeight="1" spans="1:7">
      <c r="A895" s="299">
        <v>2130310</v>
      </c>
      <c r="B895" s="300" t="s">
        <v>836</v>
      </c>
      <c r="C895" s="219">
        <v>30</v>
      </c>
      <c r="D895" s="219">
        <v>0</v>
      </c>
      <c r="E895" s="301" t="str">
        <f t="shared" si="43"/>
        <v/>
      </c>
      <c r="F895" s="172" t="str">
        <f t="shared" si="44"/>
        <v>是</v>
      </c>
      <c r="G895" s="282" t="str">
        <f t="shared" si="45"/>
        <v>项</v>
      </c>
    </row>
    <row r="896" s="282" customFormat="1" ht="36" hidden="1" customHeight="1" spans="1:7">
      <c r="A896" s="299">
        <v>2130311</v>
      </c>
      <c r="B896" s="300" t="s">
        <v>837</v>
      </c>
      <c r="C896" s="219">
        <v>0</v>
      </c>
      <c r="D896" s="219">
        <v>0</v>
      </c>
      <c r="E896" s="301" t="str">
        <f t="shared" si="43"/>
        <v/>
      </c>
      <c r="F896" s="172" t="str">
        <f t="shared" si="44"/>
        <v>否</v>
      </c>
      <c r="G896" s="282" t="str">
        <f t="shared" si="45"/>
        <v>项</v>
      </c>
    </row>
    <row r="897" s="282" customFormat="1" ht="36" hidden="1" customHeight="1" spans="1:7">
      <c r="A897" s="299">
        <v>2130312</v>
      </c>
      <c r="B897" s="300" t="s">
        <v>838</v>
      </c>
      <c r="C897" s="219">
        <v>0</v>
      </c>
      <c r="D897" s="219">
        <v>0</v>
      </c>
      <c r="E897" s="301" t="str">
        <f t="shared" si="43"/>
        <v/>
      </c>
      <c r="F897" s="172" t="str">
        <f t="shared" si="44"/>
        <v>否</v>
      </c>
      <c r="G897" s="282" t="str">
        <f t="shared" si="45"/>
        <v>项</v>
      </c>
    </row>
    <row r="898" s="282" customFormat="1" ht="36" hidden="1" customHeight="1" spans="1:7">
      <c r="A898" s="299">
        <v>2130313</v>
      </c>
      <c r="B898" s="300" t="s">
        <v>839</v>
      </c>
      <c r="C898" s="219">
        <v>0</v>
      </c>
      <c r="D898" s="219">
        <v>0</v>
      </c>
      <c r="E898" s="301" t="str">
        <f t="shared" si="43"/>
        <v/>
      </c>
      <c r="F898" s="172" t="str">
        <f t="shared" si="44"/>
        <v>否</v>
      </c>
      <c r="G898" s="282" t="str">
        <f t="shared" si="45"/>
        <v>项</v>
      </c>
    </row>
    <row r="899" s="282" customFormat="1" ht="36" customHeight="1" spans="1:7">
      <c r="A899" s="299">
        <v>2130314</v>
      </c>
      <c r="B899" s="300" t="s">
        <v>840</v>
      </c>
      <c r="C899" s="219">
        <v>180</v>
      </c>
      <c r="D899" s="219">
        <v>50</v>
      </c>
      <c r="E899" s="301" t="str">
        <f t="shared" si="43"/>
        <v/>
      </c>
      <c r="F899" s="172" t="str">
        <f t="shared" si="44"/>
        <v>是</v>
      </c>
      <c r="G899" s="282" t="str">
        <f t="shared" si="45"/>
        <v>项</v>
      </c>
    </row>
    <row r="900" s="282" customFormat="1" ht="36" customHeight="1" spans="1:7">
      <c r="A900" s="299">
        <v>2130315</v>
      </c>
      <c r="B900" s="300" t="s">
        <v>841</v>
      </c>
      <c r="C900" s="219">
        <v>0</v>
      </c>
      <c r="D900" s="219">
        <v>10</v>
      </c>
      <c r="E900" s="301" t="str">
        <f t="shared" ref="E900:E963" si="46">IF(C900&lt;&gt;0,IF((D900/C900-1)&lt;-30%,"",IF((D900/C900-1)&gt;150%,"",D900/C900-1)),"")</f>
        <v/>
      </c>
      <c r="F900" s="172" t="str">
        <f t="shared" ref="F900:F963" si="47">IF(LEN(A900)=3,"是",IF(B900&lt;&gt;"",IF(SUM(C900:D900)&lt;&gt;0,"是","否"),"是"))</f>
        <v>是</v>
      </c>
      <c r="G900" s="282" t="str">
        <f t="shared" ref="G900:G963" si="48">IF(LEN(A900)=3,"类",IF(LEN(A900)=5,"款","项"))</f>
        <v>项</v>
      </c>
    </row>
    <row r="901" s="282" customFormat="1" ht="36" customHeight="1" spans="1:7">
      <c r="A901" s="299">
        <v>2130316</v>
      </c>
      <c r="B901" s="300" t="s">
        <v>842</v>
      </c>
      <c r="C901" s="219">
        <v>600</v>
      </c>
      <c r="D901" s="219">
        <v>3700</v>
      </c>
      <c r="E901" s="301" t="str">
        <f t="shared" si="46"/>
        <v/>
      </c>
      <c r="F901" s="172" t="str">
        <f t="shared" si="47"/>
        <v>是</v>
      </c>
      <c r="G901" s="282" t="str">
        <f t="shared" si="48"/>
        <v>项</v>
      </c>
    </row>
    <row r="902" s="282" customFormat="1" ht="36" customHeight="1" spans="1:7">
      <c r="A902" s="299">
        <v>2130317</v>
      </c>
      <c r="B902" s="300" t="s">
        <v>843</v>
      </c>
      <c r="C902" s="219">
        <v>1200</v>
      </c>
      <c r="D902" s="219">
        <v>1200</v>
      </c>
      <c r="E902" s="301">
        <f t="shared" si="46"/>
        <v>0</v>
      </c>
      <c r="F902" s="172" t="str">
        <f t="shared" si="47"/>
        <v>是</v>
      </c>
      <c r="G902" s="282" t="str">
        <f t="shared" si="48"/>
        <v>项</v>
      </c>
    </row>
    <row r="903" s="282" customFormat="1" ht="36" hidden="1" customHeight="1" spans="1:7">
      <c r="A903" s="299">
        <v>2130318</v>
      </c>
      <c r="B903" s="300" t="s">
        <v>844</v>
      </c>
      <c r="C903" s="219">
        <v>0</v>
      </c>
      <c r="D903" s="219">
        <v>0</v>
      </c>
      <c r="E903" s="301" t="str">
        <f t="shared" si="46"/>
        <v/>
      </c>
      <c r="F903" s="172" t="str">
        <f t="shared" si="47"/>
        <v>否</v>
      </c>
      <c r="G903" s="282" t="str">
        <f t="shared" si="48"/>
        <v>项</v>
      </c>
    </row>
    <row r="904" s="282" customFormat="1" ht="36" customHeight="1" spans="1:7">
      <c r="A904" s="299">
        <v>2130319</v>
      </c>
      <c r="B904" s="300" t="s">
        <v>845</v>
      </c>
      <c r="C904" s="219">
        <v>0</v>
      </c>
      <c r="D904" s="219">
        <v>2000</v>
      </c>
      <c r="E904" s="301" t="str">
        <f t="shared" si="46"/>
        <v/>
      </c>
      <c r="F904" s="172" t="str">
        <f t="shared" si="47"/>
        <v>是</v>
      </c>
      <c r="G904" s="282" t="str">
        <f t="shared" si="48"/>
        <v>项</v>
      </c>
    </row>
    <row r="905" s="282" customFormat="1" ht="36" customHeight="1" spans="1:7">
      <c r="A905" s="299">
        <v>2130321</v>
      </c>
      <c r="B905" s="300" t="s">
        <v>846</v>
      </c>
      <c r="C905" s="219">
        <v>25</v>
      </c>
      <c r="D905" s="219">
        <v>10</v>
      </c>
      <c r="E905" s="301" t="str">
        <f t="shared" si="46"/>
        <v/>
      </c>
      <c r="F905" s="172" t="str">
        <f t="shared" si="47"/>
        <v>是</v>
      </c>
      <c r="G905" s="282" t="str">
        <f t="shared" si="48"/>
        <v>项</v>
      </c>
    </row>
    <row r="906" s="282" customFormat="1" ht="36" hidden="1" customHeight="1" spans="1:7">
      <c r="A906" s="299">
        <v>2130322</v>
      </c>
      <c r="B906" s="300" t="s">
        <v>847</v>
      </c>
      <c r="C906" s="219">
        <v>0</v>
      </c>
      <c r="D906" s="219">
        <v>0</v>
      </c>
      <c r="E906" s="301" t="str">
        <f t="shared" si="46"/>
        <v/>
      </c>
      <c r="F906" s="172" t="str">
        <f t="shared" si="47"/>
        <v>否</v>
      </c>
      <c r="G906" s="282" t="str">
        <f t="shared" si="48"/>
        <v>项</v>
      </c>
    </row>
    <row r="907" s="282" customFormat="1" ht="36" hidden="1" customHeight="1" spans="1:7">
      <c r="A907" s="299">
        <v>2130333</v>
      </c>
      <c r="B907" s="300" t="s">
        <v>821</v>
      </c>
      <c r="C907" s="219">
        <v>0</v>
      </c>
      <c r="D907" s="219">
        <v>0</v>
      </c>
      <c r="E907" s="301" t="str">
        <f t="shared" si="46"/>
        <v/>
      </c>
      <c r="F907" s="172" t="str">
        <f t="shared" si="47"/>
        <v>否</v>
      </c>
      <c r="G907" s="282" t="str">
        <f t="shared" si="48"/>
        <v>项</v>
      </c>
    </row>
    <row r="908" s="282" customFormat="1" ht="36" hidden="1" customHeight="1" spans="1:7">
      <c r="A908" s="299">
        <v>2130334</v>
      </c>
      <c r="B908" s="300" t="s">
        <v>848</v>
      </c>
      <c r="C908" s="219">
        <v>0</v>
      </c>
      <c r="D908" s="219">
        <v>0</v>
      </c>
      <c r="E908" s="301" t="str">
        <f t="shared" si="46"/>
        <v/>
      </c>
      <c r="F908" s="172" t="str">
        <f t="shared" si="47"/>
        <v>否</v>
      </c>
      <c r="G908" s="282" t="str">
        <f t="shared" si="48"/>
        <v>项</v>
      </c>
    </row>
    <row r="909" s="282" customFormat="1" ht="36" customHeight="1" spans="1:7">
      <c r="A909" s="299">
        <v>2130335</v>
      </c>
      <c r="B909" s="300" t="s">
        <v>849</v>
      </c>
      <c r="C909" s="219">
        <v>490</v>
      </c>
      <c r="D909" s="219">
        <v>20</v>
      </c>
      <c r="E909" s="301" t="str">
        <f t="shared" si="46"/>
        <v/>
      </c>
      <c r="F909" s="172" t="str">
        <f t="shared" si="47"/>
        <v>是</v>
      </c>
      <c r="G909" s="282" t="str">
        <f t="shared" si="48"/>
        <v>项</v>
      </c>
    </row>
    <row r="910" s="282" customFormat="1" ht="36" hidden="1" customHeight="1" spans="1:7">
      <c r="A910" s="299">
        <v>2130336</v>
      </c>
      <c r="B910" s="300" t="s">
        <v>850</v>
      </c>
      <c r="C910" s="219">
        <v>0</v>
      </c>
      <c r="D910" s="219">
        <v>0</v>
      </c>
      <c r="E910" s="301" t="str">
        <f t="shared" si="46"/>
        <v/>
      </c>
      <c r="F910" s="172" t="str">
        <f t="shared" si="47"/>
        <v>否</v>
      </c>
      <c r="G910" s="282" t="str">
        <f t="shared" si="48"/>
        <v>项</v>
      </c>
    </row>
    <row r="911" s="282" customFormat="1" ht="36" hidden="1" customHeight="1" spans="1:7">
      <c r="A911" s="299">
        <v>2130337</v>
      </c>
      <c r="B911" s="300" t="s">
        <v>851</v>
      </c>
      <c r="C911" s="219">
        <v>0</v>
      </c>
      <c r="D911" s="219">
        <v>0</v>
      </c>
      <c r="E911" s="301" t="str">
        <f t="shared" si="46"/>
        <v/>
      </c>
      <c r="F911" s="172" t="str">
        <f t="shared" si="47"/>
        <v>否</v>
      </c>
      <c r="G911" s="282" t="str">
        <f t="shared" si="48"/>
        <v>项</v>
      </c>
    </row>
    <row r="912" s="282" customFormat="1" ht="36" customHeight="1" spans="1:7">
      <c r="A912" s="299">
        <v>2130399</v>
      </c>
      <c r="B912" s="300" t="s">
        <v>852</v>
      </c>
      <c r="C912" s="219">
        <v>400</v>
      </c>
      <c r="D912" s="219">
        <v>900</v>
      </c>
      <c r="E912" s="301">
        <f t="shared" si="46"/>
        <v>1.25</v>
      </c>
      <c r="F912" s="172" t="str">
        <f t="shared" si="47"/>
        <v>是</v>
      </c>
      <c r="G912" s="282" t="str">
        <f t="shared" si="48"/>
        <v>项</v>
      </c>
    </row>
    <row r="913" s="281" customFormat="1" ht="36" customHeight="1" spans="1:7">
      <c r="A913" s="294">
        <v>21305</v>
      </c>
      <c r="B913" s="295" t="s">
        <v>853</v>
      </c>
      <c r="C913" s="296">
        <f>SUM(C914:C923)</f>
        <v>18000</v>
      </c>
      <c r="D913" s="296">
        <f>SUM(D914:D923)</f>
        <v>12153</v>
      </c>
      <c r="E913" s="297" t="str">
        <f t="shared" si="46"/>
        <v/>
      </c>
      <c r="F913" s="298" t="str">
        <f t="shared" si="47"/>
        <v>是</v>
      </c>
      <c r="G913" s="281" t="str">
        <f t="shared" si="48"/>
        <v>款</v>
      </c>
    </row>
    <row r="914" s="282" customFormat="1" ht="36" customHeight="1" spans="1:7">
      <c r="A914" s="299">
        <v>2130501</v>
      </c>
      <c r="B914" s="300" t="s">
        <v>167</v>
      </c>
      <c r="C914" s="219">
        <v>200</v>
      </c>
      <c r="D914" s="219">
        <v>200</v>
      </c>
      <c r="E914" s="301">
        <f t="shared" si="46"/>
        <v>0</v>
      </c>
      <c r="F914" s="172" t="str">
        <f t="shared" si="47"/>
        <v>是</v>
      </c>
      <c r="G914" s="282" t="str">
        <f t="shared" si="48"/>
        <v>项</v>
      </c>
    </row>
    <row r="915" s="282" customFormat="1" ht="36" customHeight="1" spans="1:7">
      <c r="A915" s="299">
        <v>2130502</v>
      </c>
      <c r="B915" s="300" t="s">
        <v>168</v>
      </c>
      <c r="C915" s="219">
        <v>50</v>
      </c>
      <c r="D915" s="219">
        <v>110</v>
      </c>
      <c r="E915" s="301">
        <f t="shared" si="46"/>
        <v>1.2</v>
      </c>
      <c r="F915" s="172" t="str">
        <f t="shared" si="47"/>
        <v>是</v>
      </c>
      <c r="G915" s="282" t="str">
        <f t="shared" si="48"/>
        <v>项</v>
      </c>
    </row>
    <row r="916" s="282" customFormat="1" ht="36" hidden="1" customHeight="1" spans="1:7">
      <c r="A916" s="299">
        <v>2130503</v>
      </c>
      <c r="B916" s="300" t="s">
        <v>169</v>
      </c>
      <c r="C916" s="219">
        <v>0</v>
      </c>
      <c r="D916" s="219">
        <v>0</v>
      </c>
      <c r="E916" s="301" t="str">
        <f t="shared" si="46"/>
        <v/>
      </c>
      <c r="F916" s="172" t="str">
        <f t="shared" si="47"/>
        <v>否</v>
      </c>
      <c r="G916" s="282" t="str">
        <f t="shared" si="48"/>
        <v>项</v>
      </c>
    </row>
    <row r="917" s="282" customFormat="1" ht="36" customHeight="1" spans="1:7">
      <c r="A917" s="299">
        <v>2130504</v>
      </c>
      <c r="B917" s="300" t="s">
        <v>854</v>
      </c>
      <c r="C917" s="219">
        <v>820</v>
      </c>
      <c r="D917" s="219">
        <v>4000</v>
      </c>
      <c r="E917" s="301" t="str">
        <f t="shared" si="46"/>
        <v/>
      </c>
      <c r="F917" s="172" t="str">
        <f t="shared" si="47"/>
        <v>是</v>
      </c>
      <c r="G917" s="282" t="str">
        <f t="shared" si="48"/>
        <v>项</v>
      </c>
    </row>
    <row r="918" s="282" customFormat="1" ht="36" customHeight="1" spans="1:7">
      <c r="A918" s="299">
        <v>2130505</v>
      </c>
      <c r="B918" s="300" t="s">
        <v>855</v>
      </c>
      <c r="C918" s="219">
        <v>2600</v>
      </c>
      <c r="D918" s="219">
        <v>5000</v>
      </c>
      <c r="E918" s="301">
        <f t="shared" si="46"/>
        <v>0.923076923076923</v>
      </c>
      <c r="F918" s="172" t="str">
        <f t="shared" si="47"/>
        <v>是</v>
      </c>
      <c r="G918" s="282" t="str">
        <f t="shared" si="48"/>
        <v>项</v>
      </c>
    </row>
    <row r="919" s="282" customFormat="1" ht="36" customHeight="1" spans="1:7">
      <c r="A919" s="299">
        <v>2130506</v>
      </c>
      <c r="B919" s="300" t="s">
        <v>856</v>
      </c>
      <c r="C919" s="219">
        <v>0</v>
      </c>
      <c r="D919" s="219">
        <v>1000</v>
      </c>
      <c r="E919" s="301" t="str">
        <f t="shared" si="46"/>
        <v/>
      </c>
      <c r="F919" s="172" t="str">
        <f t="shared" si="47"/>
        <v>是</v>
      </c>
      <c r="G919" s="282" t="str">
        <f t="shared" si="48"/>
        <v>项</v>
      </c>
    </row>
    <row r="920" s="282" customFormat="1" ht="36" customHeight="1" spans="1:7">
      <c r="A920" s="299">
        <v>2130507</v>
      </c>
      <c r="B920" s="300" t="s">
        <v>857</v>
      </c>
      <c r="C920" s="219">
        <v>330</v>
      </c>
      <c r="D920" s="219">
        <v>170</v>
      </c>
      <c r="E920" s="301" t="str">
        <f t="shared" si="46"/>
        <v/>
      </c>
      <c r="F920" s="172" t="str">
        <f t="shared" si="47"/>
        <v>是</v>
      </c>
      <c r="G920" s="282" t="str">
        <f t="shared" si="48"/>
        <v>项</v>
      </c>
    </row>
    <row r="921" s="282" customFormat="1" ht="36" hidden="1" customHeight="1" spans="1:7">
      <c r="A921" s="299">
        <v>2130508</v>
      </c>
      <c r="B921" s="300" t="s">
        <v>858</v>
      </c>
      <c r="C921" s="219">
        <v>0</v>
      </c>
      <c r="D921" s="219">
        <v>0</v>
      </c>
      <c r="E921" s="301" t="str">
        <f t="shared" si="46"/>
        <v/>
      </c>
      <c r="F921" s="172" t="str">
        <f t="shared" si="47"/>
        <v>否</v>
      </c>
      <c r="G921" s="282" t="str">
        <f t="shared" si="48"/>
        <v>项</v>
      </c>
    </row>
    <row r="922" s="282" customFormat="1" ht="36" hidden="1" customHeight="1" spans="1:7">
      <c r="A922" s="299">
        <v>2130550</v>
      </c>
      <c r="B922" s="300" t="s">
        <v>859</v>
      </c>
      <c r="C922" s="219">
        <v>0</v>
      </c>
      <c r="D922" s="219">
        <v>0</v>
      </c>
      <c r="E922" s="301" t="str">
        <f t="shared" si="46"/>
        <v/>
      </c>
      <c r="F922" s="172" t="str">
        <f t="shared" si="47"/>
        <v>否</v>
      </c>
      <c r="G922" s="282" t="str">
        <f t="shared" si="48"/>
        <v>项</v>
      </c>
    </row>
    <row r="923" s="282" customFormat="1" ht="36" customHeight="1" spans="1:7">
      <c r="A923" s="299">
        <v>2130599</v>
      </c>
      <c r="B923" s="300" t="s">
        <v>860</v>
      </c>
      <c r="C923" s="219">
        <v>14000</v>
      </c>
      <c r="D923" s="219">
        <v>1673</v>
      </c>
      <c r="E923" s="301" t="str">
        <f t="shared" si="46"/>
        <v/>
      </c>
      <c r="F923" s="172" t="str">
        <f t="shared" si="47"/>
        <v>是</v>
      </c>
      <c r="G923" s="282" t="str">
        <f t="shared" si="48"/>
        <v>项</v>
      </c>
    </row>
    <row r="924" s="281" customFormat="1" ht="36" customHeight="1" spans="1:7">
      <c r="A924" s="294">
        <v>21307</v>
      </c>
      <c r="B924" s="295" t="s">
        <v>861</v>
      </c>
      <c r="C924" s="296">
        <f>SUM(C925:C930)</f>
        <v>2500</v>
      </c>
      <c r="D924" s="296">
        <f>SUM(D925:D930)</f>
        <v>900</v>
      </c>
      <c r="E924" s="297" t="str">
        <f t="shared" si="46"/>
        <v/>
      </c>
      <c r="F924" s="298" t="str">
        <f t="shared" si="47"/>
        <v>是</v>
      </c>
      <c r="G924" s="281" t="str">
        <f t="shared" si="48"/>
        <v>款</v>
      </c>
    </row>
    <row r="925" s="282" customFormat="1" ht="36" customHeight="1" spans="1:7">
      <c r="A925" s="299">
        <v>2130701</v>
      </c>
      <c r="B925" s="300" t="s">
        <v>862</v>
      </c>
      <c r="C925" s="219">
        <v>2500</v>
      </c>
      <c r="D925" s="219">
        <v>900</v>
      </c>
      <c r="E925" s="301" t="str">
        <f t="shared" si="46"/>
        <v/>
      </c>
      <c r="F925" s="172" t="str">
        <f t="shared" si="47"/>
        <v>是</v>
      </c>
      <c r="G925" s="282" t="str">
        <f t="shared" si="48"/>
        <v>项</v>
      </c>
    </row>
    <row r="926" s="282" customFormat="1" ht="36" hidden="1" customHeight="1" spans="1:7">
      <c r="A926" s="299">
        <v>2130704</v>
      </c>
      <c r="B926" s="300" t="s">
        <v>863</v>
      </c>
      <c r="C926" s="219">
        <v>0</v>
      </c>
      <c r="D926" s="219">
        <v>0</v>
      </c>
      <c r="E926" s="301" t="str">
        <f t="shared" si="46"/>
        <v/>
      </c>
      <c r="F926" s="172" t="str">
        <f t="shared" si="47"/>
        <v>否</v>
      </c>
      <c r="G926" s="282" t="str">
        <f t="shared" si="48"/>
        <v>项</v>
      </c>
    </row>
    <row r="927" s="282" customFormat="1" ht="36" hidden="1" customHeight="1" spans="1:7">
      <c r="A927" s="299">
        <v>2130705</v>
      </c>
      <c r="B927" s="300" t="s">
        <v>864</v>
      </c>
      <c r="C927" s="219">
        <v>0</v>
      </c>
      <c r="D927" s="219">
        <v>0</v>
      </c>
      <c r="E927" s="301" t="str">
        <f t="shared" si="46"/>
        <v/>
      </c>
      <c r="F927" s="172" t="str">
        <f t="shared" si="47"/>
        <v>否</v>
      </c>
      <c r="G927" s="282" t="str">
        <f t="shared" si="48"/>
        <v>项</v>
      </c>
    </row>
    <row r="928" s="282" customFormat="1" ht="36" hidden="1" customHeight="1" spans="1:7">
      <c r="A928" s="299">
        <v>2130706</v>
      </c>
      <c r="B928" s="300" t="s">
        <v>865</v>
      </c>
      <c r="C928" s="219">
        <v>0</v>
      </c>
      <c r="D928" s="219">
        <v>0</v>
      </c>
      <c r="E928" s="301" t="str">
        <f t="shared" si="46"/>
        <v/>
      </c>
      <c r="F928" s="172" t="str">
        <f t="shared" si="47"/>
        <v>否</v>
      </c>
      <c r="G928" s="282" t="str">
        <f t="shared" si="48"/>
        <v>项</v>
      </c>
    </row>
    <row r="929" s="282" customFormat="1" ht="36" hidden="1" customHeight="1" spans="1:7">
      <c r="A929" s="299">
        <v>2130707</v>
      </c>
      <c r="B929" s="300" t="s">
        <v>866</v>
      </c>
      <c r="C929" s="219">
        <v>0</v>
      </c>
      <c r="D929" s="219">
        <v>0</v>
      </c>
      <c r="E929" s="301" t="str">
        <f t="shared" si="46"/>
        <v/>
      </c>
      <c r="F929" s="172" t="str">
        <f t="shared" si="47"/>
        <v>否</v>
      </c>
      <c r="G929" s="282" t="str">
        <f t="shared" si="48"/>
        <v>项</v>
      </c>
    </row>
    <row r="930" s="282" customFormat="1" ht="36" hidden="1" customHeight="1" spans="1:7">
      <c r="A930" s="299">
        <v>2130799</v>
      </c>
      <c r="B930" s="300" t="s">
        <v>867</v>
      </c>
      <c r="C930" s="219">
        <v>0</v>
      </c>
      <c r="D930" s="219">
        <v>0</v>
      </c>
      <c r="E930" s="301" t="str">
        <f t="shared" si="46"/>
        <v/>
      </c>
      <c r="F930" s="172" t="str">
        <f t="shared" si="47"/>
        <v>否</v>
      </c>
      <c r="G930" s="282" t="str">
        <f t="shared" si="48"/>
        <v>项</v>
      </c>
    </row>
    <row r="931" s="281" customFormat="1" ht="36" customHeight="1" spans="1:7">
      <c r="A931" s="294">
        <v>21308</v>
      </c>
      <c r="B931" s="295" t="s">
        <v>868</v>
      </c>
      <c r="C931" s="296">
        <f>SUM(C932:C937)</f>
        <v>790</v>
      </c>
      <c r="D931" s="296">
        <f>SUM(D932:D937)</f>
        <v>3000</v>
      </c>
      <c r="E931" s="297" t="str">
        <f t="shared" si="46"/>
        <v/>
      </c>
      <c r="F931" s="298" t="str">
        <f t="shared" si="47"/>
        <v>是</v>
      </c>
      <c r="G931" s="281" t="str">
        <f t="shared" si="48"/>
        <v>款</v>
      </c>
    </row>
    <row r="932" s="282" customFormat="1" ht="36" hidden="1" customHeight="1" spans="1:7">
      <c r="A932" s="299">
        <v>2130801</v>
      </c>
      <c r="B932" s="300" t="s">
        <v>869</v>
      </c>
      <c r="C932" s="219">
        <v>0</v>
      </c>
      <c r="D932" s="219">
        <v>0</v>
      </c>
      <c r="E932" s="301" t="str">
        <f t="shared" si="46"/>
        <v/>
      </c>
      <c r="F932" s="172" t="str">
        <f t="shared" si="47"/>
        <v>否</v>
      </c>
      <c r="G932" s="282" t="str">
        <f t="shared" si="48"/>
        <v>项</v>
      </c>
    </row>
    <row r="933" s="282" customFormat="1" ht="36" hidden="1" customHeight="1" spans="1:7">
      <c r="A933" s="299">
        <v>2130802</v>
      </c>
      <c r="B933" s="300" t="s">
        <v>870</v>
      </c>
      <c r="C933" s="219">
        <v>0</v>
      </c>
      <c r="D933" s="219">
        <v>0</v>
      </c>
      <c r="E933" s="301" t="str">
        <f t="shared" si="46"/>
        <v/>
      </c>
      <c r="F933" s="172" t="str">
        <f t="shared" si="47"/>
        <v>否</v>
      </c>
      <c r="G933" s="282" t="str">
        <f t="shared" si="48"/>
        <v>项</v>
      </c>
    </row>
    <row r="934" s="282" customFormat="1" ht="36" customHeight="1" spans="1:7">
      <c r="A934" s="299">
        <v>2130803</v>
      </c>
      <c r="B934" s="300" t="s">
        <v>871</v>
      </c>
      <c r="C934" s="219">
        <v>410</v>
      </c>
      <c r="D934" s="219">
        <v>1800</v>
      </c>
      <c r="E934" s="301" t="str">
        <f t="shared" si="46"/>
        <v/>
      </c>
      <c r="F934" s="172" t="str">
        <f t="shared" si="47"/>
        <v>是</v>
      </c>
      <c r="G934" s="282" t="str">
        <f t="shared" si="48"/>
        <v>项</v>
      </c>
    </row>
    <row r="935" s="282" customFormat="1" ht="36" customHeight="1" spans="1:7">
      <c r="A935" s="299">
        <v>2130804</v>
      </c>
      <c r="B935" s="300" t="s">
        <v>872</v>
      </c>
      <c r="C935" s="219">
        <v>380</v>
      </c>
      <c r="D935" s="219">
        <v>1200</v>
      </c>
      <c r="E935" s="301" t="str">
        <f t="shared" si="46"/>
        <v/>
      </c>
      <c r="F935" s="172" t="str">
        <f t="shared" si="47"/>
        <v>是</v>
      </c>
      <c r="G935" s="282" t="str">
        <f t="shared" si="48"/>
        <v>项</v>
      </c>
    </row>
    <row r="936" s="282" customFormat="1" ht="36" hidden="1" customHeight="1" spans="1:7">
      <c r="A936" s="299">
        <v>2130805</v>
      </c>
      <c r="B936" s="300" t="s">
        <v>873</v>
      </c>
      <c r="C936" s="219">
        <v>0</v>
      </c>
      <c r="D936" s="219">
        <v>0</v>
      </c>
      <c r="E936" s="301" t="str">
        <f t="shared" si="46"/>
        <v/>
      </c>
      <c r="F936" s="172" t="str">
        <f t="shared" si="47"/>
        <v>否</v>
      </c>
      <c r="G936" s="282" t="str">
        <f t="shared" si="48"/>
        <v>项</v>
      </c>
    </row>
    <row r="937" s="282" customFormat="1" ht="36" hidden="1" customHeight="1" spans="1:7">
      <c r="A937" s="299">
        <v>2130899</v>
      </c>
      <c r="B937" s="300" t="s">
        <v>874</v>
      </c>
      <c r="C937" s="219">
        <v>0</v>
      </c>
      <c r="D937" s="219">
        <v>0</v>
      </c>
      <c r="E937" s="301" t="str">
        <f t="shared" si="46"/>
        <v/>
      </c>
      <c r="F937" s="172" t="str">
        <f t="shared" si="47"/>
        <v>否</v>
      </c>
      <c r="G937" s="282" t="str">
        <f t="shared" si="48"/>
        <v>项</v>
      </c>
    </row>
    <row r="938" s="281" customFormat="1" ht="36" hidden="1" customHeight="1" spans="1:7">
      <c r="A938" s="294">
        <v>21309</v>
      </c>
      <c r="B938" s="295" t="s">
        <v>875</v>
      </c>
      <c r="C938" s="296">
        <f>SUM(C939:C940)</f>
        <v>0</v>
      </c>
      <c r="D938" s="296">
        <f>SUM(D939:D940)</f>
        <v>0</v>
      </c>
      <c r="E938" s="297" t="str">
        <f t="shared" si="46"/>
        <v/>
      </c>
      <c r="F938" s="298" t="str">
        <f t="shared" si="47"/>
        <v>否</v>
      </c>
      <c r="G938" s="281" t="str">
        <f t="shared" si="48"/>
        <v>款</v>
      </c>
    </row>
    <row r="939" s="282" customFormat="1" ht="36" hidden="1" customHeight="1" spans="1:7">
      <c r="A939" s="299">
        <v>2130901</v>
      </c>
      <c r="B939" s="300" t="s">
        <v>876</v>
      </c>
      <c r="C939" s="219">
        <v>0</v>
      </c>
      <c r="D939" s="219">
        <v>0</v>
      </c>
      <c r="E939" s="301" t="str">
        <f t="shared" si="46"/>
        <v/>
      </c>
      <c r="F939" s="172" t="str">
        <f t="shared" si="47"/>
        <v>否</v>
      </c>
      <c r="G939" s="282" t="str">
        <f t="shared" si="48"/>
        <v>项</v>
      </c>
    </row>
    <row r="940" s="282" customFormat="1" ht="36" hidden="1" customHeight="1" spans="1:7">
      <c r="A940" s="299">
        <v>2130999</v>
      </c>
      <c r="B940" s="300" t="s">
        <v>877</v>
      </c>
      <c r="C940" s="219">
        <v>0</v>
      </c>
      <c r="D940" s="219">
        <v>0</v>
      </c>
      <c r="E940" s="301" t="str">
        <f t="shared" si="46"/>
        <v/>
      </c>
      <c r="F940" s="172" t="str">
        <f t="shared" si="47"/>
        <v>否</v>
      </c>
      <c r="G940" s="282" t="str">
        <f t="shared" si="48"/>
        <v>项</v>
      </c>
    </row>
    <row r="941" s="281" customFormat="1" ht="36" customHeight="1" spans="1:7">
      <c r="A941" s="294">
        <v>21399</v>
      </c>
      <c r="B941" s="295" t="s">
        <v>878</v>
      </c>
      <c r="C941" s="296">
        <f>SUM(C942:C943)</f>
        <v>697</v>
      </c>
      <c r="D941" s="296">
        <f>SUM(D942:D943)</f>
        <v>100</v>
      </c>
      <c r="E941" s="297" t="str">
        <f t="shared" si="46"/>
        <v/>
      </c>
      <c r="F941" s="298" t="str">
        <f t="shared" si="47"/>
        <v>是</v>
      </c>
      <c r="G941" s="281" t="str">
        <f t="shared" si="48"/>
        <v>款</v>
      </c>
    </row>
    <row r="942" s="282" customFormat="1" ht="36" hidden="1" customHeight="1" spans="1:7">
      <c r="A942" s="299">
        <v>2139901</v>
      </c>
      <c r="B942" s="300" t="s">
        <v>879</v>
      </c>
      <c r="C942" s="219">
        <v>0</v>
      </c>
      <c r="D942" s="219">
        <v>0</v>
      </c>
      <c r="E942" s="301" t="str">
        <f t="shared" si="46"/>
        <v/>
      </c>
      <c r="F942" s="172" t="str">
        <f t="shared" si="47"/>
        <v>否</v>
      </c>
      <c r="G942" s="282" t="str">
        <f t="shared" si="48"/>
        <v>项</v>
      </c>
    </row>
    <row r="943" s="282" customFormat="1" ht="36" customHeight="1" spans="1:7">
      <c r="A943" s="299">
        <v>2139999</v>
      </c>
      <c r="B943" s="300" t="s">
        <v>880</v>
      </c>
      <c r="C943" s="219">
        <v>697</v>
      </c>
      <c r="D943" s="219">
        <v>100</v>
      </c>
      <c r="E943" s="301" t="str">
        <f t="shared" si="46"/>
        <v/>
      </c>
      <c r="F943" s="172" t="str">
        <f t="shared" si="47"/>
        <v>是</v>
      </c>
      <c r="G943" s="282" t="str">
        <f t="shared" si="48"/>
        <v>项</v>
      </c>
    </row>
    <row r="944" s="281" customFormat="1" ht="36" customHeight="1" spans="1:7">
      <c r="A944" s="294">
        <v>214</v>
      </c>
      <c r="B944" s="295" t="s">
        <v>881</v>
      </c>
      <c r="C944" s="296">
        <f>SUM(C945,C968,C978,C988,C993,C1000,C1005)</f>
        <v>14000</v>
      </c>
      <c r="D944" s="296">
        <f>SUM(D945,D968,D978,D988,D993,D1000,D1005)</f>
        <v>24000</v>
      </c>
      <c r="E944" s="297">
        <f t="shared" si="46"/>
        <v>0.714285714285714</v>
      </c>
      <c r="F944" s="298" t="str">
        <f t="shared" si="47"/>
        <v>是</v>
      </c>
      <c r="G944" s="281" t="str">
        <f t="shared" si="48"/>
        <v>类</v>
      </c>
    </row>
    <row r="945" s="281" customFormat="1" ht="36" customHeight="1" spans="1:7">
      <c r="A945" s="294">
        <v>21401</v>
      </c>
      <c r="B945" s="295" t="s">
        <v>882</v>
      </c>
      <c r="C945" s="296">
        <f>SUM(C946:C967)</f>
        <v>8290</v>
      </c>
      <c r="D945" s="296">
        <f>SUM(D946:D967)</f>
        <v>9150</v>
      </c>
      <c r="E945" s="297">
        <f t="shared" si="46"/>
        <v>0.103739445114596</v>
      </c>
      <c r="F945" s="298" t="str">
        <f t="shared" si="47"/>
        <v>是</v>
      </c>
      <c r="G945" s="281" t="str">
        <f t="shared" si="48"/>
        <v>款</v>
      </c>
    </row>
    <row r="946" s="282" customFormat="1" ht="36" customHeight="1" spans="1:7">
      <c r="A946" s="299">
        <v>2140101</v>
      </c>
      <c r="B946" s="300" t="s">
        <v>167</v>
      </c>
      <c r="C946" s="219">
        <v>300</v>
      </c>
      <c r="D946" s="219">
        <v>240</v>
      </c>
      <c r="E946" s="301">
        <f t="shared" si="46"/>
        <v>-0.2</v>
      </c>
      <c r="F946" s="172" t="str">
        <f t="shared" si="47"/>
        <v>是</v>
      </c>
      <c r="G946" s="282" t="str">
        <f t="shared" si="48"/>
        <v>项</v>
      </c>
    </row>
    <row r="947" s="282" customFormat="1" ht="36" customHeight="1" spans="1:7">
      <c r="A947" s="299">
        <v>2140102</v>
      </c>
      <c r="B947" s="300" t="s">
        <v>168</v>
      </c>
      <c r="C947" s="219">
        <v>40</v>
      </c>
      <c r="D947" s="219">
        <v>30</v>
      </c>
      <c r="E947" s="301">
        <f t="shared" si="46"/>
        <v>-0.25</v>
      </c>
      <c r="F947" s="172" t="str">
        <f t="shared" si="47"/>
        <v>是</v>
      </c>
      <c r="G947" s="282" t="str">
        <f t="shared" si="48"/>
        <v>项</v>
      </c>
    </row>
    <row r="948" s="282" customFormat="1" ht="36" customHeight="1" spans="1:7">
      <c r="A948" s="299">
        <v>2140103</v>
      </c>
      <c r="B948" s="300" t="s">
        <v>169</v>
      </c>
      <c r="C948" s="219">
        <v>250</v>
      </c>
      <c r="D948" s="219">
        <v>270</v>
      </c>
      <c r="E948" s="301">
        <f t="shared" si="46"/>
        <v>0.0800000000000001</v>
      </c>
      <c r="F948" s="172" t="str">
        <f t="shared" si="47"/>
        <v>是</v>
      </c>
      <c r="G948" s="282" t="str">
        <f t="shared" si="48"/>
        <v>项</v>
      </c>
    </row>
    <row r="949" s="282" customFormat="1" ht="36" customHeight="1" spans="1:7">
      <c r="A949" s="299">
        <v>2140104</v>
      </c>
      <c r="B949" s="300" t="s">
        <v>883</v>
      </c>
      <c r="C949" s="219">
        <v>7300</v>
      </c>
      <c r="D949" s="219">
        <v>6220</v>
      </c>
      <c r="E949" s="301">
        <f t="shared" si="46"/>
        <v>-0.147945205479452</v>
      </c>
      <c r="F949" s="172" t="str">
        <f t="shared" si="47"/>
        <v>是</v>
      </c>
      <c r="G949" s="282" t="str">
        <f t="shared" si="48"/>
        <v>项</v>
      </c>
    </row>
    <row r="950" s="282" customFormat="1" ht="36" customHeight="1" spans="1:7">
      <c r="A950" s="299">
        <v>2140106</v>
      </c>
      <c r="B950" s="300" t="s">
        <v>884</v>
      </c>
      <c r="C950" s="219">
        <v>400</v>
      </c>
      <c r="D950" s="219">
        <v>2300</v>
      </c>
      <c r="E950" s="301" t="str">
        <f t="shared" si="46"/>
        <v/>
      </c>
      <c r="F950" s="172" t="str">
        <f t="shared" si="47"/>
        <v>是</v>
      </c>
      <c r="G950" s="282" t="str">
        <f t="shared" si="48"/>
        <v>项</v>
      </c>
    </row>
    <row r="951" s="282" customFormat="1" ht="36" hidden="1" customHeight="1" spans="1:7">
      <c r="A951" s="299">
        <v>2140109</v>
      </c>
      <c r="B951" s="300" t="s">
        <v>885</v>
      </c>
      <c r="C951" s="219">
        <v>0</v>
      </c>
      <c r="D951" s="219">
        <v>0</v>
      </c>
      <c r="E951" s="301" t="str">
        <f t="shared" si="46"/>
        <v/>
      </c>
      <c r="F951" s="172" t="str">
        <f t="shared" si="47"/>
        <v>否</v>
      </c>
      <c r="G951" s="282" t="str">
        <f t="shared" si="48"/>
        <v>项</v>
      </c>
    </row>
    <row r="952" s="282" customFormat="1" ht="36" hidden="1" customHeight="1" spans="1:7">
      <c r="A952" s="299">
        <v>2140110</v>
      </c>
      <c r="B952" s="300" t="s">
        <v>886</v>
      </c>
      <c r="C952" s="219">
        <v>0</v>
      </c>
      <c r="D952" s="219">
        <v>0</v>
      </c>
      <c r="E952" s="301" t="str">
        <f t="shared" si="46"/>
        <v/>
      </c>
      <c r="F952" s="172" t="str">
        <f t="shared" si="47"/>
        <v>否</v>
      </c>
      <c r="G952" s="282" t="str">
        <f t="shared" si="48"/>
        <v>项</v>
      </c>
    </row>
    <row r="953" s="282" customFormat="1" ht="36" hidden="1" customHeight="1" spans="1:7">
      <c r="A953" s="299">
        <v>2140111</v>
      </c>
      <c r="B953" s="300" t="s">
        <v>887</v>
      </c>
      <c r="C953" s="219">
        <v>0</v>
      </c>
      <c r="D953" s="219">
        <v>0</v>
      </c>
      <c r="E953" s="301" t="str">
        <f t="shared" si="46"/>
        <v/>
      </c>
      <c r="F953" s="172" t="str">
        <f t="shared" si="47"/>
        <v>否</v>
      </c>
      <c r="G953" s="282" t="str">
        <f t="shared" si="48"/>
        <v>项</v>
      </c>
    </row>
    <row r="954" s="282" customFormat="1" ht="36" hidden="1" customHeight="1" spans="1:7">
      <c r="A954" s="299">
        <v>2140112</v>
      </c>
      <c r="B954" s="300" t="s">
        <v>888</v>
      </c>
      <c r="C954" s="219">
        <v>0</v>
      </c>
      <c r="D954" s="219">
        <v>0</v>
      </c>
      <c r="E954" s="301" t="str">
        <f t="shared" si="46"/>
        <v/>
      </c>
      <c r="F954" s="172" t="str">
        <f t="shared" si="47"/>
        <v>否</v>
      </c>
      <c r="G954" s="282" t="str">
        <f t="shared" si="48"/>
        <v>项</v>
      </c>
    </row>
    <row r="955" s="282" customFormat="1" ht="36" hidden="1" customHeight="1" spans="1:7">
      <c r="A955" s="299">
        <v>2140114</v>
      </c>
      <c r="B955" s="300" t="s">
        <v>889</v>
      </c>
      <c r="C955" s="219">
        <v>0</v>
      </c>
      <c r="D955" s="219">
        <v>0</v>
      </c>
      <c r="E955" s="301" t="str">
        <f t="shared" si="46"/>
        <v/>
      </c>
      <c r="F955" s="172" t="str">
        <f t="shared" si="47"/>
        <v>否</v>
      </c>
      <c r="G955" s="282" t="str">
        <f t="shared" si="48"/>
        <v>项</v>
      </c>
    </row>
    <row r="956" s="282" customFormat="1" ht="36" hidden="1" customHeight="1" spans="1:7">
      <c r="A956" s="299">
        <v>2140122</v>
      </c>
      <c r="B956" s="300" t="s">
        <v>890</v>
      </c>
      <c r="C956" s="219">
        <v>0</v>
      </c>
      <c r="D956" s="219">
        <v>0</v>
      </c>
      <c r="E956" s="301" t="str">
        <f t="shared" si="46"/>
        <v/>
      </c>
      <c r="F956" s="172" t="str">
        <f t="shared" si="47"/>
        <v>否</v>
      </c>
      <c r="G956" s="282" t="str">
        <f t="shared" si="48"/>
        <v>项</v>
      </c>
    </row>
    <row r="957" s="282" customFormat="1" ht="36" hidden="1" customHeight="1" spans="1:7">
      <c r="A957" s="299">
        <v>2140123</v>
      </c>
      <c r="B957" s="300" t="s">
        <v>891</v>
      </c>
      <c r="C957" s="219">
        <v>0</v>
      </c>
      <c r="D957" s="219">
        <v>0</v>
      </c>
      <c r="E957" s="301" t="str">
        <f t="shared" si="46"/>
        <v/>
      </c>
      <c r="F957" s="172" t="str">
        <f t="shared" si="47"/>
        <v>否</v>
      </c>
      <c r="G957" s="282" t="str">
        <f t="shared" si="48"/>
        <v>项</v>
      </c>
    </row>
    <row r="958" s="282" customFormat="1" ht="36" hidden="1" customHeight="1" spans="1:7">
      <c r="A958" s="299">
        <v>2140127</v>
      </c>
      <c r="B958" s="300" t="s">
        <v>892</v>
      </c>
      <c r="C958" s="219">
        <v>0</v>
      </c>
      <c r="D958" s="219">
        <v>0</v>
      </c>
      <c r="E958" s="301" t="str">
        <f t="shared" si="46"/>
        <v/>
      </c>
      <c r="F958" s="172" t="str">
        <f t="shared" si="47"/>
        <v>否</v>
      </c>
      <c r="G958" s="282" t="str">
        <f t="shared" si="48"/>
        <v>项</v>
      </c>
    </row>
    <row r="959" s="282" customFormat="1" ht="36" hidden="1" customHeight="1" spans="1:7">
      <c r="A959" s="299">
        <v>2140128</v>
      </c>
      <c r="B959" s="300" t="s">
        <v>893</v>
      </c>
      <c r="C959" s="219">
        <v>0</v>
      </c>
      <c r="D959" s="219">
        <v>0</v>
      </c>
      <c r="E959" s="301" t="str">
        <f t="shared" si="46"/>
        <v/>
      </c>
      <c r="F959" s="172" t="str">
        <f t="shared" si="47"/>
        <v>否</v>
      </c>
      <c r="G959" s="282" t="str">
        <f t="shared" si="48"/>
        <v>项</v>
      </c>
    </row>
    <row r="960" s="282" customFormat="1" ht="36" hidden="1" customHeight="1" spans="1:7">
      <c r="A960" s="299">
        <v>2140129</v>
      </c>
      <c r="B960" s="300" t="s">
        <v>894</v>
      </c>
      <c r="C960" s="219">
        <v>0</v>
      </c>
      <c r="D960" s="219">
        <v>0</v>
      </c>
      <c r="E960" s="301" t="str">
        <f t="shared" si="46"/>
        <v/>
      </c>
      <c r="F960" s="172" t="str">
        <f t="shared" si="47"/>
        <v>否</v>
      </c>
      <c r="G960" s="282" t="str">
        <f t="shared" si="48"/>
        <v>项</v>
      </c>
    </row>
    <row r="961" s="282" customFormat="1" ht="36" hidden="1" customHeight="1" spans="1:7">
      <c r="A961" s="299">
        <v>2140130</v>
      </c>
      <c r="B961" s="300" t="s">
        <v>895</v>
      </c>
      <c r="C961" s="219">
        <v>0</v>
      </c>
      <c r="D961" s="219">
        <v>0</v>
      </c>
      <c r="E961" s="301" t="str">
        <f t="shared" si="46"/>
        <v/>
      </c>
      <c r="F961" s="172" t="str">
        <f t="shared" si="47"/>
        <v>否</v>
      </c>
      <c r="G961" s="282" t="str">
        <f t="shared" si="48"/>
        <v>项</v>
      </c>
    </row>
    <row r="962" s="282" customFormat="1" ht="36" hidden="1" customHeight="1" spans="1:7">
      <c r="A962" s="299">
        <v>2140131</v>
      </c>
      <c r="B962" s="300" t="s">
        <v>896</v>
      </c>
      <c r="C962" s="219">
        <v>0</v>
      </c>
      <c r="D962" s="219">
        <v>0</v>
      </c>
      <c r="E962" s="301" t="str">
        <f t="shared" si="46"/>
        <v/>
      </c>
      <c r="F962" s="172" t="str">
        <f t="shared" si="47"/>
        <v>否</v>
      </c>
      <c r="G962" s="282" t="str">
        <f t="shared" si="48"/>
        <v>项</v>
      </c>
    </row>
    <row r="963" s="282" customFormat="1" ht="36" hidden="1" customHeight="1" spans="1:7">
      <c r="A963" s="299">
        <v>2140133</v>
      </c>
      <c r="B963" s="300" t="s">
        <v>897</v>
      </c>
      <c r="C963" s="219">
        <v>0</v>
      </c>
      <c r="D963" s="219">
        <v>0</v>
      </c>
      <c r="E963" s="301" t="str">
        <f t="shared" si="46"/>
        <v/>
      </c>
      <c r="F963" s="172" t="str">
        <f t="shared" si="47"/>
        <v>否</v>
      </c>
      <c r="G963" s="282" t="str">
        <f t="shared" si="48"/>
        <v>项</v>
      </c>
    </row>
    <row r="964" s="282" customFormat="1" ht="36" hidden="1" customHeight="1" spans="1:7">
      <c r="A964" s="299">
        <v>2140136</v>
      </c>
      <c r="B964" s="300" t="s">
        <v>898</v>
      </c>
      <c r="C964" s="219">
        <v>0</v>
      </c>
      <c r="D964" s="219">
        <v>0</v>
      </c>
      <c r="E964" s="301" t="str">
        <f t="shared" ref="E964:E1027" si="49">IF(C964&lt;&gt;0,IF((D964/C964-1)&lt;-30%,"",IF((D964/C964-1)&gt;150%,"",D964/C964-1)),"")</f>
        <v/>
      </c>
      <c r="F964" s="172" t="str">
        <f t="shared" ref="F964:F1027" si="50">IF(LEN(A964)=3,"是",IF(B964&lt;&gt;"",IF(SUM(C964:D964)&lt;&gt;0,"是","否"),"是"))</f>
        <v>否</v>
      </c>
      <c r="G964" s="282" t="str">
        <f t="shared" ref="G964:G1027" si="51">IF(LEN(A964)=3,"类",IF(LEN(A964)=5,"款","项"))</f>
        <v>项</v>
      </c>
    </row>
    <row r="965" s="282" customFormat="1" ht="36" customHeight="1" spans="1:7">
      <c r="A965" s="299">
        <v>2140138</v>
      </c>
      <c r="B965" s="300" t="s">
        <v>899</v>
      </c>
      <c r="C965" s="219">
        <v>0</v>
      </c>
      <c r="D965" s="219">
        <v>60</v>
      </c>
      <c r="E965" s="301" t="str">
        <f t="shared" si="49"/>
        <v/>
      </c>
      <c r="F965" s="172" t="str">
        <f t="shared" si="50"/>
        <v>是</v>
      </c>
      <c r="G965" s="282" t="str">
        <f t="shared" si="51"/>
        <v>项</v>
      </c>
    </row>
    <row r="966" s="282" customFormat="1" ht="36" hidden="1" customHeight="1" spans="1:7">
      <c r="A966" s="299">
        <v>2140139</v>
      </c>
      <c r="B966" s="300" t="s">
        <v>900</v>
      </c>
      <c r="C966" s="219">
        <v>0</v>
      </c>
      <c r="D966" s="219">
        <v>0</v>
      </c>
      <c r="E966" s="301" t="str">
        <f t="shared" si="49"/>
        <v/>
      </c>
      <c r="F966" s="172" t="str">
        <f t="shared" si="50"/>
        <v>否</v>
      </c>
      <c r="G966" s="282" t="str">
        <f t="shared" si="51"/>
        <v>项</v>
      </c>
    </row>
    <row r="967" s="282" customFormat="1" ht="36" customHeight="1" spans="1:7">
      <c r="A967" s="299">
        <v>2140199</v>
      </c>
      <c r="B967" s="300" t="s">
        <v>901</v>
      </c>
      <c r="C967" s="219">
        <v>0</v>
      </c>
      <c r="D967" s="219">
        <v>30</v>
      </c>
      <c r="E967" s="301" t="str">
        <f t="shared" si="49"/>
        <v/>
      </c>
      <c r="F967" s="172" t="str">
        <f t="shared" si="50"/>
        <v>是</v>
      </c>
      <c r="G967" s="282" t="str">
        <f t="shared" si="51"/>
        <v>项</v>
      </c>
    </row>
    <row r="968" s="281" customFormat="1" ht="36" hidden="1" customHeight="1" spans="1:7">
      <c r="A968" s="294">
        <v>21402</v>
      </c>
      <c r="B968" s="295" t="s">
        <v>902</v>
      </c>
      <c r="C968" s="296">
        <f>SUM(C969:C977)</f>
        <v>0</v>
      </c>
      <c r="D968" s="296">
        <f>SUM(D969:D977)</f>
        <v>0</v>
      </c>
      <c r="E968" s="297" t="str">
        <f t="shared" si="49"/>
        <v/>
      </c>
      <c r="F968" s="298" t="str">
        <f t="shared" si="50"/>
        <v>否</v>
      </c>
      <c r="G968" s="281" t="str">
        <f t="shared" si="51"/>
        <v>款</v>
      </c>
    </row>
    <row r="969" s="282" customFormat="1" ht="36" hidden="1" customHeight="1" spans="1:7">
      <c r="A969" s="299">
        <v>2140201</v>
      </c>
      <c r="B969" s="300" t="s">
        <v>167</v>
      </c>
      <c r="C969" s="219">
        <v>0</v>
      </c>
      <c r="D969" s="219">
        <v>0</v>
      </c>
      <c r="E969" s="301" t="str">
        <f t="shared" si="49"/>
        <v/>
      </c>
      <c r="F969" s="172" t="str">
        <f t="shared" si="50"/>
        <v>否</v>
      </c>
      <c r="G969" s="282" t="str">
        <f t="shared" si="51"/>
        <v>项</v>
      </c>
    </row>
    <row r="970" s="282" customFormat="1" ht="36" hidden="1" customHeight="1" spans="1:7">
      <c r="A970" s="299">
        <v>2140202</v>
      </c>
      <c r="B970" s="300" t="s">
        <v>168</v>
      </c>
      <c r="C970" s="219">
        <v>0</v>
      </c>
      <c r="D970" s="219">
        <v>0</v>
      </c>
      <c r="E970" s="301" t="str">
        <f t="shared" si="49"/>
        <v/>
      </c>
      <c r="F970" s="172" t="str">
        <f t="shared" si="50"/>
        <v>否</v>
      </c>
      <c r="G970" s="282" t="str">
        <f t="shared" si="51"/>
        <v>项</v>
      </c>
    </row>
    <row r="971" s="282" customFormat="1" ht="36" hidden="1" customHeight="1" spans="1:7">
      <c r="A971" s="299">
        <v>2140203</v>
      </c>
      <c r="B971" s="300" t="s">
        <v>169</v>
      </c>
      <c r="C971" s="219">
        <v>0</v>
      </c>
      <c r="D971" s="219">
        <v>0</v>
      </c>
      <c r="E971" s="301" t="str">
        <f t="shared" si="49"/>
        <v/>
      </c>
      <c r="F971" s="172" t="str">
        <f t="shared" si="50"/>
        <v>否</v>
      </c>
      <c r="G971" s="282" t="str">
        <f t="shared" si="51"/>
        <v>项</v>
      </c>
    </row>
    <row r="972" s="282" customFormat="1" ht="36" hidden="1" customHeight="1" spans="1:7">
      <c r="A972" s="299">
        <v>2140204</v>
      </c>
      <c r="B972" s="300" t="s">
        <v>903</v>
      </c>
      <c r="C972" s="219">
        <v>0</v>
      </c>
      <c r="D972" s="219">
        <v>0</v>
      </c>
      <c r="E972" s="301" t="str">
        <f t="shared" si="49"/>
        <v/>
      </c>
      <c r="F972" s="172" t="str">
        <f t="shared" si="50"/>
        <v>否</v>
      </c>
      <c r="G972" s="282" t="str">
        <f t="shared" si="51"/>
        <v>项</v>
      </c>
    </row>
    <row r="973" s="282" customFormat="1" ht="36" hidden="1" customHeight="1" spans="1:7">
      <c r="A973" s="299">
        <v>2140205</v>
      </c>
      <c r="B973" s="300" t="s">
        <v>904</v>
      </c>
      <c r="C973" s="219">
        <v>0</v>
      </c>
      <c r="D973" s="219">
        <v>0</v>
      </c>
      <c r="E973" s="301" t="str">
        <f t="shared" si="49"/>
        <v/>
      </c>
      <c r="F973" s="172" t="str">
        <f t="shared" si="50"/>
        <v>否</v>
      </c>
      <c r="G973" s="282" t="str">
        <f t="shared" si="51"/>
        <v>项</v>
      </c>
    </row>
    <row r="974" s="282" customFormat="1" ht="36" hidden="1" customHeight="1" spans="1:7">
      <c r="A974" s="299">
        <v>2140206</v>
      </c>
      <c r="B974" s="300" t="s">
        <v>905</v>
      </c>
      <c r="C974" s="219">
        <v>0</v>
      </c>
      <c r="D974" s="219">
        <v>0</v>
      </c>
      <c r="E974" s="301" t="str">
        <f t="shared" si="49"/>
        <v/>
      </c>
      <c r="F974" s="172" t="str">
        <f t="shared" si="50"/>
        <v>否</v>
      </c>
      <c r="G974" s="282" t="str">
        <f t="shared" si="51"/>
        <v>项</v>
      </c>
    </row>
    <row r="975" s="282" customFormat="1" ht="36" hidden="1" customHeight="1" spans="1:7">
      <c r="A975" s="299">
        <v>2140207</v>
      </c>
      <c r="B975" s="300" t="s">
        <v>906</v>
      </c>
      <c r="C975" s="219">
        <v>0</v>
      </c>
      <c r="D975" s="219">
        <v>0</v>
      </c>
      <c r="E975" s="301" t="str">
        <f t="shared" si="49"/>
        <v/>
      </c>
      <c r="F975" s="172" t="str">
        <f t="shared" si="50"/>
        <v>否</v>
      </c>
      <c r="G975" s="282" t="str">
        <f t="shared" si="51"/>
        <v>项</v>
      </c>
    </row>
    <row r="976" s="282" customFormat="1" ht="36" hidden="1" customHeight="1" spans="1:7">
      <c r="A976" s="299">
        <v>2140208</v>
      </c>
      <c r="B976" s="300" t="s">
        <v>907</v>
      </c>
      <c r="C976" s="219">
        <v>0</v>
      </c>
      <c r="D976" s="219">
        <v>0</v>
      </c>
      <c r="E976" s="301" t="str">
        <f t="shared" si="49"/>
        <v/>
      </c>
      <c r="F976" s="172" t="str">
        <f t="shared" si="50"/>
        <v>否</v>
      </c>
      <c r="G976" s="282" t="str">
        <f t="shared" si="51"/>
        <v>项</v>
      </c>
    </row>
    <row r="977" s="282" customFormat="1" ht="36" hidden="1" customHeight="1" spans="1:7">
      <c r="A977" s="299">
        <v>2140299</v>
      </c>
      <c r="B977" s="300" t="s">
        <v>908</v>
      </c>
      <c r="C977" s="219">
        <v>0</v>
      </c>
      <c r="D977" s="219">
        <v>0</v>
      </c>
      <c r="E977" s="301" t="str">
        <f t="shared" si="49"/>
        <v/>
      </c>
      <c r="F977" s="172" t="str">
        <f t="shared" si="50"/>
        <v>否</v>
      </c>
      <c r="G977" s="282" t="str">
        <f t="shared" si="51"/>
        <v>项</v>
      </c>
    </row>
    <row r="978" s="281" customFormat="1" ht="36" hidden="1" customHeight="1" spans="1:7">
      <c r="A978" s="294">
        <v>21403</v>
      </c>
      <c r="B978" s="295" t="s">
        <v>909</v>
      </c>
      <c r="C978" s="296">
        <f>SUM(C979:C987)</f>
        <v>0</v>
      </c>
      <c r="D978" s="296">
        <f>SUM(D979:D987)</f>
        <v>0</v>
      </c>
      <c r="E978" s="297" t="str">
        <f t="shared" si="49"/>
        <v/>
      </c>
      <c r="F978" s="298" t="str">
        <f t="shared" si="50"/>
        <v>否</v>
      </c>
      <c r="G978" s="281" t="str">
        <f t="shared" si="51"/>
        <v>款</v>
      </c>
    </row>
    <row r="979" s="282" customFormat="1" ht="36" hidden="1" customHeight="1" spans="1:7">
      <c r="A979" s="299">
        <v>2140301</v>
      </c>
      <c r="B979" s="300" t="s">
        <v>167</v>
      </c>
      <c r="C979" s="219">
        <v>0</v>
      </c>
      <c r="D979" s="219">
        <v>0</v>
      </c>
      <c r="E979" s="301" t="str">
        <f t="shared" si="49"/>
        <v/>
      </c>
      <c r="F979" s="172" t="str">
        <f t="shared" si="50"/>
        <v>否</v>
      </c>
      <c r="G979" s="282" t="str">
        <f t="shared" si="51"/>
        <v>项</v>
      </c>
    </row>
    <row r="980" s="282" customFormat="1" ht="36" hidden="1" customHeight="1" spans="1:7">
      <c r="A980" s="299">
        <v>2140302</v>
      </c>
      <c r="B980" s="300" t="s">
        <v>168</v>
      </c>
      <c r="C980" s="219">
        <v>0</v>
      </c>
      <c r="D980" s="219">
        <v>0</v>
      </c>
      <c r="E980" s="301" t="str">
        <f t="shared" si="49"/>
        <v/>
      </c>
      <c r="F980" s="172" t="str">
        <f t="shared" si="50"/>
        <v>否</v>
      </c>
      <c r="G980" s="282" t="str">
        <f t="shared" si="51"/>
        <v>项</v>
      </c>
    </row>
    <row r="981" s="282" customFormat="1" ht="36" hidden="1" customHeight="1" spans="1:7">
      <c r="A981" s="299">
        <v>2140303</v>
      </c>
      <c r="B981" s="300" t="s">
        <v>169</v>
      </c>
      <c r="C981" s="219">
        <v>0</v>
      </c>
      <c r="D981" s="219">
        <v>0</v>
      </c>
      <c r="E981" s="301" t="str">
        <f t="shared" si="49"/>
        <v/>
      </c>
      <c r="F981" s="172" t="str">
        <f t="shared" si="50"/>
        <v>否</v>
      </c>
      <c r="G981" s="282" t="str">
        <f t="shared" si="51"/>
        <v>项</v>
      </c>
    </row>
    <row r="982" s="282" customFormat="1" ht="36" hidden="1" customHeight="1" spans="1:7">
      <c r="A982" s="299">
        <v>2140304</v>
      </c>
      <c r="B982" s="300" t="s">
        <v>910</v>
      </c>
      <c r="C982" s="219">
        <v>0</v>
      </c>
      <c r="D982" s="219">
        <v>0</v>
      </c>
      <c r="E982" s="301" t="str">
        <f t="shared" si="49"/>
        <v/>
      </c>
      <c r="F982" s="172" t="str">
        <f t="shared" si="50"/>
        <v>否</v>
      </c>
      <c r="G982" s="282" t="str">
        <f t="shared" si="51"/>
        <v>项</v>
      </c>
    </row>
    <row r="983" s="282" customFormat="1" ht="36" hidden="1" customHeight="1" spans="1:7">
      <c r="A983" s="299">
        <v>2140305</v>
      </c>
      <c r="B983" s="300" t="s">
        <v>911</v>
      </c>
      <c r="C983" s="219">
        <v>0</v>
      </c>
      <c r="D983" s="219">
        <v>0</v>
      </c>
      <c r="E983" s="301" t="str">
        <f t="shared" si="49"/>
        <v/>
      </c>
      <c r="F983" s="172" t="str">
        <f t="shared" si="50"/>
        <v>否</v>
      </c>
      <c r="G983" s="282" t="str">
        <f t="shared" si="51"/>
        <v>项</v>
      </c>
    </row>
    <row r="984" s="282" customFormat="1" ht="36" hidden="1" customHeight="1" spans="1:7">
      <c r="A984" s="299">
        <v>2140306</v>
      </c>
      <c r="B984" s="300" t="s">
        <v>912</v>
      </c>
      <c r="C984" s="219">
        <v>0</v>
      </c>
      <c r="D984" s="219">
        <v>0</v>
      </c>
      <c r="E984" s="301" t="str">
        <f t="shared" si="49"/>
        <v/>
      </c>
      <c r="F984" s="172" t="str">
        <f t="shared" si="50"/>
        <v>否</v>
      </c>
      <c r="G984" s="282" t="str">
        <f t="shared" si="51"/>
        <v>项</v>
      </c>
    </row>
    <row r="985" s="282" customFormat="1" ht="36" hidden="1" customHeight="1" spans="1:7">
      <c r="A985" s="299">
        <v>2140307</v>
      </c>
      <c r="B985" s="300" t="s">
        <v>913</v>
      </c>
      <c r="C985" s="219">
        <v>0</v>
      </c>
      <c r="D985" s="219">
        <v>0</v>
      </c>
      <c r="E985" s="301" t="str">
        <f t="shared" si="49"/>
        <v/>
      </c>
      <c r="F985" s="172" t="str">
        <f t="shared" si="50"/>
        <v>否</v>
      </c>
      <c r="G985" s="282" t="str">
        <f t="shared" si="51"/>
        <v>项</v>
      </c>
    </row>
    <row r="986" s="282" customFormat="1" ht="36" hidden="1" customHeight="1" spans="1:7">
      <c r="A986" s="299">
        <v>2140308</v>
      </c>
      <c r="B986" s="300" t="s">
        <v>914</v>
      </c>
      <c r="C986" s="219">
        <v>0</v>
      </c>
      <c r="D986" s="219">
        <v>0</v>
      </c>
      <c r="E986" s="301" t="str">
        <f t="shared" si="49"/>
        <v/>
      </c>
      <c r="F986" s="172" t="str">
        <f t="shared" si="50"/>
        <v>否</v>
      </c>
      <c r="G986" s="282" t="str">
        <f t="shared" si="51"/>
        <v>项</v>
      </c>
    </row>
    <row r="987" s="282" customFormat="1" ht="36" hidden="1" customHeight="1" spans="1:7">
      <c r="A987" s="299">
        <v>2140399</v>
      </c>
      <c r="B987" s="300" t="s">
        <v>915</v>
      </c>
      <c r="C987" s="219">
        <v>0</v>
      </c>
      <c r="D987" s="219">
        <v>0</v>
      </c>
      <c r="E987" s="301" t="str">
        <f t="shared" si="49"/>
        <v/>
      </c>
      <c r="F987" s="172" t="str">
        <f t="shared" si="50"/>
        <v>否</v>
      </c>
      <c r="G987" s="282" t="str">
        <f t="shared" si="51"/>
        <v>项</v>
      </c>
    </row>
    <row r="988" s="281" customFormat="1" ht="36" customHeight="1" spans="1:7">
      <c r="A988" s="294">
        <v>21404</v>
      </c>
      <c r="B988" s="295" t="s">
        <v>916</v>
      </c>
      <c r="C988" s="296">
        <f>SUM(C989:C992)</f>
        <v>1200</v>
      </c>
      <c r="D988" s="296">
        <f>SUM(D989:D992)</f>
        <v>850</v>
      </c>
      <c r="E988" s="297">
        <f t="shared" si="49"/>
        <v>-0.291666666666667</v>
      </c>
      <c r="F988" s="298" t="str">
        <f t="shared" si="50"/>
        <v>是</v>
      </c>
      <c r="G988" s="281" t="str">
        <f t="shared" si="51"/>
        <v>款</v>
      </c>
    </row>
    <row r="989" s="282" customFormat="1" ht="36" customHeight="1" spans="1:7">
      <c r="A989" s="299">
        <v>2140401</v>
      </c>
      <c r="B989" s="300" t="s">
        <v>917</v>
      </c>
      <c r="C989" s="219">
        <v>280</v>
      </c>
      <c r="D989" s="219">
        <v>200</v>
      </c>
      <c r="E989" s="301">
        <f t="shared" si="49"/>
        <v>-0.285714285714286</v>
      </c>
      <c r="F989" s="172" t="str">
        <f t="shared" si="50"/>
        <v>是</v>
      </c>
      <c r="G989" s="282" t="str">
        <f t="shared" si="51"/>
        <v>项</v>
      </c>
    </row>
    <row r="990" s="282" customFormat="1" ht="36" customHeight="1" spans="1:7">
      <c r="A990" s="299">
        <v>2140402</v>
      </c>
      <c r="B990" s="300" t="s">
        <v>918</v>
      </c>
      <c r="C990" s="219">
        <v>270</v>
      </c>
      <c r="D990" s="219">
        <v>210</v>
      </c>
      <c r="E990" s="301">
        <f t="shared" si="49"/>
        <v>-0.222222222222222</v>
      </c>
      <c r="F990" s="172" t="str">
        <f t="shared" si="50"/>
        <v>是</v>
      </c>
      <c r="G990" s="282" t="str">
        <f t="shared" si="51"/>
        <v>项</v>
      </c>
    </row>
    <row r="991" s="282" customFormat="1" ht="36" customHeight="1" spans="1:7">
      <c r="A991" s="299">
        <v>2140403</v>
      </c>
      <c r="B991" s="300" t="s">
        <v>919</v>
      </c>
      <c r="C991" s="219">
        <v>650</v>
      </c>
      <c r="D991" s="219">
        <v>440</v>
      </c>
      <c r="E991" s="301" t="str">
        <f t="shared" si="49"/>
        <v/>
      </c>
      <c r="F991" s="172" t="str">
        <f t="shared" si="50"/>
        <v>是</v>
      </c>
      <c r="G991" s="282" t="str">
        <f t="shared" si="51"/>
        <v>项</v>
      </c>
    </row>
    <row r="992" s="282" customFormat="1" ht="36" hidden="1" customHeight="1" spans="1:7">
      <c r="A992" s="299">
        <v>2140499</v>
      </c>
      <c r="B992" s="300" t="s">
        <v>920</v>
      </c>
      <c r="C992" s="219">
        <v>0</v>
      </c>
      <c r="D992" s="219">
        <v>0</v>
      </c>
      <c r="E992" s="301" t="str">
        <f t="shared" si="49"/>
        <v/>
      </c>
      <c r="F992" s="172" t="str">
        <f t="shared" si="50"/>
        <v>否</v>
      </c>
      <c r="G992" s="282" t="str">
        <f t="shared" si="51"/>
        <v>项</v>
      </c>
    </row>
    <row r="993" s="281" customFormat="1" ht="36" hidden="1" customHeight="1" spans="1:7">
      <c r="A993" s="294">
        <v>21405</v>
      </c>
      <c r="B993" s="295" t="s">
        <v>921</v>
      </c>
      <c r="C993" s="296">
        <f>SUM(C994:C999)</f>
        <v>0</v>
      </c>
      <c r="D993" s="296">
        <f>SUM(D994:D999)</f>
        <v>0</v>
      </c>
      <c r="E993" s="297" t="str">
        <f t="shared" si="49"/>
        <v/>
      </c>
      <c r="F993" s="298" t="str">
        <f t="shared" si="50"/>
        <v>否</v>
      </c>
      <c r="G993" s="281" t="str">
        <f t="shared" si="51"/>
        <v>款</v>
      </c>
    </row>
    <row r="994" s="282" customFormat="1" ht="36" hidden="1" customHeight="1" spans="1:7">
      <c r="A994" s="299">
        <v>2140501</v>
      </c>
      <c r="B994" s="300" t="s">
        <v>167</v>
      </c>
      <c r="C994" s="219">
        <v>0</v>
      </c>
      <c r="D994" s="219">
        <v>0</v>
      </c>
      <c r="E994" s="301" t="str">
        <f t="shared" si="49"/>
        <v/>
      </c>
      <c r="F994" s="172" t="str">
        <f t="shared" si="50"/>
        <v>否</v>
      </c>
      <c r="G994" s="282" t="str">
        <f t="shared" si="51"/>
        <v>项</v>
      </c>
    </row>
    <row r="995" s="282" customFormat="1" ht="36" hidden="1" customHeight="1" spans="1:7">
      <c r="A995" s="299">
        <v>2140502</v>
      </c>
      <c r="B995" s="300" t="s">
        <v>168</v>
      </c>
      <c r="C995" s="219">
        <v>0</v>
      </c>
      <c r="D995" s="219">
        <v>0</v>
      </c>
      <c r="E995" s="301" t="str">
        <f t="shared" si="49"/>
        <v/>
      </c>
      <c r="F995" s="172" t="str">
        <f t="shared" si="50"/>
        <v>否</v>
      </c>
      <c r="G995" s="282" t="str">
        <f t="shared" si="51"/>
        <v>项</v>
      </c>
    </row>
    <row r="996" s="282" customFormat="1" ht="36" hidden="1" customHeight="1" spans="1:7">
      <c r="A996" s="299">
        <v>2140503</v>
      </c>
      <c r="B996" s="300" t="s">
        <v>169</v>
      </c>
      <c r="C996" s="219">
        <v>0</v>
      </c>
      <c r="D996" s="219">
        <v>0</v>
      </c>
      <c r="E996" s="301" t="str">
        <f t="shared" si="49"/>
        <v/>
      </c>
      <c r="F996" s="172" t="str">
        <f t="shared" si="50"/>
        <v>否</v>
      </c>
      <c r="G996" s="282" t="str">
        <f t="shared" si="51"/>
        <v>项</v>
      </c>
    </row>
    <row r="997" s="282" customFormat="1" ht="36" hidden="1" customHeight="1" spans="1:7">
      <c r="A997" s="299">
        <v>2140504</v>
      </c>
      <c r="B997" s="300" t="s">
        <v>907</v>
      </c>
      <c r="C997" s="219">
        <v>0</v>
      </c>
      <c r="D997" s="219">
        <v>0</v>
      </c>
      <c r="E997" s="301" t="str">
        <f t="shared" si="49"/>
        <v/>
      </c>
      <c r="F997" s="172" t="str">
        <f t="shared" si="50"/>
        <v>否</v>
      </c>
      <c r="G997" s="282" t="str">
        <f t="shared" si="51"/>
        <v>项</v>
      </c>
    </row>
    <row r="998" s="282" customFormat="1" ht="36" hidden="1" customHeight="1" spans="1:7">
      <c r="A998" s="299">
        <v>2140505</v>
      </c>
      <c r="B998" s="300" t="s">
        <v>922</v>
      </c>
      <c r="C998" s="219">
        <v>0</v>
      </c>
      <c r="D998" s="219">
        <v>0</v>
      </c>
      <c r="E998" s="301" t="str">
        <f t="shared" si="49"/>
        <v/>
      </c>
      <c r="F998" s="172" t="str">
        <f t="shared" si="50"/>
        <v>否</v>
      </c>
      <c r="G998" s="282" t="str">
        <f t="shared" si="51"/>
        <v>项</v>
      </c>
    </row>
    <row r="999" s="282" customFormat="1" ht="36" hidden="1" customHeight="1" spans="1:7">
      <c r="A999" s="299">
        <v>2140599</v>
      </c>
      <c r="B999" s="300" t="s">
        <v>923</v>
      </c>
      <c r="C999" s="219">
        <v>0</v>
      </c>
      <c r="D999" s="219">
        <v>0</v>
      </c>
      <c r="E999" s="301" t="str">
        <f t="shared" si="49"/>
        <v/>
      </c>
      <c r="F999" s="172" t="str">
        <f t="shared" si="50"/>
        <v>否</v>
      </c>
      <c r="G999" s="282" t="str">
        <f t="shared" si="51"/>
        <v>项</v>
      </c>
    </row>
    <row r="1000" s="281" customFormat="1" ht="36" customHeight="1" spans="1:7">
      <c r="A1000" s="294">
        <v>21406</v>
      </c>
      <c r="B1000" s="295" t="s">
        <v>924</v>
      </c>
      <c r="C1000" s="296">
        <f>SUM(C1001:C1004)</f>
        <v>4510</v>
      </c>
      <c r="D1000" s="296">
        <f>SUM(D1001:D1004)</f>
        <v>14000</v>
      </c>
      <c r="E1000" s="297" t="str">
        <f t="shared" si="49"/>
        <v/>
      </c>
      <c r="F1000" s="298" t="str">
        <f t="shared" si="50"/>
        <v>是</v>
      </c>
      <c r="G1000" s="281" t="str">
        <f t="shared" si="51"/>
        <v>款</v>
      </c>
    </row>
    <row r="1001" s="282" customFormat="1" ht="36" customHeight="1" spans="1:7">
      <c r="A1001" s="299">
        <v>2140601</v>
      </c>
      <c r="B1001" s="300" t="s">
        <v>925</v>
      </c>
      <c r="C1001" s="219">
        <v>2880</v>
      </c>
      <c r="D1001" s="219">
        <v>5000</v>
      </c>
      <c r="E1001" s="301">
        <f t="shared" si="49"/>
        <v>0.736111111111111</v>
      </c>
      <c r="F1001" s="172" t="str">
        <f t="shared" si="50"/>
        <v>是</v>
      </c>
      <c r="G1001" s="282" t="str">
        <f t="shared" si="51"/>
        <v>项</v>
      </c>
    </row>
    <row r="1002" s="282" customFormat="1" ht="36" customHeight="1" spans="1:7">
      <c r="A1002" s="299">
        <v>2140602</v>
      </c>
      <c r="B1002" s="300" t="s">
        <v>926</v>
      </c>
      <c r="C1002" s="219">
        <v>1630</v>
      </c>
      <c r="D1002" s="219">
        <v>9000</v>
      </c>
      <c r="E1002" s="301" t="str">
        <f t="shared" si="49"/>
        <v/>
      </c>
      <c r="F1002" s="172" t="str">
        <f t="shared" si="50"/>
        <v>是</v>
      </c>
      <c r="G1002" s="282" t="str">
        <f t="shared" si="51"/>
        <v>项</v>
      </c>
    </row>
    <row r="1003" s="282" customFormat="1" ht="36" hidden="1" customHeight="1" spans="1:7">
      <c r="A1003" s="299">
        <v>2140603</v>
      </c>
      <c r="B1003" s="300" t="s">
        <v>927</v>
      </c>
      <c r="C1003" s="219">
        <v>0</v>
      </c>
      <c r="D1003" s="219">
        <v>0</v>
      </c>
      <c r="E1003" s="301" t="str">
        <f t="shared" si="49"/>
        <v/>
      </c>
      <c r="F1003" s="172" t="str">
        <f t="shared" si="50"/>
        <v>否</v>
      </c>
      <c r="G1003" s="282" t="str">
        <f t="shared" si="51"/>
        <v>项</v>
      </c>
    </row>
    <row r="1004" s="282" customFormat="1" ht="36" hidden="1" customHeight="1" spans="1:7">
      <c r="A1004" s="299">
        <v>2140699</v>
      </c>
      <c r="B1004" s="300" t="s">
        <v>928</v>
      </c>
      <c r="C1004" s="219">
        <v>0</v>
      </c>
      <c r="D1004" s="219">
        <v>0</v>
      </c>
      <c r="E1004" s="301" t="str">
        <f t="shared" si="49"/>
        <v/>
      </c>
      <c r="F1004" s="172" t="str">
        <f t="shared" si="50"/>
        <v>否</v>
      </c>
      <c r="G1004" s="282" t="str">
        <f t="shared" si="51"/>
        <v>项</v>
      </c>
    </row>
    <row r="1005" s="281" customFormat="1" ht="36" hidden="1" customHeight="1" spans="1:7">
      <c r="A1005" s="294">
        <v>21499</v>
      </c>
      <c r="B1005" s="295" t="s">
        <v>929</v>
      </c>
      <c r="C1005" s="296">
        <f>SUM(C1006:C1007)</f>
        <v>0</v>
      </c>
      <c r="D1005" s="296">
        <f>SUM(D1006:D1007)</f>
        <v>0</v>
      </c>
      <c r="E1005" s="297" t="str">
        <f t="shared" si="49"/>
        <v/>
      </c>
      <c r="F1005" s="298" t="str">
        <f t="shared" si="50"/>
        <v>否</v>
      </c>
      <c r="G1005" s="281" t="str">
        <f t="shared" si="51"/>
        <v>款</v>
      </c>
    </row>
    <row r="1006" s="282" customFormat="1" ht="36" hidden="1" customHeight="1" spans="1:7">
      <c r="A1006" s="299">
        <v>2149901</v>
      </c>
      <c r="B1006" s="300" t="s">
        <v>930</v>
      </c>
      <c r="C1006" s="219">
        <v>0</v>
      </c>
      <c r="D1006" s="219">
        <v>0</v>
      </c>
      <c r="E1006" s="301" t="str">
        <f t="shared" si="49"/>
        <v/>
      </c>
      <c r="F1006" s="172" t="str">
        <f t="shared" si="50"/>
        <v>否</v>
      </c>
      <c r="G1006" s="282" t="str">
        <f t="shared" si="51"/>
        <v>项</v>
      </c>
    </row>
    <row r="1007" s="282" customFormat="1" ht="36" hidden="1" customHeight="1" spans="1:7">
      <c r="A1007" s="299">
        <v>2149999</v>
      </c>
      <c r="B1007" s="300" t="s">
        <v>931</v>
      </c>
      <c r="C1007" s="219">
        <v>0</v>
      </c>
      <c r="D1007" s="219">
        <v>0</v>
      </c>
      <c r="E1007" s="301" t="str">
        <f t="shared" si="49"/>
        <v/>
      </c>
      <c r="F1007" s="172" t="str">
        <f t="shared" si="50"/>
        <v>否</v>
      </c>
      <c r="G1007" s="282" t="str">
        <f t="shared" si="51"/>
        <v>项</v>
      </c>
    </row>
    <row r="1008" s="281" customFormat="1" ht="36" customHeight="1" spans="1:7">
      <c r="A1008" s="294">
        <v>215</v>
      </c>
      <c r="B1008" s="295" t="s">
        <v>932</v>
      </c>
      <c r="C1008" s="296">
        <f>SUM(C1009,C1019,C1035,C1040,C1057,C1064,C1072)</f>
        <v>1000</v>
      </c>
      <c r="D1008" s="296">
        <f>SUM(D1009,D1019,D1035,D1040,D1057,D1064,D1072)</f>
        <v>1500</v>
      </c>
      <c r="E1008" s="297">
        <f t="shared" si="49"/>
        <v>0.5</v>
      </c>
      <c r="F1008" s="298" t="str">
        <f t="shared" si="50"/>
        <v>是</v>
      </c>
      <c r="G1008" s="281" t="str">
        <f t="shared" si="51"/>
        <v>类</v>
      </c>
    </row>
    <row r="1009" s="281" customFormat="1" ht="36" hidden="1" customHeight="1" spans="1:7">
      <c r="A1009" s="294">
        <v>21501</v>
      </c>
      <c r="B1009" s="295" t="s">
        <v>933</v>
      </c>
      <c r="C1009" s="296">
        <f>SUM(C1010:C1018)</f>
        <v>0</v>
      </c>
      <c r="D1009" s="296">
        <f>SUM(D1010:D1018)</f>
        <v>0</v>
      </c>
      <c r="E1009" s="297" t="str">
        <f t="shared" si="49"/>
        <v/>
      </c>
      <c r="F1009" s="298" t="str">
        <f t="shared" si="50"/>
        <v>否</v>
      </c>
      <c r="G1009" s="281" t="str">
        <f t="shared" si="51"/>
        <v>款</v>
      </c>
    </row>
    <row r="1010" s="282" customFormat="1" ht="36" hidden="1" customHeight="1" spans="1:7">
      <c r="A1010" s="299">
        <v>2150101</v>
      </c>
      <c r="B1010" s="300" t="s">
        <v>167</v>
      </c>
      <c r="C1010" s="219">
        <v>0</v>
      </c>
      <c r="D1010" s="219">
        <v>0</v>
      </c>
      <c r="E1010" s="301" t="str">
        <f t="shared" si="49"/>
        <v/>
      </c>
      <c r="F1010" s="172" t="str">
        <f t="shared" si="50"/>
        <v>否</v>
      </c>
      <c r="G1010" s="282" t="str">
        <f t="shared" si="51"/>
        <v>项</v>
      </c>
    </row>
    <row r="1011" s="282" customFormat="1" ht="36" hidden="1" customHeight="1" spans="1:7">
      <c r="A1011" s="299">
        <v>2150102</v>
      </c>
      <c r="B1011" s="300" t="s">
        <v>168</v>
      </c>
      <c r="C1011" s="219">
        <v>0</v>
      </c>
      <c r="D1011" s="219">
        <v>0</v>
      </c>
      <c r="E1011" s="301" t="str">
        <f t="shared" si="49"/>
        <v/>
      </c>
      <c r="F1011" s="172" t="str">
        <f t="shared" si="50"/>
        <v>否</v>
      </c>
      <c r="G1011" s="282" t="str">
        <f t="shared" si="51"/>
        <v>项</v>
      </c>
    </row>
    <row r="1012" s="282" customFormat="1" ht="36" hidden="1" customHeight="1" spans="1:7">
      <c r="A1012" s="299">
        <v>2150103</v>
      </c>
      <c r="B1012" s="300" t="s">
        <v>169</v>
      </c>
      <c r="C1012" s="219">
        <v>0</v>
      </c>
      <c r="D1012" s="219">
        <v>0</v>
      </c>
      <c r="E1012" s="301" t="str">
        <f t="shared" si="49"/>
        <v/>
      </c>
      <c r="F1012" s="172" t="str">
        <f t="shared" si="50"/>
        <v>否</v>
      </c>
      <c r="G1012" s="282" t="str">
        <f t="shared" si="51"/>
        <v>项</v>
      </c>
    </row>
    <row r="1013" s="282" customFormat="1" ht="36" hidden="1" customHeight="1" spans="1:7">
      <c r="A1013" s="299">
        <v>2150104</v>
      </c>
      <c r="B1013" s="300" t="s">
        <v>934</v>
      </c>
      <c r="C1013" s="219">
        <v>0</v>
      </c>
      <c r="D1013" s="219">
        <v>0</v>
      </c>
      <c r="E1013" s="301" t="str">
        <f t="shared" si="49"/>
        <v/>
      </c>
      <c r="F1013" s="172" t="str">
        <f t="shared" si="50"/>
        <v>否</v>
      </c>
      <c r="G1013" s="282" t="str">
        <f t="shared" si="51"/>
        <v>项</v>
      </c>
    </row>
    <row r="1014" s="282" customFormat="1" ht="36" hidden="1" customHeight="1" spans="1:7">
      <c r="A1014" s="299">
        <v>2150105</v>
      </c>
      <c r="B1014" s="300" t="s">
        <v>935</v>
      </c>
      <c r="C1014" s="219">
        <v>0</v>
      </c>
      <c r="D1014" s="219">
        <v>0</v>
      </c>
      <c r="E1014" s="301" t="str">
        <f t="shared" si="49"/>
        <v/>
      </c>
      <c r="F1014" s="172" t="str">
        <f t="shared" si="50"/>
        <v>否</v>
      </c>
      <c r="G1014" s="282" t="str">
        <f t="shared" si="51"/>
        <v>项</v>
      </c>
    </row>
    <row r="1015" s="282" customFormat="1" ht="36" hidden="1" customHeight="1" spans="1:7">
      <c r="A1015" s="299">
        <v>2150106</v>
      </c>
      <c r="B1015" s="300" t="s">
        <v>936</v>
      </c>
      <c r="C1015" s="219">
        <v>0</v>
      </c>
      <c r="D1015" s="219">
        <v>0</v>
      </c>
      <c r="E1015" s="301" t="str">
        <f t="shared" si="49"/>
        <v/>
      </c>
      <c r="F1015" s="172" t="str">
        <f t="shared" si="50"/>
        <v>否</v>
      </c>
      <c r="G1015" s="282" t="str">
        <f t="shared" si="51"/>
        <v>项</v>
      </c>
    </row>
    <row r="1016" s="282" customFormat="1" ht="36" hidden="1" customHeight="1" spans="1:7">
      <c r="A1016" s="299">
        <v>2150107</v>
      </c>
      <c r="B1016" s="300" t="s">
        <v>937</v>
      </c>
      <c r="C1016" s="219">
        <v>0</v>
      </c>
      <c r="D1016" s="219">
        <v>0</v>
      </c>
      <c r="E1016" s="301" t="str">
        <f t="shared" si="49"/>
        <v/>
      </c>
      <c r="F1016" s="172" t="str">
        <f t="shared" si="50"/>
        <v>否</v>
      </c>
      <c r="G1016" s="282" t="str">
        <f t="shared" si="51"/>
        <v>项</v>
      </c>
    </row>
    <row r="1017" s="282" customFormat="1" ht="36" hidden="1" customHeight="1" spans="1:7">
      <c r="A1017" s="299">
        <v>2150108</v>
      </c>
      <c r="B1017" s="300" t="s">
        <v>938</v>
      </c>
      <c r="C1017" s="219">
        <v>0</v>
      </c>
      <c r="D1017" s="219">
        <v>0</v>
      </c>
      <c r="E1017" s="301" t="str">
        <f t="shared" si="49"/>
        <v/>
      </c>
      <c r="F1017" s="172" t="str">
        <f t="shared" si="50"/>
        <v>否</v>
      </c>
      <c r="G1017" s="282" t="str">
        <f t="shared" si="51"/>
        <v>项</v>
      </c>
    </row>
    <row r="1018" s="282" customFormat="1" ht="36" hidden="1" customHeight="1" spans="1:7">
      <c r="A1018" s="299">
        <v>2150199</v>
      </c>
      <c r="B1018" s="300" t="s">
        <v>939</v>
      </c>
      <c r="C1018" s="219">
        <v>0</v>
      </c>
      <c r="D1018" s="219">
        <v>0</v>
      </c>
      <c r="E1018" s="301" t="str">
        <f t="shared" si="49"/>
        <v/>
      </c>
      <c r="F1018" s="172" t="str">
        <f t="shared" si="50"/>
        <v>否</v>
      </c>
      <c r="G1018" s="282" t="str">
        <f t="shared" si="51"/>
        <v>项</v>
      </c>
    </row>
    <row r="1019" s="281" customFormat="1" ht="36" customHeight="1" spans="1:7">
      <c r="A1019" s="294">
        <v>21502</v>
      </c>
      <c r="B1019" s="295" t="s">
        <v>940</v>
      </c>
      <c r="C1019" s="296">
        <f>SUM(C1020:C1034)</f>
        <v>140</v>
      </c>
      <c r="D1019" s="296">
        <f>SUM(D1020:D1034)</f>
        <v>0</v>
      </c>
      <c r="E1019" s="297" t="str">
        <f t="shared" si="49"/>
        <v/>
      </c>
      <c r="F1019" s="298" t="str">
        <f t="shared" si="50"/>
        <v>是</v>
      </c>
      <c r="G1019" s="281" t="str">
        <f t="shared" si="51"/>
        <v>款</v>
      </c>
    </row>
    <row r="1020" s="282" customFormat="1" ht="36" hidden="1" customHeight="1" spans="1:7">
      <c r="A1020" s="299">
        <v>2150201</v>
      </c>
      <c r="B1020" s="300" t="s">
        <v>167</v>
      </c>
      <c r="C1020" s="219">
        <v>0</v>
      </c>
      <c r="D1020" s="219">
        <v>0</v>
      </c>
      <c r="E1020" s="301" t="str">
        <f t="shared" si="49"/>
        <v/>
      </c>
      <c r="F1020" s="172" t="str">
        <f t="shared" si="50"/>
        <v>否</v>
      </c>
      <c r="G1020" s="282" t="str">
        <f t="shared" si="51"/>
        <v>项</v>
      </c>
    </row>
    <row r="1021" s="282" customFormat="1" ht="36" hidden="1" customHeight="1" spans="1:7">
      <c r="A1021" s="299">
        <v>2150202</v>
      </c>
      <c r="B1021" s="300" t="s">
        <v>168</v>
      </c>
      <c r="C1021" s="219">
        <v>0</v>
      </c>
      <c r="D1021" s="219">
        <v>0</v>
      </c>
      <c r="E1021" s="301" t="str">
        <f t="shared" si="49"/>
        <v/>
      </c>
      <c r="F1021" s="172" t="str">
        <f t="shared" si="50"/>
        <v>否</v>
      </c>
      <c r="G1021" s="282" t="str">
        <f t="shared" si="51"/>
        <v>项</v>
      </c>
    </row>
    <row r="1022" s="282" customFormat="1" ht="36" hidden="1" customHeight="1" spans="1:7">
      <c r="A1022" s="299">
        <v>2150203</v>
      </c>
      <c r="B1022" s="300" t="s">
        <v>169</v>
      </c>
      <c r="C1022" s="219">
        <v>0</v>
      </c>
      <c r="D1022" s="219">
        <v>0</v>
      </c>
      <c r="E1022" s="301" t="str">
        <f t="shared" si="49"/>
        <v/>
      </c>
      <c r="F1022" s="172" t="str">
        <f t="shared" si="50"/>
        <v>否</v>
      </c>
      <c r="G1022" s="282" t="str">
        <f t="shared" si="51"/>
        <v>项</v>
      </c>
    </row>
    <row r="1023" s="282" customFormat="1" ht="36" hidden="1" customHeight="1" spans="1:7">
      <c r="A1023" s="299">
        <v>2150204</v>
      </c>
      <c r="B1023" s="300" t="s">
        <v>941</v>
      </c>
      <c r="C1023" s="219">
        <v>0</v>
      </c>
      <c r="D1023" s="219">
        <v>0</v>
      </c>
      <c r="E1023" s="301" t="str">
        <f t="shared" si="49"/>
        <v/>
      </c>
      <c r="F1023" s="172" t="str">
        <f t="shared" si="50"/>
        <v>否</v>
      </c>
      <c r="G1023" s="282" t="str">
        <f t="shared" si="51"/>
        <v>项</v>
      </c>
    </row>
    <row r="1024" s="282" customFormat="1" ht="36" hidden="1" customHeight="1" spans="1:7">
      <c r="A1024" s="299">
        <v>2150205</v>
      </c>
      <c r="B1024" s="300" t="s">
        <v>942</v>
      </c>
      <c r="C1024" s="219">
        <v>0</v>
      </c>
      <c r="D1024" s="219">
        <v>0</v>
      </c>
      <c r="E1024" s="301" t="str">
        <f t="shared" si="49"/>
        <v/>
      </c>
      <c r="F1024" s="172" t="str">
        <f t="shared" si="50"/>
        <v>否</v>
      </c>
      <c r="G1024" s="282" t="str">
        <f t="shared" si="51"/>
        <v>项</v>
      </c>
    </row>
    <row r="1025" s="282" customFormat="1" ht="36" hidden="1" customHeight="1" spans="1:7">
      <c r="A1025" s="299">
        <v>2150206</v>
      </c>
      <c r="B1025" s="300" t="s">
        <v>943</v>
      </c>
      <c r="C1025" s="219">
        <v>0</v>
      </c>
      <c r="D1025" s="219">
        <v>0</v>
      </c>
      <c r="E1025" s="301" t="str">
        <f t="shared" si="49"/>
        <v/>
      </c>
      <c r="F1025" s="172" t="str">
        <f t="shared" si="50"/>
        <v>否</v>
      </c>
      <c r="G1025" s="282" t="str">
        <f t="shared" si="51"/>
        <v>项</v>
      </c>
    </row>
    <row r="1026" s="282" customFormat="1" ht="36" hidden="1" customHeight="1" spans="1:7">
      <c r="A1026" s="299">
        <v>2150207</v>
      </c>
      <c r="B1026" s="300" t="s">
        <v>944</v>
      </c>
      <c r="C1026" s="219">
        <v>0</v>
      </c>
      <c r="D1026" s="219">
        <v>0</v>
      </c>
      <c r="E1026" s="301" t="str">
        <f t="shared" si="49"/>
        <v/>
      </c>
      <c r="F1026" s="172" t="str">
        <f t="shared" si="50"/>
        <v>否</v>
      </c>
      <c r="G1026" s="282" t="str">
        <f t="shared" si="51"/>
        <v>项</v>
      </c>
    </row>
    <row r="1027" s="282" customFormat="1" ht="36" hidden="1" customHeight="1" spans="1:7">
      <c r="A1027" s="299">
        <v>2150208</v>
      </c>
      <c r="B1027" s="300" t="s">
        <v>945</v>
      </c>
      <c r="C1027" s="219">
        <v>0</v>
      </c>
      <c r="D1027" s="219">
        <v>0</v>
      </c>
      <c r="E1027" s="301" t="str">
        <f t="shared" si="49"/>
        <v/>
      </c>
      <c r="F1027" s="172" t="str">
        <f t="shared" si="50"/>
        <v>否</v>
      </c>
      <c r="G1027" s="282" t="str">
        <f t="shared" si="51"/>
        <v>项</v>
      </c>
    </row>
    <row r="1028" s="282" customFormat="1" ht="36" hidden="1" customHeight="1" spans="1:7">
      <c r="A1028" s="299">
        <v>2150209</v>
      </c>
      <c r="B1028" s="300" t="s">
        <v>946</v>
      </c>
      <c r="C1028" s="219">
        <v>0</v>
      </c>
      <c r="D1028" s="219">
        <v>0</v>
      </c>
      <c r="E1028" s="301" t="str">
        <f t="shared" ref="E1028:E1091" si="52">IF(C1028&lt;&gt;0,IF((D1028/C1028-1)&lt;-30%,"",IF((D1028/C1028-1)&gt;150%,"",D1028/C1028-1)),"")</f>
        <v/>
      </c>
      <c r="F1028" s="172" t="str">
        <f t="shared" ref="F1028:F1091" si="53">IF(LEN(A1028)=3,"是",IF(B1028&lt;&gt;"",IF(SUM(C1028:D1028)&lt;&gt;0,"是","否"),"是"))</f>
        <v>否</v>
      </c>
      <c r="G1028" s="282" t="str">
        <f t="shared" ref="G1028:G1091" si="54">IF(LEN(A1028)=3,"类",IF(LEN(A1028)=5,"款","项"))</f>
        <v>项</v>
      </c>
    </row>
    <row r="1029" s="282" customFormat="1" ht="36" hidden="1" customHeight="1" spans="1:7">
      <c r="A1029" s="299">
        <v>2150210</v>
      </c>
      <c r="B1029" s="300" t="s">
        <v>947</v>
      </c>
      <c r="C1029" s="219">
        <v>0</v>
      </c>
      <c r="D1029" s="219">
        <v>0</v>
      </c>
      <c r="E1029" s="301" t="str">
        <f t="shared" si="52"/>
        <v/>
      </c>
      <c r="F1029" s="172" t="str">
        <f t="shared" si="53"/>
        <v>否</v>
      </c>
      <c r="G1029" s="282" t="str">
        <f t="shared" si="54"/>
        <v>项</v>
      </c>
    </row>
    <row r="1030" s="282" customFormat="1" ht="36" hidden="1" customHeight="1" spans="1:7">
      <c r="A1030" s="299">
        <v>2150212</v>
      </c>
      <c r="B1030" s="300" t="s">
        <v>948</v>
      </c>
      <c r="C1030" s="219">
        <v>0</v>
      </c>
      <c r="D1030" s="219">
        <v>0</v>
      </c>
      <c r="E1030" s="301" t="str">
        <f t="shared" si="52"/>
        <v/>
      </c>
      <c r="F1030" s="172" t="str">
        <f t="shared" si="53"/>
        <v>否</v>
      </c>
      <c r="G1030" s="282" t="str">
        <f t="shared" si="54"/>
        <v>项</v>
      </c>
    </row>
    <row r="1031" s="282" customFormat="1" ht="36" hidden="1" customHeight="1" spans="1:7">
      <c r="A1031" s="299">
        <v>2150213</v>
      </c>
      <c r="B1031" s="300" t="s">
        <v>949</v>
      </c>
      <c r="C1031" s="219">
        <v>0</v>
      </c>
      <c r="D1031" s="219">
        <v>0</v>
      </c>
      <c r="E1031" s="301" t="str">
        <f t="shared" si="52"/>
        <v/>
      </c>
      <c r="F1031" s="172" t="str">
        <f t="shared" si="53"/>
        <v>否</v>
      </c>
      <c r="G1031" s="282" t="str">
        <f t="shared" si="54"/>
        <v>项</v>
      </c>
    </row>
    <row r="1032" s="282" customFormat="1" ht="36" hidden="1" customHeight="1" spans="1:7">
      <c r="A1032" s="299">
        <v>2150214</v>
      </c>
      <c r="B1032" s="300" t="s">
        <v>950</v>
      </c>
      <c r="C1032" s="219">
        <v>0</v>
      </c>
      <c r="D1032" s="219">
        <v>0</v>
      </c>
      <c r="E1032" s="301" t="str">
        <f t="shared" si="52"/>
        <v/>
      </c>
      <c r="F1032" s="172" t="str">
        <f t="shared" si="53"/>
        <v>否</v>
      </c>
      <c r="G1032" s="282" t="str">
        <f t="shared" si="54"/>
        <v>项</v>
      </c>
    </row>
    <row r="1033" s="282" customFormat="1" ht="36" hidden="1" customHeight="1" spans="1:7">
      <c r="A1033" s="299">
        <v>2150215</v>
      </c>
      <c r="B1033" s="300" t="s">
        <v>951</v>
      </c>
      <c r="C1033" s="219">
        <v>0</v>
      </c>
      <c r="D1033" s="219">
        <v>0</v>
      </c>
      <c r="E1033" s="301" t="str">
        <f t="shared" si="52"/>
        <v/>
      </c>
      <c r="F1033" s="172" t="str">
        <f t="shared" si="53"/>
        <v>否</v>
      </c>
      <c r="G1033" s="282" t="str">
        <f t="shared" si="54"/>
        <v>项</v>
      </c>
    </row>
    <row r="1034" s="282" customFormat="1" ht="36" customHeight="1" spans="1:7">
      <c r="A1034" s="299">
        <v>2150299</v>
      </c>
      <c r="B1034" s="300" t="s">
        <v>952</v>
      </c>
      <c r="C1034" s="219">
        <v>140</v>
      </c>
      <c r="D1034" s="219">
        <v>0</v>
      </c>
      <c r="E1034" s="301" t="str">
        <f t="shared" si="52"/>
        <v/>
      </c>
      <c r="F1034" s="172" t="str">
        <f t="shared" si="53"/>
        <v>是</v>
      </c>
      <c r="G1034" s="282" t="str">
        <f t="shared" si="54"/>
        <v>项</v>
      </c>
    </row>
    <row r="1035" s="281" customFormat="1" ht="36" hidden="1" customHeight="1" spans="1:7">
      <c r="A1035" s="294">
        <v>21503</v>
      </c>
      <c r="B1035" s="295" t="s">
        <v>953</v>
      </c>
      <c r="C1035" s="296">
        <f>SUM(C1036:C1039)</f>
        <v>0</v>
      </c>
      <c r="D1035" s="296">
        <f>SUM(D1036:D1039)</f>
        <v>0</v>
      </c>
      <c r="E1035" s="297" t="str">
        <f t="shared" si="52"/>
        <v/>
      </c>
      <c r="F1035" s="298" t="str">
        <f t="shared" si="53"/>
        <v>否</v>
      </c>
      <c r="G1035" s="281" t="str">
        <f t="shared" si="54"/>
        <v>款</v>
      </c>
    </row>
    <row r="1036" s="282" customFormat="1" ht="36" hidden="1" customHeight="1" spans="1:7">
      <c r="A1036" s="299">
        <v>2150301</v>
      </c>
      <c r="B1036" s="300" t="s">
        <v>167</v>
      </c>
      <c r="C1036" s="219">
        <v>0</v>
      </c>
      <c r="D1036" s="219">
        <v>0</v>
      </c>
      <c r="E1036" s="301" t="str">
        <f t="shared" si="52"/>
        <v/>
      </c>
      <c r="F1036" s="172" t="str">
        <f t="shared" si="53"/>
        <v>否</v>
      </c>
      <c r="G1036" s="282" t="str">
        <f t="shared" si="54"/>
        <v>项</v>
      </c>
    </row>
    <row r="1037" s="282" customFormat="1" ht="36" hidden="1" customHeight="1" spans="1:7">
      <c r="A1037" s="299">
        <v>2150302</v>
      </c>
      <c r="B1037" s="300" t="s">
        <v>168</v>
      </c>
      <c r="C1037" s="219">
        <v>0</v>
      </c>
      <c r="D1037" s="219">
        <v>0</v>
      </c>
      <c r="E1037" s="301" t="str">
        <f t="shared" si="52"/>
        <v/>
      </c>
      <c r="F1037" s="172" t="str">
        <f t="shared" si="53"/>
        <v>否</v>
      </c>
      <c r="G1037" s="282" t="str">
        <f t="shared" si="54"/>
        <v>项</v>
      </c>
    </row>
    <row r="1038" s="282" customFormat="1" ht="36" hidden="1" customHeight="1" spans="1:7">
      <c r="A1038" s="299">
        <v>2150303</v>
      </c>
      <c r="B1038" s="300" t="s">
        <v>169</v>
      </c>
      <c r="C1038" s="219">
        <v>0</v>
      </c>
      <c r="D1038" s="219">
        <v>0</v>
      </c>
      <c r="E1038" s="301" t="str">
        <f t="shared" si="52"/>
        <v/>
      </c>
      <c r="F1038" s="172" t="str">
        <f t="shared" si="53"/>
        <v>否</v>
      </c>
      <c r="G1038" s="282" t="str">
        <f t="shared" si="54"/>
        <v>项</v>
      </c>
    </row>
    <row r="1039" s="282" customFormat="1" ht="36" hidden="1" customHeight="1" spans="1:7">
      <c r="A1039" s="299">
        <v>2150399</v>
      </c>
      <c r="B1039" s="300" t="s">
        <v>954</v>
      </c>
      <c r="C1039" s="219">
        <v>0</v>
      </c>
      <c r="D1039" s="219">
        <v>0</v>
      </c>
      <c r="E1039" s="301" t="str">
        <f t="shared" si="52"/>
        <v/>
      </c>
      <c r="F1039" s="172" t="str">
        <f t="shared" si="53"/>
        <v>否</v>
      </c>
      <c r="G1039" s="282" t="str">
        <f t="shared" si="54"/>
        <v>项</v>
      </c>
    </row>
    <row r="1040" s="281" customFormat="1" ht="36" customHeight="1" spans="1:7">
      <c r="A1040" s="294">
        <v>21505</v>
      </c>
      <c r="B1040" s="295" t="s">
        <v>955</v>
      </c>
      <c r="C1040" s="296">
        <f>SUM(C1041:C1056)</f>
        <v>860</v>
      </c>
      <c r="D1040" s="296">
        <f>SUM(D1041:D1056)</f>
        <v>1500</v>
      </c>
      <c r="E1040" s="297">
        <f t="shared" si="52"/>
        <v>0.744186046511628</v>
      </c>
      <c r="F1040" s="298" t="str">
        <f t="shared" si="53"/>
        <v>是</v>
      </c>
      <c r="G1040" s="281" t="str">
        <f t="shared" si="54"/>
        <v>款</v>
      </c>
    </row>
    <row r="1041" s="282" customFormat="1" ht="36" hidden="1" customHeight="1" spans="1:7">
      <c r="A1041" s="299">
        <v>2150501</v>
      </c>
      <c r="B1041" s="300" t="s">
        <v>167</v>
      </c>
      <c r="C1041" s="219">
        <v>0</v>
      </c>
      <c r="D1041" s="219">
        <v>0</v>
      </c>
      <c r="E1041" s="301" t="str">
        <f t="shared" si="52"/>
        <v/>
      </c>
      <c r="F1041" s="172" t="str">
        <f t="shared" si="53"/>
        <v>否</v>
      </c>
      <c r="G1041" s="282" t="str">
        <f t="shared" si="54"/>
        <v>项</v>
      </c>
    </row>
    <row r="1042" s="282" customFormat="1" ht="36" hidden="1" customHeight="1" spans="1:7">
      <c r="A1042" s="299">
        <v>2150502</v>
      </c>
      <c r="B1042" s="300" t="s">
        <v>168</v>
      </c>
      <c r="C1042" s="219">
        <v>0</v>
      </c>
      <c r="D1042" s="219">
        <v>0</v>
      </c>
      <c r="E1042" s="301" t="str">
        <f t="shared" si="52"/>
        <v/>
      </c>
      <c r="F1042" s="172" t="str">
        <f t="shared" si="53"/>
        <v>否</v>
      </c>
      <c r="G1042" s="282" t="str">
        <f t="shared" si="54"/>
        <v>项</v>
      </c>
    </row>
    <row r="1043" s="282" customFormat="1" ht="36" hidden="1" customHeight="1" spans="1:7">
      <c r="A1043" s="299">
        <v>2150503</v>
      </c>
      <c r="B1043" s="300" t="s">
        <v>169</v>
      </c>
      <c r="C1043" s="219">
        <v>0</v>
      </c>
      <c r="D1043" s="219">
        <v>0</v>
      </c>
      <c r="E1043" s="301" t="str">
        <f t="shared" si="52"/>
        <v/>
      </c>
      <c r="F1043" s="172" t="str">
        <f t="shared" si="53"/>
        <v>否</v>
      </c>
      <c r="G1043" s="282" t="str">
        <f t="shared" si="54"/>
        <v>项</v>
      </c>
    </row>
    <row r="1044" s="282" customFormat="1" ht="36" hidden="1" customHeight="1" spans="1:7">
      <c r="A1044" s="299">
        <v>2150505</v>
      </c>
      <c r="B1044" s="300" t="s">
        <v>956</v>
      </c>
      <c r="C1044" s="219">
        <v>0</v>
      </c>
      <c r="D1044" s="219">
        <v>0</v>
      </c>
      <c r="E1044" s="301" t="str">
        <f t="shared" si="52"/>
        <v/>
      </c>
      <c r="F1044" s="172" t="str">
        <f t="shared" si="53"/>
        <v>否</v>
      </c>
      <c r="G1044" s="282" t="str">
        <f t="shared" si="54"/>
        <v>项</v>
      </c>
    </row>
    <row r="1045" s="282" customFormat="1" ht="36" hidden="1" customHeight="1" spans="1:7">
      <c r="A1045" s="299">
        <v>2150506</v>
      </c>
      <c r="B1045" s="300" t="s">
        <v>957</v>
      </c>
      <c r="C1045" s="219">
        <v>0</v>
      </c>
      <c r="D1045" s="219">
        <v>0</v>
      </c>
      <c r="E1045" s="301" t="str">
        <f t="shared" si="52"/>
        <v/>
      </c>
      <c r="F1045" s="172" t="str">
        <f t="shared" si="53"/>
        <v>否</v>
      </c>
      <c r="G1045" s="282" t="str">
        <f t="shared" si="54"/>
        <v>项</v>
      </c>
    </row>
    <row r="1046" s="282" customFormat="1" ht="36" hidden="1" customHeight="1" spans="1:7">
      <c r="A1046" s="299">
        <v>2150507</v>
      </c>
      <c r="B1046" s="300" t="s">
        <v>958</v>
      </c>
      <c r="C1046" s="219">
        <v>0</v>
      </c>
      <c r="D1046" s="219">
        <v>0</v>
      </c>
      <c r="E1046" s="301" t="str">
        <f t="shared" si="52"/>
        <v/>
      </c>
      <c r="F1046" s="172" t="str">
        <f t="shared" si="53"/>
        <v>否</v>
      </c>
      <c r="G1046" s="282" t="str">
        <f t="shared" si="54"/>
        <v>项</v>
      </c>
    </row>
    <row r="1047" s="282" customFormat="1" ht="36" hidden="1" customHeight="1" spans="1:7">
      <c r="A1047" s="299">
        <v>2150508</v>
      </c>
      <c r="B1047" s="300" t="s">
        <v>959</v>
      </c>
      <c r="C1047" s="219">
        <v>0</v>
      </c>
      <c r="D1047" s="219">
        <v>0</v>
      </c>
      <c r="E1047" s="301" t="str">
        <f t="shared" si="52"/>
        <v/>
      </c>
      <c r="F1047" s="172" t="str">
        <f t="shared" si="53"/>
        <v>否</v>
      </c>
      <c r="G1047" s="282" t="str">
        <f t="shared" si="54"/>
        <v>项</v>
      </c>
    </row>
    <row r="1048" s="282" customFormat="1" ht="36" hidden="1" customHeight="1" spans="1:7">
      <c r="A1048" s="299">
        <v>2150509</v>
      </c>
      <c r="B1048" s="300" t="s">
        <v>960</v>
      </c>
      <c r="C1048" s="219">
        <v>0</v>
      </c>
      <c r="D1048" s="219">
        <v>0</v>
      </c>
      <c r="E1048" s="301" t="str">
        <f t="shared" si="52"/>
        <v/>
      </c>
      <c r="F1048" s="172" t="str">
        <f t="shared" si="53"/>
        <v>否</v>
      </c>
      <c r="G1048" s="282" t="str">
        <f t="shared" si="54"/>
        <v>项</v>
      </c>
    </row>
    <row r="1049" s="282" customFormat="1" ht="36" customHeight="1" spans="1:7">
      <c r="A1049" s="299">
        <v>2150510</v>
      </c>
      <c r="B1049" s="300" t="s">
        <v>961</v>
      </c>
      <c r="C1049" s="219">
        <v>860</v>
      </c>
      <c r="D1049" s="219">
        <v>1500</v>
      </c>
      <c r="E1049" s="301">
        <f t="shared" si="52"/>
        <v>0.744186046511628</v>
      </c>
      <c r="F1049" s="172" t="str">
        <f t="shared" si="53"/>
        <v>是</v>
      </c>
      <c r="G1049" s="282" t="str">
        <f t="shared" si="54"/>
        <v>项</v>
      </c>
    </row>
    <row r="1050" s="282" customFormat="1" ht="36" hidden="1" customHeight="1" spans="1:7">
      <c r="A1050" s="299">
        <v>2150511</v>
      </c>
      <c r="B1050" s="300" t="s">
        <v>962</v>
      </c>
      <c r="C1050" s="219">
        <v>0</v>
      </c>
      <c r="D1050" s="219">
        <v>0</v>
      </c>
      <c r="E1050" s="301" t="str">
        <f t="shared" si="52"/>
        <v/>
      </c>
      <c r="F1050" s="172" t="str">
        <f t="shared" si="53"/>
        <v>否</v>
      </c>
      <c r="G1050" s="282" t="str">
        <f t="shared" si="54"/>
        <v>项</v>
      </c>
    </row>
    <row r="1051" s="282" customFormat="1" ht="36" hidden="1" customHeight="1" spans="1:7">
      <c r="A1051" s="299">
        <v>2150513</v>
      </c>
      <c r="B1051" s="300" t="s">
        <v>907</v>
      </c>
      <c r="C1051" s="219">
        <v>0</v>
      </c>
      <c r="D1051" s="219">
        <v>0</v>
      </c>
      <c r="E1051" s="301" t="str">
        <f t="shared" si="52"/>
        <v/>
      </c>
      <c r="F1051" s="172" t="str">
        <f t="shared" si="53"/>
        <v>否</v>
      </c>
      <c r="G1051" s="282" t="str">
        <f t="shared" si="54"/>
        <v>项</v>
      </c>
    </row>
    <row r="1052" s="282" customFormat="1" ht="36" hidden="1" customHeight="1" spans="1:7">
      <c r="A1052" s="299">
        <v>2150515</v>
      </c>
      <c r="B1052" s="300" t="s">
        <v>963</v>
      </c>
      <c r="C1052" s="219">
        <v>0</v>
      </c>
      <c r="D1052" s="219">
        <v>0</v>
      </c>
      <c r="E1052" s="301" t="str">
        <f t="shared" si="52"/>
        <v/>
      </c>
      <c r="F1052" s="172" t="str">
        <f t="shared" si="53"/>
        <v>否</v>
      </c>
      <c r="G1052" s="282" t="str">
        <f t="shared" si="54"/>
        <v>项</v>
      </c>
    </row>
    <row r="1053" s="282" customFormat="1" ht="36" hidden="1" customHeight="1" spans="1:7">
      <c r="A1053" s="299">
        <v>2150516</v>
      </c>
      <c r="B1053" s="300" t="s">
        <v>964</v>
      </c>
      <c r="C1053" s="219">
        <v>0</v>
      </c>
      <c r="D1053" s="219">
        <v>0</v>
      </c>
      <c r="E1053" s="301" t="str">
        <f t="shared" si="52"/>
        <v/>
      </c>
      <c r="F1053" s="172" t="str">
        <f t="shared" si="53"/>
        <v>否</v>
      </c>
      <c r="G1053" s="282" t="str">
        <f t="shared" si="54"/>
        <v>项</v>
      </c>
    </row>
    <row r="1054" s="282" customFormat="1" ht="36" hidden="1" customHeight="1" spans="1:7">
      <c r="A1054" s="299">
        <v>2150517</v>
      </c>
      <c r="B1054" s="300" t="s">
        <v>965</v>
      </c>
      <c r="C1054" s="219">
        <v>0</v>
      </c>
      <c r="D1054" s="219">
        <v>0</v>
      </c>
      <c r="E1054" s="301" t="str">
        <f t="shared" si="52"/>
        <v/>
      </c>
      <c r="F1054" s="172" t="str">
        <f t="shared" si="53"/>
        <v>否</v>
      </c>
      <c r="G1054" s="282" t="str">
        <f t="shared" si="54"/>
        <v>项</v>
      </c>
    </row>
    <row r="1055" s="282" customFormat="1" ht="36" hidden="1" customHeight="1" spans="1:7">
      <c r="A1055" s="299">
        <v>2150550</v>
      </c>
      <c r="B1055" s="300" t="s">
        <v>176</v>
      </c>
      <c r="C1055" s="219">
        <v>0</v>
      </c>
      <c r="D1055" s="219">
        <v>0</v>
      </c>
      <c r="E1055" s="301" t="str">
        <f t="shared" si="52"/>
        <v/>
      </c>
      <c r="F1055" s="172" t="str">
        <f t="shared" si="53"/>
        <v>否</v>
      </c>
      <c r="G1055" s="282" t="str">
        <f t="shared" si="54"/>
        <v>项</v>
      </c>
    </row>
    <row r="1056" s="282" customFormat="1" ht="36" hidden="1" customHeight="1" spans="1:7">
      <c r="A1056" s="299">
        <v>2150599</v>
      </c>
      <c r="B1056" s="300" t="s">
        <v>966</v>
      </c>
      <c r="C1056" s="219">
        <v>0</v>
      </c>
      <c r="D1056" s="219">
        <v>0</v>
      </c>
      <c r="E1056" s="301" t="str">
        <f t="shared" si="52"/>
        <v/>
      </c>
      <c r="F1056" s="172" t="str">
        <f t="shared" si="53"/>
        <v>否</v>
      </c>
      <c r="G1056" s="282" t="str">
        <f t="shared" si="54"/>
        <v>项</v>
      </c>
    </row>
    <row r="1057" s="281" customFormat="1" ht="36" hidden="1" customHeight="1" spans="1:7">
      <c r="A1057" s="294">
        <v>21507</v>
      </c>
      <c r="B1057" s="295" t="s">
        <v>967</v>
      </c>
      <c r="C1057" s="296">
        <f>SUM(C1058:C1063)</f>
        <v>0</v>
      </c>
      <c r="D1057" s="296">
        <f>SUM(D1058:D1063)</f>
        <v>0</v>
      </c>
      <c r="E1057" s="297" t="str">
        <f t="shared" si="52"/>
        <v/>
      </c>
      <c r="F1057" s="298" t="str">
        <f t="shared" si="53"/>
        <v>否</v>
      </c>
      <c r="G1057" s="281" t="str">
        <f t="shared" si="54"/>
        <v>款</v>
      </c>
    </row>
    <row r="1058" s="282" customFormat="1" ht="36" hidden="1" customHeight="1" spans="1:7">
      <c r="A1058" s="299">
        <v>2150701</v>
      </c>
      <c r="B1058" s="300" t="s">
        <v>167</v>
      </c>
      <c r="C1058" s="219">
        <v>0</v>
      </c>
      <c r="D1058" s="219">
        <v>0</v>
      </c>
      <c r="E1058" s="301" t="str">
        <f t="shared" si="52"/>
        <v/>
      </c>
      <c r="F1058" s="172" t="str">
        <f t="shared" si="53"/>
        <v>否</v>
      </c>
      <c r="G1058" s="282" t="str">
        <f t="shared" si="54"/>
        <v>项</v>
      </c>
    </row>
    <row r="1059" s="282" customFormat="1" ht="36" hidden="1" customHeight="1" spans="1:7">
      <c r="A1059" s="299">
        <v>2150702</v>
      </c>
      <c r="B1059" s="300" t="s">
        <v>168</v>
      </c>
      <c r="C1059" s="219">
        <v>0</v>
      </c>
      <c r="D1059" s="219">
        <v>0</v>
      </c>
      <c r="E1059" s="301" t="str">
        <f t="shared" si="52"/>
        <v/>
      </c>
      <c r="F1059" s="172" t="str">
        <f t="shared" si="53"/>
        <v>否</v>
      </c>
      <c r="G1059" s="282" t="str">
        <f t="shared" si="54"/>
        <v>项</v>
      </c>
    </row>
    <row r="1060" s="282" customFormat="1" ht="36" hidden="1" customHeight="1" spans="1:7">
      <c r="A1060" s="299">
        <v>2150703</v>
      </c>
      <c r="B1060" s="300" t="s">
        <v>169</v>
      </c>
      <c r="C1060" s="219">
        <v>0</v>
      </c>
      <c r="D1060" s="219">
        <v>0</v>
      </c>
      <c r="E1060" s="301" t="str">
        <f t="shared" si="52"/>
        <v/>
      </c>
      <c r="F1060" s="172" t="str">
        <f t="shared" si="53"/>
        <v>否</v>
      </c>
      <c r="G1060" s="282" t="str">
        <f t="shared" si="54"/>
        <v>项</v>
      </c>
    </row>
    <row r="1061" s="282" customFormat="1" ht="36" hidden="1" customHeight="1" spans="1:7">
      <c r="A1061" s="299">
        <v>2150704</v>
      </c>
      <c r="B1061" s="300" t="s">
        <v>968</v>
      </c>
      <c r="C1061" s="219">
        <v>0</v>
      </c>
      <c r="D1061" s="219">
        <v>0</v>
      </c>
      <c r="E1061" s="301" t="str">
        <f t="shared" si="52"/>
        <v/>
      </c>
      <c r="F1061" s="172" t="str">
        <f t="shared" si="53"/>
        <v>否</v>
      </c>
      <c r="G1061" s="282" t="str">
        <f t="shared" si="54"/>
        <v>项</v>
      </c>
    </row>
    <row r="1062" s="282" customFormat="1" ht="36" hidden="1" customHeight="1" spans="1:7">
      <c r="A1062" s="299">
        <v>2150705</v>
      </c>
      <c r="B1062" s="300" t="s">
        <v>969</v>
      </c>
      <c r="C1062" s="219">
        <v>0</v>
      </c>
      <c r="D1062" s="219">
        <v>0</v>
      </c>
      <c r="E1062" s="301" t="str">
        <f t="shared" si="52"/>
        <v/>
      </c>
      <c r="F1062" s="172" t="str">
        <f t="shared" si="53"/>
        <v>否</v>
      </c>
      <c r="G1062" s="282" t="str">
        <f t="shared" si="54"/>
        <v>项</v>
      </c>
    </row>
    <row r="1063" s="282" customFormat="1" ht="36" hidden="1" customHeight="1" spans="1:7">
      <c r="A1063" s="299">
        <v>2150799</v>
      </c>
      <c r="B1063" s="300" t="s">
        <v>970</v>
      </c>
      <c r="C1063" s="219">
        <v>0</v>
      </c>
      <c r="D1063" s="219">
        <v>0</v>
      </c>
      <c r="E1063" s="301" t="str">
        <f t="shared" si="52"/>
        <v/>
      </c>
      <c r="F1063" s="172" t="str">
        <f t="shared" si="53"/>
        <v>否</v>
      </c>
      <c r="G1063" s="282" t="str">
        <f t="shared" si="54"/>
        <v>项</v>
      </c>
    </row>
    <row r="1064" s="281" customFormat="1" ht="36" hidden="1" customHeight="1" spans="1:7">
      <c r="A1064" s="294">
        <v>21508</v>
      </c>
      <c r="B1064" s="295" t="s">
        <v>971</v>
      </c>
      <c r="C1064" s="296">
        <f>SUM(C1065:C1071)</f>
        <v>0</v>
      </c>
      <c r="D1064" s="296">
        <f>SUM(D1065:D1071)</f>
        <v>0</v>
      </c>
      <c r="E1064" s="297" t="str">
        <f t="shared" si="52"/>
        <v/>
      </c>
      <c r="F1064" s="298" t="str">
        <f t="shared" si="53"/>
        <v>否</v>
      </c>
      <c r="G1064" s="281" t="str">
        <f t="shared" si="54"/>
        <v>款</v>
      </c>
    </row>
    <row r="1065" s="282" customFormat="1" ht="36" hidden="1" customHeight="1" spans="1:7">
      <c r="A1065" s="299">
        <v>2150801</v>
      </c>
      <c r="B1065" s="300" t="s">
        <v>167</v>
      </c>
      <c r="C1065" s="219">
        <v>0</v>
      </c>
      <c r="D1065" s="219">
        <v>0</v>
      </c>
      <c r="E1065" s="301" t="str">
        <f t="shared" si="52"/>
        <v/>
      </c>
      <c r="F1065" s="172" t="str">
        <f t="shared" si="53"/>
        <v>否</v>
      </c>
      <c r="G1065" s="282" t="str">
        <f t="shared" si="54"/>
        <v>项</v>
      </c>
    </row>
    <row r="1066" s="282" customFormat="1" ht="36" hidden="1" customHeight="1" spans="1:7">
      <c r="A1066" s="299">
        <v>2150802</v>
      </c>
      <c r="B1066" s="300" t="s">
        <v>168</v>
      </c>
      <c r="C1066" s="219">
        <v>0</v>
      </c>
      <c r="D1066" s="219">
        <v>0</v>
      </c>
      <c r="E1066" s="301" t="str">
        <f t="shared" si="52"/>
        <v/>
      </c>
      <c r="F1066" s="172" t="str">
        <f t="shared" si="53"/>
        <v>否</v>
      </c>
      <c r="G1066" s="282" t="str">
        <f t="shared" si="54"/>
        <v>项</v>
      </c>
    </row>
    <row r="1067" s="282" customFormat="1" ht="36" hidden="1" customHeight="1" spans="1:7">
      <c r="A1067" s="299">
        <v>2150803</v>
      </c>
      <c r="B1067" s="300" t="s">
        <v>169</v>
      </c>
      <c r="C1067" s="219">
        <v>0</v>
      </c>
      <c r="D1067" s="219">
        <v>0</v>
      </c>
      <c r="E1067" s="301" t="str">
        <f t="shared" si="52"/>
        <v/>
      </c>
      <c r="F1067" s="172" t="str">
        <f t="shared" si="53"/>
        <v>否</v>
      </c>
      <c r="G1067" s="282" t="str">
        <f t="shared" si="54"/>
        <v>项</v>
      </c>
    </row>
    <row r="1068" s="282" customFormat="1" ht="36" hidden="1" customHeight="1" spans="1:7">
      <c r="A1068" s="299">
        <v>2150804</v>
      </c>
      <c r="B1068" s="300" t="s">
        <v>972</v>
      </c>
      <c r="C1068" s="219">
        <v>0</v>
      </c>
      <c r="D1068" s="219">
        <v>0</v>
      </c>
      <c r="E1068" s="301" t="str">
        <f t="shared" si="52"/>
        <v/>
      </c>
      <c r="F1068" s="172" t="str">
        <f t="shared" si="53"/>
        <v>否</v>
      </c>
      <c r="G1068" s="282" t="str">
        <f t="shared" si="54"/>
        <v>项</v>
      </c>
    </row>
    <row r="1069" s="282" customFormat="1" ht="36" hidden="1" customHeight="1" spans="1:7">
      <c r="A1069" s="299">
        <v>2150805</v>
      </c>
      <c r="B1069" s="300" t="s">
        <v>973</v>
      </c>
      <c r="C1069" s="219">
        <v>0</v>
      </c>
      <c r="D1069" s="219">
        <v>0</v>
      </c>
      <c r="E1069" s="301" t="str">
        <f t="shared" si="52"/>
        <v/>
      </c>
      <c r="F1069" s="172" t="str">
        <f t="shared" si="53"/>
        <v>否</v>
      </c>
      <c r="G1069" s="282" t="str">
        <f t="shared" si="54"/>
        <v>项</v>
      </c>
    </row>
    <row r="1070" s="282" customFormat="1" ht="36" hidden="1" customHeight="1" spans="1:7">
      <c r="A1070" s="299">
        <v>2150806</v>
      </c>
      <c r="B1070" s="300" t="s">
        <v>974</v>
      </c>
      <c r="C1070" s="219">
        <v>0</v>
      </c>
      <c r="D1070" s="219">
        <v>0</v>
      </c>
      <c r="E1070" s="301" t="str">
        <f t="shared" si="52"/>
        <v/>
      </c>
      <c r="F1070" s="172" t="str">
        <f t="shared" si="53"/>
        <v>否</v>
      </c>
      <c r="G1070" s="282" t="str">
        <f t="shared" si="54"/>
        <v>项</v>
      </c>
    </row>
    <row r="1071" s="282" customFormat="1" ht="36" hidden="1" customHeight="1" spans="1:7">
      <c r="A1071" s="299">
        <v>2150899</v>
      </c>
      <c r="B1071" s="300" t="s">
        <v>975</v>
      </c>
      <c r="C1071" s="219">
        <v>0</v>
      </c>
      <c r="D1071" s="219">
        <v>0</v>
      </c>
      <c r="E1071" s="301" t="str">
        <f t="shared" si="52"/>
        <v/>
      </c>
      <c r="F1071" s="172" t="str">
        <f t="shared" si="53"/>
        <v>否</v>
      </c>
      <c r="G1071" s="282" t="str">
        <f t="shared" si="54"/>
        <v>项</v>
      </c>
    </row>
    <row r="1072" s="281" customFormat="1" ht="36" hidden="1" customHeight="1" spans="1:7">
      <c r="A1072" s="294">
        <v>21599</v>
      </c>
      <c r="B1072" s="295" t="s">
        <v>976</v>
      </c>
      <c r="C1072" s="296">
        <f>SUM(C1073:C1077)</f>
        <v>0</v>
      </c>
      <c r="D1072" s="296">
        <f>SUM(D1073:D1077)</f>
        <v>0</v>
      </c>
      <c r="E1072" s="297" t="str">
        <f t="shared" si="52"/>
        <v/>
      </c>
      <c r="F1072" s="298" t="str">
        <f t="shared" si="53"/>
        <v>否</v>
      </c>
      <c r="G1072" s="281" t="str">
        <f t="shared" si="54"/>
        <v>款</v>
      </c>
    </row>
    <row r="1073" s="282" customFormat="1" ht="36" hidden="1" customHeight="1" spans="1:7">
      <c r="A1073" s="299">
        <v>2159901</v>
      </c>
      <c r="B1073" s="300" t="s">
        <v>977</v>
      </c>
      <c r="C1073" s="219">
        <v>0</v>
      </c>
      <c r="D1073" s="219">
        <v>0</v>
      </c>
      <c r="E1073" s="301" t="str">
        <f t="shared" si="52"/>
        <v/>
      </c>
      <c r="F1073" s="172" t="str">
        <f t="shared" si="53"/>
        <v>否</v>
      </c>
      <c r="G1073" s="282" t="str">
        <f t="shared" si="54"/>
        <v>项</v>
      </c>
    </row>
    <row r="1074" s="282" customFormat="1" ht="36" hidden="1" customHeight="1" spans="1:7">
      <c r="A1074" s="299">
        <v>2159904</v>
      </c>
      <c r="B1074" s="300" t="s">
        <v>978</v>
      </c>
      <c r="C1074" s="219">
        <v>0</v>
      </c>
      <c r="D1074" s="219">
        <v>0</v>
      </c>
      <c r="E1074" s="301" t="str">
        <f t="shared" si="52"/>
        <v/>
      </c>
      <c r="F1074" s="172" t="str">
        <f t="shared" si="53"/>
        <v>否</v>
      </c>
      <c r="G1074" s="282" t="str">
        <f t="shared" si="54"/>
        <v>项</v>
      </c>
    </row>
    <row r="1075" s="282" customFormat="1" ht="36" hidden="1" customHeight="1" spans="1:7">
      <c r="A1075" s="299">
        <v>2159905</v>
      </c>
      <c r="B1075" s="300" t="s">
        <v>979</v>
      </c>
      <c r="C1075" s="219">
        <v>0</v>
      </c>
      <c r="D1075" s="219">
        <v>0</v>
      </c>
      <c r="E1075" s="301" t="str">
        <f t="shared" si="52"/>
        <v/>
      </c>
      <c r="F1075" s="172" t="str">
        <f t="shared" si="53"/>
        <v>否</v>
      </c>
      <c r="G1075" s="282" t="str">
        <f t="shared" si="54"/>
        <v>项</v>
      </c>
    </row>
    <row r="1076" s="282" customFormat="1" ht="36" hidden="1" customHeight="1" spans="1:7">
      <c r="A1076" s="299">
        <v>2159906</v>
      </c>
      <c r="B1076" s="300" t="s">
        <v>980</v>
      </c>
      <c r="C1076" s="219">
        <v>0</v>
      </c>
      <c r="D1076" s="219">
        <v>0</v>
      </c>
      <c r="E1076" s="301" t="str">
        <f t="shared" si="52"/>
        <v/>
      </c>
      <c r="F1076" s="172" t="str">
        <f t="shared" si="53"/>
        <v>否</v>
      </c>
      <c r="G1076" s="282" t="str">
        <f t="shared" si="54"/>
        <v>项</v>
      </c>
    </row>
    <row r="1077" s="282" customFormat="1" ht="36" hidden="1" customHeight="1" spans="1:7">
      <c r="A1077" s="299">
        <v>2159999</v>
      </c>
      <c r="B1077" s="300" t="s">
        <v>981</v>
      </c>
      <c r="C1077" s="219">
        <v>0</v>
      </c>
      <c r="D1077" s="219">
        <v>0</v>
      </c>
      <c r="E1077" s="301" t="str">
        <f t="shared" si="52"/>
        <v/>
      </c>
      <c r="F1077" s="172" t="str">
        <f t="shared" si="53"/>
        <v>否</v>
      </c>
      <c r="G1077" s="282" t="str">
        <f t="shared" si="54"/>
        <v>项</v>
      </c>
    </row>
    <row r="1078" s="281" customFormat="1" ht="36" customHeight="1" spans="1:7">
      <c r="A1078" s="294">
        <v>216</v>
      </c>
      <c r="B1078" s="295" t="s">
        <v>982</v>
      </c>
      <c r="C1078" s="296">
        <f>SUM(C1079,C1089,C1095)</f>
        <v>1260</v>
      </c>
      <c r="D1078" s="296">
        <f>SUM(D1079,D1089,D1095)</f>
        <v>1800</v>
      </c>
      <c r="E1078" s="297">
        <f t="shared" si="52"/>
        <v>0.428571428571429</v>
      </c>
      <c r="F1078" s="298" t="str">
        <f t="shared" si="53"/>
        <v>是</v>
      </c>
      <c r="G1078" s="281" t="str">
        <f t="shared" si="54"/>
        <v>类</v>
      </c>
    </row>
    <row r="1079" s="281" customFormat="1" ht="36" customHeight="1" spans="1:7">
      <c r="A1079" s="294">
        <v>21602</v>
      </c>
      <c r="B1079" s="307" t="s">
        <v>983</v>
      </c>
      <c r="C1079" s="296">
        <f>SUM(C1080:C1088)</f>
        <v>304</v>
      </c>
      <c r="D1079" s="296">
        <f>SUM(D1080:D1088)</f>
        <v>949</v>
      </c>
      <c r="E1079" s="297" t="str">
        <f t="shared" si="52"/>
        <v/>
      </c>
      <c r="F1079" s="298" t="str">
        <f t="shared" si="53"/>
        <v>是</v>
      </c>
      <c r="G1079" s="281" t="str">
        <f t="shared" si="54"/>
        <v>款</v>
      </c>
    </row>
    <row r="1080" s="282" customFormat="1" ht="36" customHeight="1" spans="1:7">
      <c r="A1080" s="299">
        <v>2160201</v>
      </c>
      <c r="B1080" s="300" t="s">
        <v>167</v>
      </c>
      <c r="C1080" s="219">
        <v>90</v>
      </c>
      <c r="D1080" s="219">
        <v>260</v>
      </c>
      <c r="E1080" s="301" t="str">
        <f t="shared" si="52"/>
        <v/>
      </c>
      <c r="F1080" s="172" t="str">
        <f t="shared" si="53"/>
        <v>是</v>
      </c>
      <c r="G1080" s="282" t="str">
        <f t="shared" si="54"/>
        <v>项</v>
      </c>
    </row>
    <row r="1081" s="282" customFormat="1" ht="36" customHeight="1" spans="1:7">
      <c r="A1081" s="299">
        <v>2160202</v>
      </c>
      <c r="B1081" s="300" t="s">
        <v>168</v>
      </c>
      <c r="C1081" s="219">
        <v>14</v>
      </c>
      <c r="D1081" s="219">
        <v>0</v>
      </c>
      <c r="E1081" s="301" t="str">
        <f t="shared" si="52"/>
        <v/>
      </c>
      <c r="F1081" s="172" t="str">
        <f t="shared" si="53"/>
        <v>是</v>
      </c>
      <c r="G1081" s="282" t="str">
        <f t="shared" si="54"/>
        <v>项</v>
      </c>
    </row>
    <row r="1082" s="282" customFormat="1" ht="36" hidden="1" customHeight="1" spans="1:7">
      <c r="A1082" s="299">
        <v>2160203</v>
      </c>
      <c r="B1082" s="300" t="s">
        <v>169</v>
      </c>
      <c r="C1082" s="219">
        <v>0</v>
      </c>
      <c r="D1082" s="219">
        <v>0</v>
      </c>
      <c r="E1082" s="301" t="str">
        <f t="shared" si="52"/>
        <v/>
      </c>
      <c r="F1082" s="172" t="str">
        <f t="shared" si="53"/>
        <v>否</v>
      </c>
      <c r="G1082" s="282" t="str">
        <f t="shared" si="54"/>
        <v>项</v>
      </c>
    </row>
    <row r="1083" s="282" customFormat="1" ht="36" hidden="1" customHeight="1" spans="1:7">
      <c r="A1083" s="299">
        <v>2160216</v>
      </c>
      <c r="B1083" s="300" t="s">
        <v>984</v>
      </c>
      <c r="C1083" s="219">
        <v>0</v>
      </c>
      <c r="D1083" s="219">
        <v>0</v>
      </c>
      <c r="E1083" s="301" t="str">
        <f t="shared" si="52"/>
        <v/>
      </c>
      <c r="F1083" s="172" t="str">
        <f t="shared" si="53"/>
        <v>否</v>
      </c>
      <c r="G1083" s="282" t="str">
        <f t="shared" si="54"/>
        <v>项</v>
      </c>
    </row>
    <row r="1084" s="282" customFormat="1" ht="36" hidden="1" customHeight="1" spans="1:7">
      <c r="A1084" s="299">
        <v>2160217</v>
      </c>
      <c r="B1084" s="300" t="s">
        <v>985</v>
      </c>
      <c r="C1084" s="219">
        <v>0</v>
      </c>
      <c r="D1084" s="219">
        <v>0</v>
      </c>
      <c r="E1084" s="301" t="str">
        <f t="shared" si="52"/>
        <v/>
      </c>
      <c r="F1084" s="172" t="str">
        <f t="shared" si="53"/>
        <v>否</v>
      </c>
      <c r="G1084" s="282" t="str">
        <f t="shared" si="54"/>
        <v>项</v>
      </c>
    </row>
    <row r="1085" s="282" customFormat="1" ht="36" hidden="1" customHeight="1" spans="1:7">
      <c r="A1085" s="299">
        <v>2160218</v>
      </c>
      <c r="B1085" s="300" t="s">
        <v>986</v>
      </c>
      <c r="C1085" s="219">
        <v>0</v>
      </c>
      <c r="D1085" s="219">
        <v>0</v>
      </c>
      <c r="E1085" s="301" t="str">
        <f t="shared" si="52"/>
        <v/>
      </c>
      <c r="F1085" s="172" t="str">
        <f t="shared" si="53"/>
        <v>否</v>
      </c>
      <c r="G1085" s="282" t="str">
        <f t="shared" si="54"/>
        <v>项</v>
      </c>
    </row>
    <row r="1086" s="282" customFormat="1" ht="36" hidden="1" customHeight="1" spans="1:7">
      <c r="A1086" s="299">
        <v>2160219</v>
      </c>
      <c r="B1086" s="300" t="s">
        <v>987</v>
      </c>
      <c r="C1086" s="219">
        <v>0</v>
      </c>
      <c r="D1086" s="219">
        <v>0</v>
      </c>
      <c r="E1086" s="301" t="str">
        <f t="shared" si="52"/>
        <v/>
      </c>
      <c r="F1086" s="172" t="str">
        <f t="shared" si="53"/>
        <v>否</v>
      </c>
      <c r="G1086" s="282" t="str">
        <f t="shared" si="54"/>
        <v>项</v>
      </c>
    </row>
    <row r="1087" s="282" customFormat="1" ht="36" hidden="1" customHeight="1" spans="1:7">
      <c r="A1087" s="299">
        <v>2160250</v>
      </c>
      <c r="B1087" s="300" t="s">
        <v>176</v>
      </c>
      <c r="C1087" s="219">
        <v>0</v>
      </c>
      <c r="D1087" s="219">
        <v>0</v>
      </c>
      <c r="E1087" s="301" t="str">
        <f t="shared" si="52"/>
        <v/>
      </c>
      <c r="F1087" s="172" t="str">
        <f t="shared" si="53"/>
        <v>否</v>
      </c>
      <c r="G1087" s="282" t="str">
        <f t="shared" si="54"/>
        <v>项</v>
      </c>
    </row>
    <row r="1088" s="282" customFormat="1" ht="36" customHeight="1" spans="1:7">
      <c r="A1088" s="299">
        <v>2160299</v>
      </c>
      <c r="B1088" s="300" t="s">
        <v>988</v>
      </c>
      <c r="C1088" s="219">
        <v>200</v>
      </c>
      <c r="D1088" s="219">
        <v>689</v>
      </c>
      <c r="E1088" s="301" t="str">
        <f t="shared" si="52"/>
        <v/>
      </c>
      <c r="F1088" s="172" t="str">
        <f t="shared" si="53"/>
        <v>是</v>
      </c>
      <c r="G1088" s="282" t="str">
        <f t="shared" si="54"/>
        <v>项</v>
      </c>
    </row>
    <row r="1089" s="281" customFormat="1" ht="36" customHeight="1" spans="1:7">
      <c r="A1089" s="294">
        <v>21606</v>
      </c>
      <c r="B1089" s="295" t="s">
        <v>989</v>
      </c>
      <c r="C1089" s="296">
        <f>SUM(C1090:C1094)</f>
        <v>701</v>
      </c>
      <c r="D1089" s="296">
        <f>SUM(D1090:D1094)</f>
        <v>201</v>
      </c>
      <c r="E1089" s="297" t="str">
        <f t="shared" si="52"/>
        <v/>
      </c>
      <c r="F1089" s="298" t="str">
        <f t="shared" si="53"/>
        <v>是</v>
      </c>
      <c r="G1089" s="281" t="str">
        <f t="shared" si="54"/>
        <v>款</v>
      </c>
    </row>
    <row r="1090" s="282" customFormat="1" ht="36" hidden="1" customHeight="1" spans="1:7">
      <c r="A1090" s="299">
        <v>2160601</v>
      </c>
      <c r="B1090" s="300" t="s">
        <v>167</v>
      </c>
      <c r="C1090" s="219">
        <v>0</v>
      </c>
      <c r="D1090" s="219">
        <v>0</v>
      </c>
      <c r="E1090" s="301" t="str">
        <f t="shared" si="52"/>
        <v/>
      </c>
      <c r="F1090" s="172" t="str">
        <f t="shared" si="53"/>
        <v>否</v>
      </c>
      <c r="G1090" s="282" t="str">
        <f t="shared" si="54"/>
        <v>项</v>
      </c>
    </row>
    <row r="1091" s="282" customFormat="1" ht="36" customHeight="1" spans="1:7">
      <c r="A1091" s="299">
        <v>2160602</v>
      </c>
      <c r="B1091" s="300" t="s">
        <v>168</v>
      </c>
      <c r="C1091" s="219">
        <v>1</v>
      </c>
      <c r="D1091" s="219">
        <v>1</v>
      </c>
      <c r="E1091" s="301">
        <f t="shared" si="52"/>
        <v>0</v>
      </c>
      <c r="F1091" s="172" t="str">
        <f t="shared" si="53"/>
        <v>是</v>
      </c>
      <c r="G1091" s="282" t="str">
        <f t="shared" si="54"/>
        <v>项</v>
      </c>
    </row>
    <row r="1092" s="282" customFormat="1" ht="36" hidden="1" customHeight="1" spans="1:7">
      <c r="A1092" s="299">
        <v>2160603</v>
      </c>
      <c r="B1092" s="300" t="s">
        <v>169</v>
      </c>
      <c r="C1092" s="219">
        <v>0</v>
      </c>
      <c r="D1092" s="219">
        <v>0</v>
      </c>
      <c r="E1092" s="301" t="str">
        <f t="shared" ref="E1092:E1155" si="55">IF(C1092&lt;&gt;0,IF((D1092/C1092-1)&lt;-30%,"",IF((D1092/C1092-1)&gt;150%,"",D1092/C1092-1)),"")</f>
        <v/>
      </c>
      <c r="F1092" s="172" t="str">
        <f t="shared" ref="F1092:F1155" si="56">IF(LEN(A1092)=3,"是",IF(B1092&lt;&gt;"",IF(SUM(C1092:D1092)&lt;&gt;0,"是","否"),"是"))</f>
        <v>否</v>
      </c>
      <c r="G1092" s="282" t="str">
        <f t="shared" ref="G1092:G1155" si="57">IF(LEN(A1092)=3,"类",IF(LEN(A1092)=5,"款","项"))</f>
        <v>项</v>
      </c>
    </row>
    <row r="1093" s="282" customFormat="1" ht="36" hidden="1" customHeight="1" spans="1:7">
      <c r="A1093" s="299">
        <v>2160607</v>
      </c>
      <c r="B1093" s="300" t="s">
        <v>990</v>
      </c>
      <c r="C1093" s="219">
        <v>0</v>
      </c>
      <c r="D1093" s="219">
        <v>0</v>
      </c>
      <c r="E1093" s="301" t="str">
        <f t="shared" si="55"/>
        <v/>
      </c>
      <c r="F1093" s="172" t="str">
        <f t="shared" si="56"/>
        <v>否</v>
      </c>
      <c r="G1093" s="282" t="str">
        <f t="shared" si="57"/>
        <v>项</v>
      </c>
    </row>
    <row r="1094" s="282" customFormat="1" ht="36" customHeight="1" spans="1:7">
      <c r="A1094" s="299">
        <v>2160699</v>
      </c>
      <c r="B1094" s="300" t="s">
        <v>991</v>
      </c>
      <c r="C1094" s="219">
        <v>700</v>
      </c>
      <c r="D1094" s="219">
        <v>200</v>
      </c>
      <c r="E1094" s="301" t="str">
        <f t="shared" si="55"/>
        <v/>
      </c>
      <c r="F1094" s="172" t="str">
        <f t="shared" si="56"/>
        <v>是</v>
      </c>
      <c r="G1094" s="282" t="str">
        <f t="shared" si="57"/>
        <v>项</v>
      </c>
    </row>
    <row r="1095" s="281" customFormat="1" ht="36" customHeight="1" spans="1:7">
      <c r="A1095" s="294">
        <v>21699</v>
      </c>
      <c r="B1095" s="295" t="s">
        <v>992</v>
      </c>
      <c r="C1095" s="296">
        <f>SUM(C1096:C1097)</f>
        <v>255</v>
      </c>
      <c r="D1095" s="296">
        <f>SUM(D1096:D1097)</f>
        <v>650</v>
      </c>
      <c r="E1095" s="297" t="str">
        <f t="shared" si="55"/>
        <v/>
      </c>
      <c r="F1095" s="298" t="str">
        <f t="shared" si="56"/>
        <v>是</v>
      </c>
      <c r="G1095" s="281" t="str">
        <f t="shared" si="57"/>
        <v>款</v>
      </c>
    </row>
    <row r="1096" s="282" customFormat="1" ht="36" hidden="1" customHeight="1" spans="1:7">
      <c r="A1096" s="299">
        <v>2169901</v>
      </c>
      <c r="B1096" s="300" t="s">
        <v>993</v>
      </c>
      <c r="C1096" s="219">
        <v>0</v>
      </c>
      <c r="D1096" s="219">
        <v>0</v>
      </c>
      <c r="E1096" s="301" t="str">
        <f t="shared" si="55"/>
        <v/>
      </c>
      <c r="F1096" s="172" t="str">
        <f t="shared" si="56"/>
        <v>否</v>
      </c>
      <c r="G1096" s="282" t="str">
        <f t="shared" si="57"/>
        <v>项</v>
      </c>
    </row>
    <row r="1097" s="282" customFormat="1" ht="36" customHeight="1" spans="1:7">
      <c r="A1097" s="299">
        <v>2169999</v>
      </c>
      <c r="B1097" s="300" t="s">
        <v>994</v>
      </c>
      <c r="C1097" s="219">
        <v>255</v>
      </c>
      <c r="D1097" s="219">
        <v>650</v>
      </c>
      <c r="E1097" s="301" t="str">
        <f t="shared" si="55"/>
        <v/>
      </c>
      <c r="F1097" s="172" t="str">
        <f t="shared" si="56"/>
        <v>是</v>
      </c>
      <c r="G1097" s="282" t="str">
        <f t="shared" si="57"/>
        <v>项</v>
      </c>
    </row>
    <row r="1098" s="281" customFormat="1" ht="36" customHeight="1" spans="1:7">
      <c r="A1098" s="294">
        <v>217</v>
      </c>
      <c r="B1098" s="295" t="s">
        <v>995</v>
      </c>
      <c r="C1098" s="296">
        <f>SUM(C1099,C1106,C1116,C1122)</f>
        <v>30</v>
      </c>
      <c r="D1098" s="296">
        <f>SUM(D1099,D1106,D1116,D1122)</f>
        <v>2251</v>
      </c>
      <c r="E1098" s="297" t="str">
        <f t="shared" si="55"/>
        <v/>
      </c>
      <c r="F1098" s="298" t="str">
        <f t="shared" si="56"/>
        <v>是</v>
      </c>
      <c r="G1098" s="281" t="str">
        <f t="shared" si="57"/>
        <v>类</v>
      </c>
    </row>
    <row r="1099" s="281" customFormat="1" ht="36" customHeight="1" spans="1:7">
      <c r="A1099" s="294">
        <v>21701</v>
      </c>
      <c r="B1099" s="295" t="s">
        <v>996</v>
      </c>
      <c r="C1099" s="296">
        <f>SUM(C1100:C1105)</f>
        <v>30</v>
      </c>
      <c r="D1099" s="296">
        <f>SUM(D1100:D1105)</f>
        <v>0</v>
      </c>
      <c r="E1099" s="297" t="str">
        <f t="shared" si="55"/>
        <v/>
      </c>
      <c r="F1099" s="298" t="str">
        <f t="shared" si="56"/>
        <v>是</v>
      </c>
      <c r="G1099" s="281" t="str">
        <f t="shared" si="57"/>
        <v>款</v>
      </c>
    </row>
    <row r="1100" s="282" customFormat="1" ht="36" customHeight="1" spans="1:7">
      <c r="A1100" s="299">
        <v>2170101</v>
      </c>
      <c r="B1100" s="300" t="s">
        <v>167</v>
      </c>
      <c r="C1100" s="219">
        <v>30</v>
      </c>
      <c r="D1100" s="219">
        <v>0</v>
      </c>
      <c r="E1100" s="301" t="str">
        <f t="shared" si="55"/>
        <v/>
      </c>
      <c r="F1100" s="172" t="str">
        <f t="shared" si="56"/>
        <v>是</v>
      </c>
      <c r="G1100" s="282" t="str">
        <f t="shared" si="57"/>
        <v>项</v>
      </c>
    </row>
    <row r="1101" s="282" customFormat="1" ht="36" hidden="1" customHeight="1" spans="1:7">
      <c r="A1101" s="299">
        <v>2170102</v>
      </c>
      <c r="B1101" s="300" t="s">
        <v>168</v>
      </c>
      <c r="C1101" s="219">
        <v>0</v>
      </c>
      <c r="D1101" s="219">
        <v>0</v>
      </c>
      <c r="E1101" s="301" t="str">
        <f t="shared" si="55"/>
        <v/>
      </c>
      <c r="F1101" s="172" t="str">
        <f t="shared" si="56"/>
        <v>否</v>
      </c>
      <c r="G1101" s="282" t="str">
        <f t="shared" si="57"/>
        <v>项</v>
      </c>
    </row>
    <row r="1102" s="282" customFormat="1" ht="36" hidden="1" customHeight="1" spans="1:7">
      <c r="A1102" s="299">
        <v>2170103</v>
      </c>
      <c r="B1102" s="300" t="s">
        <v>169</v>
      </c>
      <c r="C1102" s="219">
        <v>0</v>
      </c>
      <c r="D1102" s="219">
        <v>0</v>
      </c>
      <c r="E1102" s="301" t="str">
        <f t="shared" si="55"/>
        <v/>
      </c>
      <c r="F1102" s="172" t="str">
        <f t="shared" si="56"/>
        <v>否</v>
      </c>
      <c r="G1102" s="282" t="str">
        <f t="shared" si="57"/>
        <v>项</v>
      </c>
    </row>
    <row r="1103" s="282" customFormat="1" ht="36" hidden="1" customHeight="1" spans="1:7">
      <c r="A1103" s="299">
        <v>2170104</v>
      </c>
      <c r="B1103" s="300" t="s">
        <v>997</v>
      </c>
      <c r="C1103" s="219">
        <v>0</v>
      </c>
      <c r="D1103" s="219">
        <v>0</v>
      </c>
      <c r="E1103" s="301" t="str">
        <f t="shared" si="55"/>
        <v/>
      </c>
      <c r="F1103" s="172" t="str">
        <f t="shared" si="56"/>
        <v>否</v>
      </c>
      <c r="G1103" s="282" t="str">
        <f t="shared" si="57"/>
        <v>项</v>
      </c>
    </row>
    <row r="1104" s="282" customFormat="1" ht="36" hidden="1" customHeight="1" spans="1:7">
      <c r="A1104" s="299">
        <v>2170150</v>
      </c>
      <c r="B1104" s="300" t="s">
        <v>176</v>
      </c>
      <c r="C1104" s="219">
        <v>0</v>
      </c>
      <c r="D1104" s="219">
        <v>0</v>
      </c>
      <c r="E1104" s="301" t="str">
        <f t="shared" si="55"/>
        <v/>
      </c>
      <c r="F1104" s="172" t="str">
        <f t="shared" si="56"/>
        <v>否</v>
      </c>
      <c r="G1104" s="282" t="str">
        <f t="shared" si="57"/>
        <v>项</v>
      </c>
    </row>
    <row r="1105" s="282" customFormat="1" ht="36" hidden="1" customHeight="1" spans="1:7">
      <c r="A1105" s="299">
        <v>2170199</v>
      </c>
      <c r="B1105" s="300" t="s">
        <v>998</v>
      </c>
      <c r="C1105" s="219">
        <v>0</v>
      </c>
      <c r="D1105" s="219">
        <v>0</v>
      </c>
      <c r="E1105" s="301" t="str">
        <f t="shared" si="55"/>
        <v/>
      </c>
      <c r="F1105" s="172" t="str">
        <f t="shared" si="56"/>
        <v>否</v>
      </c>
      <c r="G1105" s="282" t="str">
        <f t="shared" si="57"/>
        <v>项</v>
      </c>
    </row>
    <row r="1106" s="281" customFormat="1" ht="36" hidden="1" customHeight="1" spans="1:7">
      <c r="A1106" s="294">
        <v>21702</v>
      </c>
      <c r="B1106" s="295" t="s">
        <v>999</v>
      </c>
      <c r="C1106" s="296">
        <f>SUM(C1107:C1115)</f>
        <v>0</v>
      </c>
      <c r="D1106" s="296">
        <f>SUM(D1107:D1115)</f>
        <v>0</v>
      </c>
      <c r="E1106" s="297" t="str">
        <f t="shared" si="55"/>
        <v/>
      </c>
      <c r="F1106" s="298" t="str">
        <f t="shared" si="56"/>
        <v>否</v>
      </c>
      <c r="G1106" s="281" t="str">
        <f t="shared" si="57"/>
        <v>款</v>
      </c>
    </row>
    <row r="1107" s="282" customFormat="1" ht="36" hidden="1" customHeight="1" spans="1:7">
      <c r="A1107" s="299">
        <v>2170201</v>
      </c>
      <c r="B1107" s="300" t="s">
        <v>1000</v>
      </c>
      <c r="C1107" s="219">
        <v>0</v>
      </c>
      <c r="D1107" s="219">
        <v>0</v>
      </c>
      <c r="E1107" s="301" t="str">
        <f t="shared" si="55"/>
        <v/>
      </c>
      <c r="F1107" s="172" t="str">
        <f t="shared" si="56"/>
        <v>否</v>
      </c>
      <c r="G1107" s="282" t="str">
        <f t="shared" si="57"/>
        <v>项</v>
      </c>
    </row>
    <row r="1108" s="282" customFormat="1" ht="36" hidden="1" customHeight="1" spans="1:7">
      <c r="A1108" s="299">
        <v>2170202</v>
      </c>
      <c r="B1108" s="300" t="s">
        <v>1001</v>
      </c>
      <c r="C1108" s="219">
        <v>0</v>
      </c>
      <c r="D1108" s="219">
        <v>0</v>
      </c>
      <c r="E1108" s="301" t="str">
        <f t="shared" si="55"/>
        <v/>
      </c>
      <c r="F1108" s="172" t="str">
        <f t="shared" si="56"/>
        <v>否</v>
      </c>
      <c r="G1108" s="282" t="str">
        <f t="shared" si="57"/>
        <v>项</v>
      </c>
    </row>
    <row r="1109" s="282" customFormat="1" ht="36" hidden="1" customHeight="1" spans="1:7">
      <c r="A1109" s="299">
        <v>2170203</v>
      </c>
      <c r="B1109" s="300" t="s">
        <v>1002</v>
      </c>
      <c r="C1109" s="219">
        <v>0</v>
      </c>
      <c r="D1109" s="219">
        <v>0</v>
      </c>
      <c r="E1109" s="301" t="str">
        <f t="shared" si="55"/>
        <v/>
      </c>
      <c r="F1109" s="172" t="str">
        <f t="shared" si="56"/>
        <v>否</v>
      </c>
      <c r="G1109" s="282" t="str">
        <f t="shared" si="57"/>
        <v>项</v>
      </c>
    </row>
    <row r="1110" s="282" customFormat="1" ht="36" hidden="1" customHeight="1" spans="1:7">
      <c r="A1110" s="299">
        <v>2170204</v>
      </c>
      <c r="B1110" s="300" t="s">
        <v>1003</v>
      </c>
      <c r="C1110" s="219">
        <v>0</v>
      </c>
      <c r="D1110" s="219">
        <v>0</v>
      </c>
      <c r="E1110" s="301" t="str">
        <f t="shared" si="55"/>
        <v/>
      </c>
      <c r="F1110" s="172" t="str">
        <f t="shared" si="56"/>
        <v>否</v>
      </c>
      <c r="G1110" s="282" t="str">
        <f t="shared" si="57"/>
        <v>项</v>
      </c>
    </row>
    <row r="1111" s="282" customFormat="1" ht="36" hidden="1" customHeight="1" spans="1:7">
      <c r="A1111" s="299">
        <v>2170205</v>
      </c>
      <c r="B1111" s="300" t="s">
        <v>1004</v>
      </c>
      <c r="C1111" s="219">
        <v>0</v>
      </c>
      <c r="D1111" s="219">
        <v>0</v>
      </c>
      <c r="E1111" s="301" t="str">
        <f t="shared" si="55"/>
        <v/>
      </c>
      <c r="F1111" s="172" t="str">
        <f t="shared" si="56"/>
        <v>否</v>
      </c>
      <c r="G1111" s="282" t="str">
        <f t="shared" si="57"/>
        <v>项</v>
      </c>
    </row>
    <row r="1112" s="282" customFormat="1" ht="36" hidden="1" customHeight="1" spans="1:7">
      <c r="A1112" s="299">
        <v>2170206</v>
      </c>
      <c r="B1112" s="300" t="s">
        <v>1005</v>
      </c>
      <c r="C1112" s="219">
        <v>0</v>
      </c>
      <c r="D1112" s="219">
        <v>0</v>
      </c>
      <c r="E1112" s="301" t="str">
        <f t="shared" si="55"/>
        <v/>
      </c>
      <c r="F1112" s="172" t="str">
        <f t="shared" si="56"/>
        <v>否</v>
      </c>
      <c r="G1112" s="282" t="str">
        <f t="shared" si="57"/>
        <v>项</v>
      </c>
    </row>
    <row r="1113" s="282" customFormat="1" ht="36" hidden="1" customHeight="1" spans="1:7">
      <c r="A1113" s="299">
        <v>2170207</v>
      </c>
      <c r="B1113" s="300" t="s">
        <v>1006</v>
      </c>
      <c r="C1113" s="219">
        <v>0</v>
      </c>
      <c r="D1113" s="219">
        <v>0</v>
      </c>
      <c r="E1113" s="301" t="str">
        <f t="shared" si="55"/>
        <v/>
      </c>
      <c r="F1113" s="172" t="str">
        <f t="shared" si="56"/>
        <v>否</v>
      </c>
      <c r="G1113" s="282" t="str">
        <f t="shared" si="57"/>
        <v>项</v>
      </c>
    </row>
    <row r="1114" s="282" customFormat="1" ht="36" hidden="1" customHeight="1" spans="1:7">
      <c r="A1114" s="299">
        <v>2170208</v>
      </c>
      <c r="B1114" s="300" t="s">
        <v>1007</v>
      </c>
      <c r="C1114" s="219">
        <v>0</v>
      </c>
      <c r="D1114" s="219">
        <v>0</v>
      </c>
      <c r="E1114" s="301" t="str">
        <f t="shared" si="55"/>
        <v/>
      </c>
      <c r="F1114" s="172" t="str">
        <f t="shared" si="56"/>
        <v>否</v>
      </c>
      <c r="G1114" s="282" t="str">
        <f t="shared" si="57"/>
        <v>项</v>
      </c>
    </row>
    <row r="1115" s="282" customFormat="1" ht="36" hidden="1" customHeight="1" spans="1:7">
      <c r="A1115" s="299">
        <v>2170299</v>
      </c>
      <c r="B1115" s="300" t="s">
        <v>1008</v>
      </c>
      <c r="C1115" s="219">
        <v>0</v>
      </c>
      <c r="D1115" s="219">
        <v>0</v>
      </c>
      <c r="E1115" s="301" t="str">
        <f t="shared" si="55"/>
        <v/>
      </c>
      <c r="F1115" s="172" t="str">
        <f t="shared" si="56"/>
        <v>否</v>
      </c>
      <c r="G1115" s="282" t="str">
        <f t="shared" si="57"/>
        <v>项</v>
      </c>
    </row>
    <row r="1116" s="281" customFormat="1" ht="36" hidden="1" customHeight="1" spans="1:7">
      <c r="A1116" s="294">
        <v>21703</v>
      </c>
      <c r="B1116" s="295" t="s">
        <v>1009</v>
      </c>
      <c r="C1116" s="296">
        <f>SUM(C1117:C1121)</f>
        <v>0</v>
      </c>
      <c r="D1116" s="296">
        <f>SUM(D1117:D1121)</f>
        <v>0</v>
      </c>
      <c r="E1116" s="297" t="str">
        <f t="shared" si="55"/>
        <v/>
      </c>
      <c r="F1116" s="298" t="str">
        <f t="shared" si="56"/>
        <v>否</v>
      </c>
      <c r="G1116" s="281" t="str">
        <f t="shared" si="57"/>
        <v>款</v>
      </c>
    </row>
    <row r="1117" s="282" customFormat="1" ht="36" hidden="1" customHeight="1" spans="1:7">
      <c r="A1117" s="299">
        <v>2170301</v>
      </c>
      <c r="B1117" s="300" t="s">
        <v>1010</v>
      </c>
      <c r="C1117" s="219">
        <v>0</v>
      </c>
      <c r="D1117" s="219">
        <v>0</v>
      </c>
      <c r="E1117" s="301" t="str">
        <f t="shared" si="55"/>
        <v/>
      </c>
      <c r="F1117" s="172" t="str">
        <f t="shared" si="56"/>
        <v>否</v>
      </c>
      <c r="G1117" s="282" t="str">
        <f t="shared" si="57"/>
        <v>项</v>
      </c>
    </row>
    <row r="1118" s="282" customFormat="1" ht="36" hidden="1" customHeight="1" spans="1:7">
      <c r="A1118" s="299">
        <v>2170302</v>
      </c>
      <c r="B1118" s="300" t="s">
        <v>1011</v>
      </c>
      <c r="C1118" s="219">
        <v>0</v>
      </c>
      <c r="D1118" s="219">
        <v>0</v>
      </c>
      <c r="E1118" s="301" t="str">
        <f t="shared" si="55"/>
        <v/>
      </c>
      <c r="F1118" s="172" t="str">
        <f t="shared" si="56"/>
        <v>否</v>
      </c>
      <c r="G1118" s="282" t="str">
        <f t="shared" si="57"/>
        <v>项</v>
      </c>
    </row>
    <row r="1119" s="282" customFormat="1" ht="36" hidden="1" customHeight="1" spans="1:7">
      <c r="A1119" s="299">
        <v>2170303</v>
      </c>
      <c r="B1119" s="300" t="s">
        <v>1012</v>
      </c>
      <c r="C1119" s="219">
        <v>0</v>
      </c>
      <c r="D1119" s="219">
        <v>0</v>
      </c>
      <c r="E1119" s="301" t="str">
        <f t="shared" si="55"/>
        <v/>
      </c>
      <c r="F1119" s="172" t="str">
        <f t="shared" si="56"/>
        <v>否</v>
      </c>
      <c r="G1119" s="282" t="str">
        <f t="shared" si="57"/>
        <v>项</v>
      </c>
    </row>
    <row r="1120" s="282" customFormat="1" ht="36" hidden="1" customHeight="1" spans="1:7">
      <c r="A1120" s="299">
        <v>2170304</v>
      </c>
      <c r="B1120" s="300" t="s">
        <v>1013</v>
      </c>
      <c r="C1120" s="219">
        <v>0</v>
      </c>
      <c r="D1120" s="219">
        <v>0</v>
      </c>
      <c r="E1120" s="301" t="str">
        <f t="shared" si="55"/>
        <v/>
      </c>
      <c r="F1120" s="172" t="str">
        <f t="shared" si="56"/>
        <v>否</v>
      </c>
      <c r="G1120" s="282" t="str">
        <f t="shared" si="57"/>
        <v>项</v>
      </c>
    </row>
    <row r="1121" s="282" customFormat="1" ht="36" hidden="1" customHeight="1" spans="1:7">
      <c r="A1121" s="299">
        <v>2170399</v>
      </c>
      <c r="B1121" s="300" t="s">
        <v>1014</v>
      </c>
      <c r="C1121" s="219">
        <v>0</v>
      </c>
      <c r="D1121" s="219">
        <v>0</v>
      </c>
      <c r="E1121" s="301" t="str">
        <f t="shared" si="55"/>
        <v/>
      </c>
      <c r="F1121" s="172" t="str">
        <f t="shared" si="56"/>
        <v>否</v>
      </c>
      <c r="G1121" s="282" t="str">
        <f t="shared" si="57"/>
        <v>项</v>
      </c>
    </row>
    <row r="1122" s="281" customFormat="1" ht="36" customHeight="1" spans="1:7">
      <c r="A1122" s="294">
        <v>21799</v>
      </c>
      <c r="B1122" s="295" t="s">
        <v>1015</v>
      </c>
      <c r="C1122" s="296">
        <f>SUM(C1123:C1124)</f>
        <v>0</v>
      </c>
      <c r="D1122" s="296">
        <f>SUM(D1123:D1124)</f>
        <v>2251</v>
      </c>
      <c r="E1122" s="297" t="str">
        <f t="shared" si="55"/>
        <v/>
      </c>
      <c r="F1122" s="298" t="str">
        <f t="shared" si="56"/>
        <v>是</v>
      </c>
      <c r="G1122" s="281" t="str">
        <f t="shared" si="57"/>
        <v>款</v>
      </c>
    </row>
    <row r="1123" s="282" customFormat="1" ht="36" customHeight="1" spans="1:7">
      <c r="A1123" s="299">
        <v>2179902</v>
      </c>
      <c r="B1123" s="300" t="s">
        <v>1016</v>
      </c>
      <c r="C1123" s="219">
        <v>0</v>
      </c>
      <c r="D1123" s="219">
        <v>2251</v>
      </c>
      <c r="E1123" s="301" t="str">
        <f t="shared" si="55"/>
        <v/>
      </c>
      <c r="F1123" s="172" t="str">
        <f t="shared" si="56"/>
        <v>是</v>
      </c>
      <c r="G1123" s="282" t="str">
        <f t="shared" si="57"/>
        <v>项</v>
      </c>
    </row>
    <row r="1124" s="282" customFormat="1" ht="36" hidden="1" customHeight="1" spans="1:7">
      <c r="A1124" s="299">
        <v>2179999</v>
      </c>
      <c r="B1124" s="300" t="s">
        <v>1014</v>
      </c>
      <c r="C1124" s="219">
        <v>0</v>
      </c>
      <c r="D1124" s="219">
        <v>0</v>
      </c>
      <c r="E1124" s="301" t="str">
        <f t="shared" si="55"/>
        <v/>
      </c>
      <c r="F1124" s="172" t="str">
        <f t="shared" si="56"/>
        <v>否</v>
      </c>
      <c r="G1124" s="282" t="str">
        <f t="shared" si="57"/>
        <v>项</v>
      </c>
    </row>
    <row r="1125" s="281" customFormat="1" ht="36" customHeight="1" spans="1:7">
      <c r="A1125" s="294">
        <v>219</v>
      </c>
      <c r="B1125" s="295" t="s">
        <v>1017</v>
      </c>
      <c r="C1125" s="296">
        <f>SUM(C1126:C1134)</f>
        <v>0</v>
      </c>
      <c r="D1125" s="296">
        <f>SUM(D1126:D1134)</f>
        <v>0</v>
      </c>
      <c r="E1125" s="297" t="str">
        <f t="shared" si="55"/>
        <v/>
      </c>
      <c r="F1125" s="298" t="str">
        <f t="shared" si="56"/>
        <v>是</v>
      </c>
      <c r="G1125" s="281" t="str">
        <f t="shared" si="57"/>
        <v>类</v>
      </c>
    </row>
    <row r="1126" s="281" customFormat="1" ht="36" hidden="1" customHeight="1" spans="1:7">
      <c r="A1126" s="294">
        <v>21901</v>
      </c>
      <c r="B1126" s="295" t="s">
        <v>1018</v>
      </c>
      <c r="C1126" s="296">
        <v>0</v>
      </c>
      <c r="D1126" s="296">
        <v>0</v>
      </c>
      <c r="E1126" s="297" t="str">
        <f t="shared" si="55"/>
        <v/>
      </c>
      <c r="F1126" s="298" t="str">
        <f t="shared" si="56"/>
        <v>否</v>
      </c>
      <c r="G1126" s="281" t="str">
        <f t="shared" si="57"/>
        <v>款</v>
      </c>
    </row>
    <row r="1127" s="281" customFormat="1" ht="36" hidden="1" customHeight="1" spans="1:7">
      <c r="A1127" s="294">
        <v>21902</v>
      </c>
      <c r="B1127" s="295" t="s">
        <v>1019</v>
      </c>
      <c r="C1127" s="296">
        <v>0</v>
      </c>
      <c r="D1127" s="296">
        <v>0</v>
      </c>
      <c r="E1127" s="297" t="str">
        <f t="shared" si="55"/>
        <v/>
      </c>
      <c r="F1127" s="298" t="str">
        <f t="shared" si="56"/>
        <v>否</v>
      </c>
      <c r="G1127" s="281" t="str">
        <f t="shared" si="57"/>
        <v>款</v>
      </c>
    </row>
    <row r="1128" s="281" customFormat="1" ht="36" hidden="1" customHeight="1" spans="1:7">
      <c r="A1128" s="294">
        <v>21903</v>
      </c>
      <c r="B1128" s="295" t="s">
        <v>1020</v>
      </c>
      <c r="C1128" s="296">
        <v>0</v>
      </c>
      <c r="D1128" s="296">
        <v>0</v>
      </c>
      <c r="E1128" s="297" t="str">
        <f t="shared" si="55"/>
        <v/>
      </c>
      <c r="F1128" s="298" t="str">
        <f t="shared" si="56"/>
        <v>否</v>
      </c>
      <c r="G1128" s="281" t="str">
        <f t="shared" si="57"/>
        <v>款</v>
      </c>
    </row>
    <row r="1129" s="281" customFormat="1" ht="36" hidden="1" customHeight="1" spans="1:7">
      <c r="A1129" s="294">
        <v>21904</v>
      </c>
      <c r="B1129" s="295" t="s">
        <v>1021</v>
      </c>
      <c r="C1129" s="296">
        <v>0</v>
      </c>
      <c r="D1129" s="296">
        <v>0</v>
      </c>
      <c r="E1129" s="297" t="str">
        <f t="shared" si="55"/>
        <v/>
      </c>
      <c r="F1129" s="298" t="str">
        <f t="shared" si="56"/>
        <v>否</v>
      </c>
      <c r="G1129" s="281" t="str">
        <f t="shared" si="57"/>
        <v>款</v>
      </c>
    </row>
    <row r="1130" s="281" customFormat="1" ht="36" hidden="1" customHeight="1" spans="1:7">
      <c r="A1130" s="294">
        <v>21905</v>
      </c>
      <c r="B1130" s="295" t="s">
        <v>1022</v>
      </c>
      <c r="C1130" s="296">
        <v>0</v>
      </c>
      <c r="D1130" s="296">
        <v>0</v>
      </c>
      <c r="E1130" s="297" t="str">
        <f t="shared" si="55"/>
        <v/>
      </c>
      <c r="F1130" s="298" t="str">
        <f t="shared" si="56"/>
        <v>否</v>
      </c>
      <c r="G1130" s="281" t="str">
        <f t="shared" si="57"/>
        <v>款</v>
      </c>
    </row>
    <row r="1131" s="281" customFormat="1" ht="36" hidden="1" customHeight="1" spans="1:7">
      <c r="A1131" s="294">
        <v>21906</v>
      </c>
      <c r="B1131" s="295" t="s">
        <v>1023</v>
      </c>
      <c r="C1131" s="296">
        <v>0</v>
      </c>
      <c r="D1131" s="296">
        <v>0</v>
      </c>
      <c r="E1131" s="297" t="str">
        <f t="shared" si="55"/>
        <v/>
      </c>
      <c r="F1131" s="298" t="str">
        <f t="shared" si="56"/>
        <v>否</v>
      </c>
      <c r="G1131" s="281" t="str">
        <f t="shared" si="57"/>
        <v>款</v>
      </c>
    </row>
    <row r="1132" s="281" customFormat="1" ht="36" hidden="1" customHeight="1" spans="1:7">
      <c r="A1132" s="294">
        <v>21907</v>
      </c>
      <c r="B1132" s="295" t="s">
        <v>1024</v>
      </c>
      <c r="C1132" s="296">
        <v>0</v>
      </c>
      <c r="D1132" s="296">
        <v>0</v>
      </c>
      <c r="E1132" s="297" t="str">
        <f t="shared" si="55"/>
        <v/>
      </c>
      <c r="F1132" s="298" t="str">
        <f t="shared" si="56"/>
        <v>否</v>
      </c>
      <c r="G1132" s="281" t="str">
        <f t="shared" si="57"/>
        <v>款</v>
      </c>
    </row>
    <row r="1133" s="281" customFormat="1" ht="36" hidden="1" customHeight="1" spans="1:7">
      <c r="A1133" s="294">
        <v>21908</v>
      </c>
      <c r="B1133" s="295" t="s">
        <v>1025</v>
      </c>
      <c r="C1133" s="296">
        <v>0</v>
      </c>
      <c r="D1133" s="296">
        <v>0</v>
      </c>
      <c r="E1133" s="297" t="str">
        <f t="shared" si="55"/>
        <v/>
      </c>
      <c r="F1133" s="298" t="str">
        <f t="shared" si="56"/>
        <v>否</v>
      </c>
      <c r="G1133" s="281" t="str">
        <f t="shared" si="57"/>
        <v>款</v>
      </c>
    </row>
    <row r="1134" s="281" customFormat="1" ht="36" hidden="1" customHeight="1" spans="1:7">
      <c r="A1134" s="294">
        <v>21999</v>
      </c>
      <c r="B1134" s="295" t="s">
        <v>1026</v>
      </c>
      <c r="C1134" s="296">
        <v>0</v>
      </c>
      <c r="D1134" s="296">
        <v>0</v>
      </c>
      <c r="E1134" s="297" t="str">
        <f t="shared" si="55"/>
        <v/>
      </c>
      <c r="F1134" s="298" t="str">
        <f t="shared" si="56"/>
        <v>否</v>
      </c>
      <c r="G1134" s="281" t="str">
        <f t="shared" si="57"/>
        <v>款</v>
      </c>
    </row>
    <row r="1135" s="281" customFormat="1" ht="36" customHeight="1" spans="1:7">
      <c r="A1135" s="294">
        <v>220</v>
      </c>
      <c r="B1135" s="295" t="s">
        <v>1027</v>
      </c>
      <c r="C1135" s="296">
        <f>SUM(C1136,C1163,C1178)</f>
        <v>6000</v>
      </c>
      <c r="D1135" s="296">
        <f>SUM(D1136,D1163,D1178)</f>
        <v>2200</v>
      </c>
      <c r="E1135" s="297" t="str">
        <f t="shared" si="55"/>
        <v/>
      </c>
      <c r="F1135" s="298" t="str">
        <f t="shared" si="56"/>
        <v>是</v>
      </c>
      <c r="G1135" s="281" t="str">
        <f t="shared" si="57"/>
        <v>类</v>
      </c>
    </row>
    <row r="1136" s="281" customFormat="1" ht="36" customHeight="1" spans="1:7">
      <c r="A1136" s="294">
        <v>22001</v>
      </c>
      <c r="B1136" s="295" t="s">
        <v>1028</v>
      </c>
      <c r="C1136" s="296">
        <f>SUM(C1137:C1162)</f>
        <v>5300</v>
      </c>
      <c r="D1136" s="296">
        <f>SUM(D1137:D1162)</f>
        <v>1980</v>
      </c>
      <c r="E1136" s="297" t="str">
        <f t="shared" si="55"/>
        <v/>
      </c>
      <c r="F1136" s="298" t="str">
        <f t="shared" si="56"/>
        <v>是</v>
      </c>
      <c r="G1136" s="281" t="str">
        <f t="shared" si="57"/>
        <v>款</v>
      </c>
    </row>
    <row r="1137" s="282" customFormat="1" ht="36" customHeight="1" spans="1:7">
      <c r="A1137" s="299">
        <v>2200101</v>
      </c>
      <c r="B1137" s="300" t="s">
        <v>167</v>
      </c>
      <c r="C1137" s="219">
        <v>690</v>
      </c>
      <c r="D1137" s="219">
        <v>750</v>
      </c>
      <c r="E1137" s="301">
        <f t="shared" si="55"/>
        <v>0.0869565217391304</v>
      </c>
      <c r="F1137" s="172" t="str">
        <f t="shared" si="56"/>
        <v>是</v>
      </c>
      <c r="G1137" s="282" t="str">
        <f t="shared" si="57"/>
        <v>项</v>
      </c>
    </row>
    <row r="1138" s="282" customFormat="1" ht="36" customHeight="1" spans="1:7">
      <c r="A1138" s="299">
        <v>2200102</v>
      </c>
      <c r="B1138" s="300" t="s">
        <v>168</v>
      </c>
      <c r="C1138" s="219">
        <v>200</v>
      </c>
      <c r="D1138" s="219">
        <v>360</v>
      </c>
      <c r="E1138" s="301">
        <f t="shared" si="55"/>
        <v>0.8</v>
      </c>
      <c r="F1138" s="172" t="str">
        <f t="shared" si="56"/>
        <v>是</v>
      </c>
      <c r="G1138" s="282" t="str">
        <f t="shared" si="57"/>
        <v>项</v>
      </c>
    </row>
    <row r="1139" s="282" customFormat="1" ht="36" customHeight="1" spans="1:7">
      <c r="A1139" s="299">
        <v>2200103</v>
      </c>
      <c r="B1139" s="300" t="s">
        <v>169</v>
      </c>
      <c r="C1139" s="219">
        <v>70</v>
      </c>
      <c r="D1139" s="219">
        <v>20</v>
      </c>
      <c r="E1139" s="301" t="str">
        <f t="shared" si="55"/>
        <v/>
      </c>
      <c r="F1139" s="172" t="str">
        <f t="shared" si="56"/>
        <v>是</v>
      </c>
      <c r="G1139" s="282" t="str">
        <f t="shared" si="57"/>
        <v>项</v>
      </c>
    </row>
    <row r="1140" s="282" customFormat="1" ht="36" hidden="1" customHeight="1" spans="1:7">
      <c r="A1140" s="299">
        <v>2200104</v>
      </c>
      <c r="B1140" s="300" t="s">
        <v>1029</v>
      </c>
      <c r="C1140" s="219">
        <v>0</v>
      </c>
      <c r="D1140" s="219">
        <v>0</v>
      </c>
      <c r="E1140" s="301" t="str">
        <f t="shared" si="55"/>
        <v/>
      </c>
      <c r="F1140" s="172" t="str">
        <f t="shared" si="56"/>
        <v>否</v>
      </c>
      <c r="G1140" s="282" t="str">
        <f t="shared" si="57"/>
        <v>项</v>
      </c>
    </row>
    <row r="1141" s="282" customFormat="1" ht="36" customHeight="1" spans="1:7">
      <c r="A1141" s="299">
        <v>2200106</v>
      </c>
      <c r="B1141" s="300" t="s">
        <v>1030</v>
      </c>
      <c r="C1141" s="219">
        <v>3730</v>
      </c>
      <c r="D1141" s="219">
        <v>60</v>
      </c>
      <c r="E1141" s="301" t="str">
        <f t="shared" si="55"/>
        <v/>
      </c>
      <c r="F1141" s="172" t="str">
        <f t="shared" si="56"/>
        <v>是</v>
      </c>
      <c r="G1141" s="282" t="str">
        <f t="shared" si="57"/>
        <v>项</v>
      </c>
    </row>
    <row r="1142" s="282" customFormat="1" ht="36" hidden="1" customHeight="1" spans="1:7">
      <c r="A1142" s="299">
        <v>2200107</v>
      </c>
      <c r="B1142" s="300" t="s">
        <v>1031</v>
      </c>
      <c r="C1142" s="219">
        <v>0</v>
      </c>
      <c r="D1142" s="219">
        <v>0</v>
      </c>
      <c r="E1142" s="301" t="str">
        <f t="shared" si="55"/>
        <v/>
      </c>
      <c r="F1142" s="172" t="str">
        <f t="shared" si="56"/>
        <v>否</v>
      </c>
      <c r="G1142" s="282" t="str">
        <f t="shared" si="57"/>
        <v>项</v>
      </c>
    </row>
    <row r="1143" s="282" customFormat="1" ht="36" hidden="1" customHeight="1" spans="1:7">
      <c r="A1143" s="299">
        <v>2200108</v>
      </c>
      <c r="B1143" s="300" t="s">
        <v>1032</v>
      </c>
      <c r="C1143" s="219">
        <v>0</v>
      </c>
      <c r="D1143" s="219">
        <v>0</v>
      </c>
      <c r="E1143" s="301" t="str">
        <f t="shared" si="55"/>
        <v/>
      </c>
      <c r="F1143" s="172" t="str">
        <f t="shared" si="56"/>
        <v>否</v>
      </c>
      <c r="G1143" s="282" t="str">
        <f t="shared" si="57"/>
        <v>项</v>
      </c>
    </row>
    <row r="1144" s="282" customFormat="1" ht="36" customHeight="1" spans="1:7">
      <c r="A1144" s="299">
        <v>2200109</v>
      </c>
      <c r="B1144" s="300" t="s">
        <v>1033</v>
      </c>
      <c r="C1144" s="219">
        <v>50</v>
      </c>
      <c r="D1144" s="219">
        <v>200</v>
      </c>
      <c r="E1144" s="301" t="str">
        <f t="shared" si="55"/>
        <v/>
      </c>
      <c r="F1144" s="172" t="str">
        <f t="shared" si="56"/>
        <v>是</v>
      </c>
      <c r="G1144" s="282" t="str">
        <f t="shared" si="57"/>
        <v>项</v>
      </c>
    </row>
    <row r="1145" s="282" customFormat="1" ht="36" hidden="1" customHeight="1" spans="1:7">
      <c r="A1145" s="299">
        <v>2200112</v>
      </c>
      <c r="B1145" s="300" t="s">
        <v>1034</v>
      </c>
      <c r="C1145" s="219">
        <v>0</v>
      </c>
      <c r="D1145" s="219">
        <v>0</v>
      </c>
      <c r="E1145" s="301" t="str">
        <f t="shared" si="55"/>
        <v/>
      </c>
      <c r="F1145" s="172" t="str">
        <f t="shared" si="56"/>
        <v>否</v>
      </c>
      <c r="G1145" s="282" t="str">
        <f t="shared" si="57"/>
        <v>项</v>
      </c>
    </row>
    <row r="1146" s="282" customFormat="1" ht="36" hidden="1" customHeight="1" spans="1:7">
      <c r="A1146" s="299">
        <v>2200113</v>
      </c>
      <c r="B1146" s="300" t="s">
        <v>1035</v>
      </c>
      <c r="C1146" s="219">
        <v>0</v>
      </c>
      <c r="D1146" s="219">
        <v>0</v>
      </c>
      <c r="E1146" s="301" t="str">
        <f t="shared" si="55"/>
        <v/>
      </c>
      <c r="F1146" s="172" t="str">
        <f t="shared" si="56"/>
        <v>否</v>
      </c>
      <c r="G1146" s="282" t="str">
        <f t="shared" si="57"/>
        <v>项</v>
      </c>
    </row>
    <row r="1147" s="282" customFormat="1" ht="36" hidden="1" customHeight="1" spans="1:7">
      <c r="A1147" s="299">
        <v>2200114</v>
      </c>
      <c r="B1147" s="300" t="s">
        <v>1036</v>
      </c>
      <c r="C1147" s="219">
        <v>0</v>
      </c>
      <c r="D1147" s="219">
        <v>0</v>
      </c>
      <c r="E1147" s="301" t="str">
        <f t="shared" si="55"/>
        <v/>
      </c>
      <c r="F1147" s="172" t="str">
        <f t="shared" si="56"/>
        <v>否</v>
      </c>
      <c r="G1147" s="282" t="str">
        <f t="shared" si="57"/>
        <v>项</v>
      </c>
    </row>
    <row r="1148" s="282" customFormat="1" ht="36" hidden="1" customHeight="1" spans="1:7">
      <c r="A1148" s="299">
        <v>2200115</v>
      </c>
      <c r="B1148" s="300" t="s">
        <v>1037</v>
      </c>
      <c r="C1148" s="219">
        <v>0</v>
      </c>
      <c r="D1148" s="219">
        <v>0</v>
      </c>
      <c r="E1148" s="301" t="str">
        <f t="shared" si="55"/>
        <v/>
      </c>
      <c r="F1148" s="172" t="str">
        <f t="shared" si="56"/>
        <v>否</v>
      </c>
      <c r="G1148" s="282" t="str">
        <f t="shared" si="57"/>
        <v>项</v>
      </c>
    </row>
    <row r="1149" s="282" customFormat="1" ht="36" hidden="1" customHeight="1" spans="1:7">
      <c r="A1149" s="299">
        <v>2200116</v>
      </c>
      <c r="B1149" s="300" t="s">
        <v>1038</v>
      </c>
      <c r="C1149" s="219">
        <v>0</v>
      </c>
      <c r="D1149" s="219">
        <v>0</v>
      </c>
      <c r="E1149" s="301" t="str">
        <f t="shared" si="55"/>
        <v/>
      </c>
      <c r="F1149" s="172" t="str">
        <f t="shared" si="56"/>
        <v>否</v>
      </c>
      <c r="G1149" s="282" t="str">
        <f t="shared" si="57"/>
        <v>项</v>
      </c>
    </row>
    <row r="1150" s="282" customFormat="1" ht="36" hidden="1" customHeight="1" spans="1:7">
      <c r="A1150" s="299">
        <v>2200119</v>
      </c>
      <c r="B1150" s="300" t="s">
        <v>1039</v>
      </c>
      <c r="C1150" s="219">
        <v>0</v>
      </c>
      <c r="D1150" s="219">
        <v>0</v>
      </c>
      <c r="E1150" s="301" t="str">
        <f t="shared" si="55"/>
        <v/>
      </c>
      <c r="F1150" s="172" t="str">
        <f t="shared" si="56"/>
        <v>否</v>
      </c>
      <c r="G1150" s="282" t="str">
        <f t="shared" si="57"/>
        <v>项</v>
      </c>
    </row>
    <row r="1151" s="282" customFormat="1" ht="36" hidden="1" customHeight="1" spans="1:7">
      <c r="A1151" s="299">
        <v>2200120</v>
      </c>
      <c r="B1151" s="300" t="s">
        <v>1040</v>
      </c>
      <c r="C1151" s="219">
        <v>0</v>
      </c>
      <c r="D1151" s="219">
        <v>0</v>
      </c>
      <c r="E1151" s="301" t="str">
        <f t="shared" si="55"/>
        <v/>
      </c>
      <c r="F1151" s="172" t="str">
        <f t="shared" si="56"/>
        <v>否</v>
      </c>
      <c r="G1151" s="282" t="str">
        <f t="shared" si="57"/>
        <v>项</v>
      </c>
    </row>
    <row r="1152" s="282" customFormat="1" ht="36" hidden="1" customHeight="1" spans="1:7">
      <c r="A1152" s="299">
        <v>2200121</v>
      </c>
      <c r="B1152" s="300" t="s">
        <v>1041</v>
      </c>
      <c r="C1152" s="219">
        <v>0</v>
      </c>
      <c r="D1152" s="219">
        <v>0</v>
      </c>
      <c r="E1152" s="301" t="str">
        <f t="shared" si="55"/>
        <v/>
      </c>
      <c r="F1152" s="172" t="str">
        <f t="shared" si="56"/>
        <v>否</v>
      </c>
      <c r="G1152" s="282" t="str">
        <f t="shared" si="57"/>
        <v>项</v>
      </c>
    </row>
    <row r="1153" s="282" customFormat="1" ht="36" hidden="1" customHeight="1" spans="1:7">
      <c r="A1153" s="299">
        <v>2200122</v>
      </c>
      <c r="B1153" s="300" t="s">
        <v>1042</v>
      </c>
      <c r="C1153" s="219">
        <v>0</v>
      </c>
      <c r="D1153" s="219">
        <v>0</v>
      </c>
      <c r="E1153" s="301" t="str">
        <f t="shared" si="55"/>
        <v/>
      </c>
      <c r="F1153" s="172" t="str">
        <f t="shared" si="56"/>
        <v>否</v>
      </c>
      <c r="G1153" s="282" t="str">
        <f t="shared" si="57"/>
        <v>项</v>
      </c>
    </row>
    <row r="1154" s="282" customFormat="1" ht="36" hidden="1" customHeight="1" spans="1:7">
      <c r="A1154" s="299">
        <v>2200123</v>
      </c>
      <c r="B1154" s="300" t="s">
        <v>1043</v>
      </c>
      <c r="C1154" s="219">
        <v>0</v>
      </c>
      <c r="D1154" s="219">
        <v>0</v>
      </c>
      <c r="E1154" s="301" t="str">
        <f t="shared" si="55"/>
        <v/>
      </c>
      <c r="F1154" s="172" t="str">
        <f t="shared" si="56"/>
        <v>否</v>
      </c>
      <c r="G1154" s="282" t="str">
        <f t="shared" si="57"/>
        <v>项</v>
      </c>
    </row>
    <row r="1155" s="282" customFormat="1" ht="36" hidden="1" customHeight="1" spans="1:7">
      <c r="A1155" s="299">
        <v>2200124</v>
      </c>
      <c r="B1155" s="300" t="s">
        <v>1044</v>
      </c>
      <c r="C1155" s="219">
        <v>0</v>
      </c>
      <c r="D1155" s="219">
        <v>0</v>
      </c>
      <c r="E1155" s="301" t="str">
        <f t="shared" si="55"/>
        <v/>
      </c>
      <c r="F1155" s="172" t="str">
        <f t="shared" si="56"/>
        <v>否</v>
      </c>
      <c r="G1155" s="282" t="str">
        <f t="shared" si="57"/>
        <v>项</v>
      </c>
    </row>
    <row r="1156" s="282" customFormat="1" ht="36" hidden="1" customHeight="1" spans="1:7">
      <c r="A1156" s="299">
        <v>2200125</v>
      </c>
      <c r="B1156" s="300" t="s">
        <v>1045</v>
      </c>
      <c r="C1156" s="219">
        <v>0</v>
      </c>
      <c r="D1156" s="219">
        <v>0</v>
      </c>
      <c r="E1156" s="301" t="str">
        <f t="shared" ref="E1156:E1219" si="58">IF(C1156&lt;&gt;0,IF((D1156/C1156-1)&lt;-30%,"",IF((D1156/C1156-1)&gt;150%,"",D1156/C1156-1)),"")</f>
        <v/>
      </c>
      <c r="F1156" s="172" t="str">
        <f t="shared" ref="F1156:F1219" si="59">IF(LEN(A1156)=3,"是",IF(B1156&lt;&gt;"",IF(SUM(C1156:D1156)&lt;&gt;0,"是","否"),"是"))</f>
        <v>否</v>
      </c>
      <c r="G1156" s="282" t="str">
        <f t="shared" ref="G1156:G1219" si="60">IF(LEN(A1156)=3,"类",IF(LEN(A1156)=5,"款","项"))</f>
        <v>项</v>
      </c>
    </row>
    <row r="1157" s="282" customFormat="1" ht="36" hidden="1" customHeight="1" spans="1:7">
      <c r="A1157" s="299">
        <v>2200126</v>
      </c>
      <c r="B1157" s="300" t="s">
        <v>1046</v>
      </c>
      <c r="C1157" s="219">
        <v>0</v>
      </c>
      <c r="D1157" s="219">
        <v>0</v>
      </c>
      <c r="E1157" s="301" t="str">
        <f t="shared" si="58"/>
        <v/>
      </c>
      <c r="F1157" s="172" t="str">
        <f t="shared" si="59"/>
        <v>否</v>
      </c>
      <c r="G1157" s="282" t="str">
        <f t="shared" si="60"/>
        <v>项</v>
      </c>
    </row>
    <row r="1158" s="282" customFormat="1" ht="36" hidden="1" customHeight="1" spans="1:7">
      <c r="A1158" s="299">
        <v>2200127</v>
      </c>
      <c r="B1158" s="300" t="s">
        <v>1047</v>
      </c>
      <c r="C1158" s="219">
        <v>0</v>
      </c>
      <c r="D1158" s="219">
        <v>0</v>
      </c>
      <c r="E1158" s="301" t="str">
        <f t="shared" si="58"/>
        <v/>
      </c>
      <c r="F1158" s="172" t="str">
        <f t="shared" si="59"/>
        <v>否</v>
      </c>
      <c r="G1158" s="282" t="str">
        <f t="shared" si="60"/>
        <v>项</v>
      </c>
    </row>
    <row r="1159" s="282" customFormat="1" ht="36" hidden="1" customHeight="1" spans="1:7">
      <c r="A1159" s="299">
        <v>2200128</v>
      </c>
      <c r="B1159" s="300" t="s">
        <v>1048</v>
      </c>
      <c r="C1159" s="219">
        <v>0</v>
      </c>
      <c r="D1159" s="219">
        <v>0</v>
      </c>
      <c r="E1159" s="301" t="str">
        <f t="shared" si="58"/>
        <v/>
      </c>
      <c r="F1159" s="172" t="str">
        <f t="shared" si="59"/>
        <v>否</v>
      </c>
      <c r="G1159" s="282" t="str">
        <f t="shared" si="60"/>
        <v>项</v>
      </c>
    </row>
    <row r="1160" s="282" customFormat="1" ht="36" hidden="1" customHeight="1" spans="1:7">
      <c r="A1160" s="299">
        <v>2200129</v>
      </c>
      <c r="B1160" s="300" t="s">
        <v>1049</v>
      </c>
      <c r="C1160" s="219">
        <v>0</v>
      </c>
      <c r="D1160" s="219">
        <v>0</v>
      </c>
      <c r="E1160" s="301" t="str">
        <f t="shared" si="58"/>
        <v/>
      </c>
      <c r="F1160" s="172" t="str">
        <f t="shared" si="59"/>
        <v>否</v>
      </c>
      <c r="G1160" s="282" t="str">
        <f t="shared" si="60"/>
        <v>项</v>
      </c>
    </row>
    <row r="1161" s="282" customFormat="1" ht="36" customHeight="1" spans="1:7">
      <c r="A1161" s="299">
        <v>2200150</v>
      </c>
      <c r="B1161" s="300" t="s">
        <v>176</v>
      </c>
      <c r="C1161" s="219">
        <v>290</v>
      </c>
      <c r="D1161" s="219">
        <v>470</v>
      </c>
      <c r="E1161" s="301">
        <f t="shared" si="58"/>
        <v>0.620689655172414</v>
      </c>
      <c r="F1161" s="172" t="str">
        <f t="shared" si="59"/>
        <v>是</v>
      </c>
      <c r="G1161" s="282" t="str">
        <f t="shared" si="60"/>
        <v>项</v>
      </c>
    </row>
    <row r="1162" s="282" customFormat="1" ht="36" customHeight="1" spans="1:7">
      <c r="A1162" s="299">
        <v>2200199</v>
      </c>
      <c r="B1162" s="300" t="s">
        <v>1050</v>
      </c>
      <c r="C1162" s="219">
        <v>270</v>
      </c>
      <c r="D1162" s="219">
        <v>120</v>
      </c>
      <c r="E1162" s="301" t="str">
        <f t="shared" si="58"/>
        <v/>
      </c>
      <c r="F1162" s="172" t="str">
        <f t="shared" si="59"/>
        <v>是</v>
      </c>
      <c r="G1162" s="282" t="str">
        <f t="shared" si="60"/>
        <v>项</v>
      </c>
    </row>
    <row r="1163" s="281" customFormat="1" ht="36" customHeight="1" spans="1:7">
      <c r="A1163" s="294">
        <v>22005</v>
      </c>
      <c r="B1163" s="295" t="s">
        <v>1051</v>
      </c>
      <c r="C1163" s="296">
        <f>SUM(C1164:C1177)</f>
        <v>200</v>
      </c>
      <c r="D1163" s="296">
        <f>SUM(D1164:D1177)</f>
        <v>170</v>
      </c>
      <c r="E1163" s="297">
        <f t="shared" si="58"/>
        <v>-0.15</v>
      </c>
      <c r="F1163" s="298" t="str">
        <f t="shared" si="59"/>
        <v>是</v>
      </c>
      <c r="G1163" s="281" t="str">
        <f t="shared" si="60"/>
        <v>款</v>
      </c>
    </row>
    <row r="1164" s="282" customFormat="1" ht="36" customHeight="1" spans="1:7">
      <c r="A1164" s="299">
        <v>2200501</v>
      </c>
      <c r="B1164" s="300" t="s">
        <v>167</v>
      </c>
      <c r="C1164" s="219">
        <v>0</v>
      </c>
      <c r="D1164" s="219">
        <v>70</v>
      </c>
      <c r="E1164" s="301" t="str">
        <f t="shared" si="58"/>
        <v/>
      </c>
      <c r="F1164" s="172" t="str">
        <f t="shared" si="59"/>
        <v>是</v>
      </c>
      <c r="G1164" s="282" t="str">
        <f t="shared" si="60"/>
        <v>项</v>
      </c>
    </row>
    <row r="1165" s="282" customFormat="1" ht="36" customHeight="1" spans="1:7">
      <c r="A1165" s="299">
        <v>2200502</v>
      </c>
      <c r="B1165" s="300" t="s">
        <v>168</v>
      </c>
      <c r="C1165" s="219">
        <v>0</v>
      </c>
      <c r="D1165" s="219">
        <v>20</v>
      </c>
      <c r="E1165" s="301" t="str">
        <f t="shared" si="58"/>
        <v/>
      </c>
      <c r="F1165" s="172" t="str">
        <f t="shared" si="59"/>
        <v>是</v>
      </c>
      <c r="G1165" s="282" t="str">
        <f t="shared" si="60"/>
        <v>项</v>
      </c>
    </row>
    <row r="1166" s="282" customFormat="1" ht="36" hidden="1" customHeight="1" spans="1:7">
      <c r="A1166" s="299">
        <v>2200503</v>
      </c>
      <c r="B1166" s="300" t="s">
        <v>169</v>
      </c>
      <c r="C1166" s="219">
        <v>0</v>
      </c>
      <c r="D1166" s="219">
        <v>0</v>
      </c>
      <c r="E1166" s="301" t="str">
        <f t="shared" si="58"/>
        <v/>
      </c>
      <c r="F1166" s="172" t="str">
        <f t="shared" si="59"/>
        <v>否</v>
      </c>
      <c r="G1166" s="282" t="str">
        <f t="shared" si="60"/>
        <v>项</v>
      </c>
    </row>
    <row r="1167" s="282" customFormat="1" ht="36" customHeight="1" spans="1:7">
      <c r="A1167" s="299">
        <v>2200504</v>
      </c>
      <c r="B1167" s="300" t="s">
        <v>1052</v>
      </c>
      <c r="C1167" s="219">
        <v>110</v>
      </c>
      <c r="D1167" s="219">
        <v>0</v>
      </c>
      <c r="E1167" s="301" t="str">
        <f t="shared" si="58"/>
        <v/>
      </c>
      <c r="F1167" s="172" t="str">
        <f t="shared" si="59"/>
        <v>是</v>
      </c>
      <c r="G1167" s="282" t="str">
        <f t="shared" si="60"/>
        <v>项</v>
      </c>
    </row>
    <row r="1168" s="282" customFormat="1" ht="36" hidden="1" customHeight="1" spans="1:7">
      <c r="A1168" s="299">
        <v>2200506</v>
      </c>
      <c r="B1168" s="300" t="s">
        <v>1053</v>
      </c>
      <c r="C1168" s="219">
        <v>0</v>
      </c>
      <c r="D1168" s="219">
        <v>0</v>
      </c>
      <c r="E1168" s="301" t="str">
        <f t="shared" si="58"/>
        <v/>
      </c>
      <c r="F1168" s="172" t="str">
        <f t="shared" si="59"/>
        <v>否</v>
      </c>
      <c r="G1168" s="282" t="str">
        <f t="shared" si="60"/>
        <v>项</v>
      </c>
    </row>
    <row r="1169" s="282" customFormat="1" ht="36" hidden="1" customHeight="1" spans="1:7">
      <c r="A1169" s="299">
        <v>2200507</v>
      </c>
      <c r="B1169" s="300" t="s">
        <v>1054</v>
      </c>
      <c r="C1169" s="219">
        <v>0</v>
      </c>
      <c r="D1169" s="219">
        <v>0</v>
      </c>
      <c r="E1169" s="301" t="str">
        <f t="shared" si="58"/>
        <v/>
      </c>
      <c r="F1169" s="172" t="str">
        <f t="shared" si="59"/>
        <v>否</v>
      </c>
      <c r="G1169" s="282" t="str">
        <f t="shared" si="60"/>
        <v>项</v>
      </c>
    </row>
    <row r="1170" s="282" customFormat="1" ht="36" customHeight="1" spans="1:7">
      <c r="A1170" s="299">
        <v>2200508</v>
      </c>
      <c r="B1170" s="300" t="s">
        <v>1055</v>
      </c>
      <c r="C1170" s="219">
        <v>10</v>
      </c>
      <c r="D1170" s="219">
        <v>10</v>
      </c>
      <c r="E1170" s="301">
        <f t="shared" si="58"/>
        <v>0</v>
      </c>
      <c r="F1170" s="172" t="str">
        <f t="shared" si="59"/>
        <v>是</v>
      </c>
      <c r="G1170" s="282" t="str">
        <f t="shared" si="60"/>
        <v>项</v>
      </c>
    </row>
    <row r="1171" s="282" customFormat="1" ht="36" customHeight="1" spans="1:7">
      <c r="A1171" s="299">
        <v>2200509</v>
      </c>
      <c r="B1171" s="300" t="s">
        <v>1056</v>
      </c>
      <c r="C1171" s="219">
        <v>80</v>
      </c>
      <c r="D1171" s="219">
        <v>70</v>
      </c>
      <c r="E1171" s="301">
        <f t="shared" si="58"/>
        <v>-0.125</v>
      </c>
      <c r="F1171" s="172" t="str">
        <f t="shared" si="59"/>
        <v>是</v>
      </c>
      <c r="G1171" s="282" t="str">
        <f t="shared" si="60"/>
        <v>项</v>
      </c>
    </row>
    <row r="1172" s="282" customFormat="1" ht="36" hidden="1" customHeight="1" spans="1:7">
      <c r="A1172" s="299">
        <v>2200510</v>
      </c>
      <c r="B1172" s="300" t="s">
        <v>1057</v>
      </c>
      <c r="C1172" s="219">
        <v>0</v>
      </c>
      <c r="D1172" s="219">
        <v>0</v>
      </c>
      <c r="E1172" s="301" t="str">
        <f t="shared" si="58"/>
        <v/>
      </c>
      <c r="F1172" s="172" t="str">
        <f t="shared" si="59"/>
        <v>否</v>
      </c>
      <c r="G1172" s="282" t="str">
        <f t="shared" si="60"/>
        <v>项</v>
      </c>
    </row>
    <row r="1173" s="282" customFormat="1" ht="36" hidden="1" customHeight="1" spans="1:7">
      <c r="A1173" s="299">
        <v>2200511</v>
      </c>
      <c r="B1173" s="300" t="s">
        <v>1058</v>
      </c>
      <c r="C1173" s="219">
        <v>0</v>
      </c>
      <c r="D1173" s="219">
        <v>0</v>
      </c>
      <c r="E1173" s="301" t="str">
        <f t="shared" si="58"/>
        <v/>
      </c>
      <c r="F1173" s="172" t="str">
        <f t="shared" si="59"/>
        <v>否</v>
      </c>
      <c r="G1173" s="282" t="str">
        <f t="shared" si="60"/>
        <v>项</v>
      </c>
    </row>
    <row r="1174" s="282" customFormat="1" ht="36" hidden="1" customHeight="1" spans="1:7">
      <c r="A1174" s="299">
        <v>2200512</v>
      </c>
      <c r="B1174" s="300" t="s">
        <v>1059</v>
      </c>
      <c r="C1174" s="219">
        <v>0</v>
      </c>
      <c r="D1174" s="219">
        <v>0</v>
      </c>
      <c r="E1174" s="301" t="str">
        <f t="shared" si="58"/>
        <v/>
      </c>
      <c r="F1174" s="172" t="str">
        <f t="shared" si="59"/>
        <v>否</v>
      </c>
      <c r="G1174" s="282" t="str">
        <f t="shared" si="60"/>
        <v>项</v>
      </c>
    </row>
    <row r="1175" s="282" customFormat="1" ht="36" hidden="1" customHeight="1" spans="1:7">
      <c r="A1175" s="299">
        <v>2200513</v>
      </c>
      <c r="B1175" s="300" t="s">
        <v>1060</v>
      </c>
      <c r="C1175" s="219">
        <v>0</v>
      </c>
      <c r="D1175" s="219">
        <v>0</v>
      </c>
      <c r="E1175" s="301" t="str">
        <f t="shared" si="58"/>
        <v/>
      </c>
      <c r="F1175" s="172" t="str">
        <f t="shared" si="59"/>
        <v>否</v>
      </c>
      <c r="G1175" s="282" t="str">
        <f t="shared" si="60"/>
        <v>项</v>
      </c>
    </row>
    <row r="1176" s="282" customFormat="1" ht="36" hidden="1" customHeight="1" spans="1:7">
      <c r="A1176" s="299">
        <v>2200514</v>
      </c>
      <c r="B1176" s="300" t="s">
        <v>1061</v>
      </c>
      <c r="C1176" s="219">
        <v>0</v>
      </c>
      <c r="D1176" s="219">
        <v>0</v>
      </c>
      <c r="E1176" s="301" t="str">
        <f t="shared" si="58"/>
        <v/>
      </c>
      <c r="F1176" s="172" t="str">
        <f t="shared" si="59"/>
        <v>否</v>
      </c>
      <c r="G1176" s="282" t="str">
        <f t="shared" si="60"/>
        <v>项</v>
      </c>
    </row>
    <row r="1177" s="282" customFormat="1" ht="36" hidden="1" customHeight="1" spans="1:7">
      <c r="A1177" s="299">
        <v>2200599</v>
      </c>
      <c r="B1177" s="300" t="s">
        <v>1062</v>
      </c>
      <c r="C1177" s="219">
        <v>0</v>
      </c>
      <c r="D1177" s="219">
        <v>0</v>
      </c>
      <c r="E1177" s="301" t="str">
        <f t="shared" si="58"/>
        <v/>
      </c>
      <c r="F1177" s="172" t="str">
        <f t="shared" si="59"/>
        <v>否</v>
      </c>
      <c r="G1177" s="282" t="str">
        <f t="shared" si="60"/>
        <v>项</v>
      </c>
    </row>
    <row r="1178" s="281" customFormat="1" ht="36" customHeight="1" spans="1:7">
      <c r="A1178" s="294">
        <v>22099</v>
      </c>
      <c r="B1178" s="295" t="s">
        <v>1063</v>
      </c>
      <c r="C1178" s="296">
        <f>C1179</f>
        <v>500</v>
      </c>
      <c r="D1178" s="296">
        <f>D1179</f>
        <v>50</v>
      </c>
      <c r="E1178" s="297" t="str">
        <f t="shared" si="58"/>
        <v/>
      </c>
      <c r="F1178" s="298" t="str">
        <f t="shared" si="59"/>
        <v>是</v>
      </c>
      <c r="G1178" s="281" t="str">
        <f t="shared" si="60"/>
        <v>款</v>
      </c>
    </row>
    <row r="1179" s="282" customFormat="1" ht="36" customHeight="1" spans="1:7">
      <c r="A1179" s="299">
        <v>2209999</v>
      </c>
      <c r="B1179" s="300" t="s">
        <v>1064</v>
      </c>
      <c r="C1179" s="219">
        <v>500</v>
      </c>
      <c r="D1179" s="219">
        <v>50</v>
      </c>
      <c r="E1179" s="301" t="str">
        <f t="shared" si="58"/>
        <v/>
      </c>
      <c r="F1179" s="172" t="str">
        <f t="shared" si="59"/>
        <v>是</v>
      </c>
      <c r="G1179" s="282" t="str">
        <f t="shared" si="60"/>
        <v>项</v>
      </c>
    </row>
    <row r="1180" s="281" customFormat="1" ht="36" customHeight="1" spans="1:7">
      <c r="A1180" s="294">
        <v>221</v>
      </c>
      <c r="B1180" s="295" t="s">
        <v>1065</v>
      </c>
      <c r="C1180" s="296">
        <f>SUM(C1181,C1192,C1196)</f>
        <v>12000</v>
      </c>
      <c r="D1180" s="296">
        <f>SUM(D1181,D1192,D1196)</f>
        <v>21000</v>
      </c>
      <c r="E1180" s="297">
        <f t="shared" si="58"/>
        <v>0.75</v>
      </c>
      <c r="F1180" s="298" t="str">
        <f t="shared" si="59"/>
        <v>是</v>
      </c>
      <c r="G1180" s="281" t="str">
        <f t="shared" si="60"/>
        <v>类</v>
      </c>
    </row>
    <row r="1181" s="281" customFormat="1" ht="36" customHeight="1" spans="1:7">
      <c r="A1181" s="294">
        <v>22101</v>
      </c>
      <c r="B1181" s="295" t="s">
        <v>1066</v>
      </c>
      <c r="C1181" s="296">
        <f>SUM(C1182:C1191)</f>
        <v>3630</v>
      </c>
      <c r="D1181" s="296">
        <f>SUM(D1182:D1191)</f>
        <v>13000</v>
      </c>
      <c r="E1181" s="297" t="str">
        <f t="shared" si="58"/>
        <v/>
      </c>
      <c r="F1181" s="298" t="str">
        <f t="shared" si="59"/>
        <v>是</v>
      </c>
      <c r="G1181" s="281" t="str">
        <f t="shared" si="60"/>
        <v>款</v>
      </c>
    </row>
    <row r="1182" s="282" customFormat="1" ht="36" hidden="1" customHeight="1" spans="1:7">
      <c r="A1182" s="299">
        <v>2210101</v>
      </c>
      <c r="B1182" s="300" t="s">
        <v>1067</v>
      </c>
      <c r="C1182" s="219">
        <v>0</v>
      </c>
      <c r="D1182" s="219">
        <v>0</v>
      </c>
      <c r="E1182" s="301" t="str">
        <f t="shared" si="58"/>
        <v/>
      </c>
      <c r="F1182" s="172" t="str">
        <f t="shared" si="59"/>
        <v>否</v>
      </c>
      <c r="G1182" s="282" t="str">
        <f t="shared" si="60"/>
        <v>项</v>
      </c>
    </row>
    <row r="1183" s="282" customFormat="1" ht="36" hidden="1" customHeight="1" spans="1:7">
      <c r="A1183" s="299">
        <v>2210102</v>
      </c>
      <c r="B1183" s="300" t="s">
        <v>1068</v>
      </c>
      <c r="C1183" s="219">
        <v>0</v>
      </c>
      <c r="D1183" s="219">
        <v>0</v>
      </c>
      <c r="E1183" s="301" t="str">
        <f t="shared" si="58"/>
        <v/>
      </c>
      <c r="F1183" s="172" t="str">
        <f t="shared" si="59"/>
        <v>否</v>
      </c>
      <c r="G1183" s="282" t="str">
        <f t="shared" si="60"/>
        <v>项</v>
      </c>
    </row>
    <row r="1184" s="282" customFormat="1" ht="36" customHeight="1" spans="1:7">
      <c r="A1184" s="299">
        <v>2210103</v>
      </c>
      <c r="B1184" s="300" t="s">
        <v>1069</v>
      </c>
      <c r="C1184" s="219">
        <v>610</v>
      </c>
      <c r="D1184" s="219">
        <v>1200</v>
      </c>
      <c r="E1184" s="301">
        <f t="shared" si="58"/>
        <v>0.967213114754098</v>
      </c>
      <c r="F1184" s="172" t="str">
        <f t="shared" si="59"/>
        <v>是</v>
      </c>
      <c r="G1184" s="282" t="str">
        <f t="shared" si="60"/>
        <v>项</v>
      </c>
    </row>
    <row r="1185" s="282" customFormat="1" ht="36" hidden="1" customHeight="1" spans="1:7">
      <c r="A1185" s="299">
        <v>2210104</v>
      </c>
      <c r="B1185" s="300" t="s">
        <v>1070</v>
      </c>
      <c r="C1185" s="219">
        <v>0</v>
      </c>
      <c r="D1185" s="219">
        <v>0</v>
      </c>
      <c r="E1185" s="301" t="str">
        <f t="shared" si="58"/>
        <v/>
      </c>
      <c r="F1185" s="172" t="str">
        <f t="shared" si="59"/>
        <v>否</v>
      </c>
      <c r="G1185" s="282" t="str">
        <f t="shared" si="60"/>
        <v>项</v>
      </c>
    </row>
    <row r="1186" s="282" customFormat="1" ht="36" customHeight="1" spans="1:7">
      <c r="A1186" s="299">
        <v>2210105</v>
      </c>
      <c r="B1186" s="300" t="s">
        <v>1071</v>
      </c>
      <c r="C1186" s="219">
        <v>2500</v>
      </c>
      <c r="D1186" s="219">
        <v>6500</v>
      </c>
      <c r="E1186" s="301" t="str">
        <f t="shared" si="58"/>
        <v/>
      </c>
      <c r="F1186" s="172" t="str">
        <f t="shared" si="59"/>
        <v>是</v>
      </c>
      <c r="G1186" s="282" t="str">
        <f t="shared" si="60"/>
        <v>项</v>
      </c>
    </row>
    <row r="1187" s="282" customFormat="1" ht="36" customHeight="1" spans="1:7">
      <c r="A1187" s="299">
        <v>2210106</v>
      </c>
      <c r="B1187" s="300" t="s">
        <v>1072</v>
      </c>
      <c r="C1187" s="219">
        <v>430</v>
      </c>
      <c r="D1187" s="219">
        <v>1000</v>
      </c>
      <c r="E1187" s="301">
        <f t="shared" si="58"/>
        <v>1.32558139534884</v>
      </c>
      <c r="F1187" s="172" t="str">
        <f t="shared" si="59"/>
        <v>是</v>
      </c>
      <c r="G1187" s="282" t="str">
        <f t="shared" si="60"/>
        <v>项</v>
      </c>
    </row>
    <row r="1188" s="282" customFormat="1" ht="36" customHeight="1" spans="1:7">
      <c r="A1188" s="299">
        <v>2210107</v>
      </c>
      <c r="B1188" s="300" t="s">
        <v>1073</v>
      </c>
      <c r="C1188" s="219">
        <v>0</v>
      </c>
      <c r="D1188" s="219">
        <v>140</v>
      </c>
      <c r="E1188" s="301" t="str">
        <f t="shared" si="58"/>
        <v/>
      </c>
      <c r="F1188" s="172" t="str">
        <f t="shared" si="59"/>
        <v>是</v>
      </c>
      <c r="G1188" s="282" t="str">
        <f t="shared" si="60"/>
        <v>项</v>
      </c>
    </row>
    <row r="1189" s="282" customFormat="1" ht="36" customHeight="1" spans="1:7">
      <c r="A1189" s="299">
        <v>2210108</v>
      </c>
      <c r="B1189" s="300" t="s">
        <v>1074</v>
      </c>
      <c r="C1189" s="219">
        <v>0</v>
      </c>
      <c r="D1189" s="219">
        <v>560</v>
      </c>
      <c r="E1189" s="301" t="str">
        <f t="shared" si="58"/>
        <v/>
      </c>
      <c r="F1189" s="172" t="str">
        <f t="shared" si="59"/>
        <v>是</v>
      </c>
      <c r="G1189" s="282" t="str">
        <f t="shared" si="60"/>
        <v>项</v>
      </c>
    </row>
    <row r="1190" s="282" customFormat="1" ht="36" hidden="1" customHeight="1" spans="1:7">
      <c r="A1190" s="299">
        <v>2210109</v>
      </c>
      <c r="B1190" s="300" t="s">
        <v>1075</v>
      </c>
      <c r="C1190" s="219">
        <v>0</v>
      </c>
      <c r="D1190" s="219">
        <v>0</v>
      </c>
      <c r="E1190" s="301" t="str">
        <f t="shared" si="58"/>
        <v/>
      </c>
      <c r="F1190" s="172" t="str">
        <f t="shared" si="59"/>
        <v>否</v>
      </c>
      <c r="G1190" s="282" t="str">
        <f t="shared" si="60"/>
        <v>项</v>
      </c>
    </row>
    <row r="1191" s="282" customFormat="1" ht="36" customHeight="1" spans="1:7">
      <c r="A1191" s="299">
        <v>2210199</v>
      </c>
      <c r="B1191" s="300" t="s">
        <v>1076</v>
      </c>
      <c r="C1191" s="219">
        <v>90</v>
      </c>
      <c r="D1191" s="219">
        <v>3600</v>
      </c>
      <c r="E1191" s="301" t="str">
        <f t="shared" si="58"/>
        <v/>
      </c>
      <c r="F1191" s="172" t="str">
        <f t="shared" si="59"/>
        <v>是</v>
      </c>
      <c r="G1191" s="282" t="str">
        <f t="shared" si="60"/>
        <v>项</v>
      </c>
    </row>
    <row r="1192" s="281" customFormat="1" ht="36" customHeight="1" spans="1:7">
      <c r="A1192" s="294">
        <v>22102</v>
      </c>
      <c r="B1192" s="295" t="s">
        <v>1077</v>
      </c>
      <c r="C1192" s="296">
        <f>SUM(C1193:C1195)</f>
        <v>8370</v>
      </c>
      <c r="D1192" s="296">
        <f>SUM(D1193:D1195)</f>
        <v>8000</v>
      </c>
      <c r="E1192" s="297">
        <f t="shared" si="58"/>
        <v>-0.0442054958183991</v>
      </c>
      <c r="F1192" s="298" t="str">
        <f t="shared" si="59"/>
        <v>是</v>
      </c>
      <c r="G1192" s="281" t="str">
        <f t="shared" si="60"/>
        <v>款</v>
      </c>
    </row>
    <row r="1193" s="282" customFormat="1" ht="36" customHeight="1" spans="1:7">
      <c r="A1193" s="299">
        <v>2210201</v>
      </c>
      <c r="B1193" s="300" t="s">
        <v>1078</v>
      </c>
      <c r="C1193" s="219">
        <v>8370</v>
      </c>
      <c r="D1193" s="219">
        <v>8000</v>
      </c>
      <c r="E1193" s="301">
        <f t="shared" si="58"/>
        <v>-0.0442054958183991</v>
      </c>
      <c r="F1193" s="172" t="str">
        <f t="shared" si="59"/>
        <v>是</v>
      </c>
      <c r="G1193" s="282" t="str">
        <f t="shared" si="60"/>
        <v>项</v>
      </c>
    </row>
    <row r="1194" s="282" customFormat="1" ht="36" hidden="1" customHeight="1" spans="1:7">
      <c r="A1194" s="299">
        <v>2210202</v>
      </c>
      <c r="B1194" s="300" t="s">
        <v>1079</v>
      </c>
      <c r="C1194" s="219">
        <v>0</v>
      </c>
      <c r="D1194" s="219">
        <v>0</v>
      </c>
      <c r="E1194" s="301" t="str">
        <f t="shared" si="58"/>
        <v/>
      </c>
      <c r="F1194" s="172" t="str">
        <f t="shared" si="59"/>
        <v>否</v>
      </c>
      <c r="G1194" s="282" t="str">
        <f t="shared" si="60"/>
        <v>项</v>
      </c>
    </row>
    <row r="1195" s="282" customFormat="1" ht="36" hidden="1" customHeight="1" spans="1:7">
      <c r="A1195" s="299">
        <v>2210203</v>
      </c>
      <c r="B1195" s="300" t="s">
        <v>1080</v>
      </c>
      <c r="C1195" s="219">
        <v>0</v>
      </c>
      <c r="D1195" s="219">
        <v>0</v>
      </c>
      <c r="E1195" s="301" t="str">
        <f t="shared" si="58"/>
        <v/>
      </c>
      <c r="F1195" s="172" t="str">
        <f t="shared" si="59"/>
        <v>否</v>
      </c>
      <c r="G1195" s="282" t="str">
        <f t="shared" si="60"/>
        <v>项</v>
      </c>
    </row>
    <row r="1196" s="281" customFormat="1" ht="36" hidden="1" customHeight="1" spans="1:7">
      <c r="A1196" s="294">
        <v>22103</v>
      </c>
      <c r="B1196" s="295" t="s">
        <v>1081</v>
      </c>
      <c r="C1196" s="296">
        <f>SUM(C1197:C1199)</f>
        <v>0</v>
      </c>
      <c r="D1196" s="296">
        <f>SUM(D1197:D1199)</f>
        <v>0</v>
      </c>
      <c r="E1196" s="297" t="str">
        <f t="shared" si="58"/>
        <v/>
      </c>
      <c r="F1196" s="298" t="str">
        <f t="shared" si="59"/>
        <v>否</v>
      </c>
      <c r="G1196" s="281" t="str">
        <f t="shared" si="60"/>
        <v>款</v>
      </c>
    </row>
    <row r="1197" s="282" customFormat="1" ht="36" hidden="1" customHeight="1" spans="1:7">
      <c r="A1197" s="299">
        <v>2210301</v>
      </c>
      <c r="B1197" s="300" t="s">
        <v>1082</v>
      </c>
      <c r="C1197" s="219">
        <v>0</v>
      </c>
      <c r="D1197" s="219">
        <v>0</v>
      </c>
      <c r="E1197" s="301" t="str">
        <f t="shared" si="58"/>
        <v/>
      </c>
      <c r="F1197" s="172" t="str">
        <f t="shared" si="59"/>
        <v>否</v>
      </c>
      <c r="G1197" s="282" t="str">
        <f t="shared" si="60"/>
        <v>项</v>
      </c>
    </row>
    <row r="1198" s="282" customFormat="1" ht="36" hidden="1" customHeight="1" spans="1:7">
      <c r="A1198" s="299">
        <v>2210302</v>
      </c>
      <c r="B1198" s="300" t="s">
        <v>1083</v>
      </c>
      <c r="C1198" s="219">
        <v>0</v>
      </c>
      <c r="D1198" s="219">
        <v>0</v>
      </c>
      <c r="E1198" s="301" t="str">
        <f t="shared" si="58"/>
        <v/>
      </c>
      <c r="F1198" s="172" t="str">
        <f t="shared" si="59"/>
        <v>否</v>
      </c>
      <c r="G1198" s="282" t="str">
        <f t="shared" si="60"/>
        <v>项</v>
      </c>
    </row>
    <row r="1199" s="282" customFormat="1" ht="36" hidden="1" customHeight="1" spans="1:7">
      <c r="A1199" s="299">
        <v>2210399</v>
      </c>
      <c r="B1199" s="300" t="s">
        <v>1084</v>
      </c>
      <c r="C1199" s="219">
        <v>0</v>
      </c>
      <c r="D1199" s="219">
        <v>0</v>
      </c>
      <c r="E1199" s="301" t="str">
        <f t="shared" si="58"/>
        <v/>
      </c>
      <c r="F1199" s="172" t="str">
        <f t="shared" si="59"/>
        <v>否</v>
      </c>
      <c r="G1199" s="282" t="str">
        <f t="shared" si="60"/>
        <v>项</v>
      </c>
    </row>
    <row r="1200" s="281" customFormat="1" ht="36" customHeight="1" spans="1:7">
      <c r="A1200" s="294">
        <v>222</v>
      </c>
      <c r="B1200" s="295" t="s">
        <v>1085</v>
      </c>
      <c r="C1200" s="296">
        <f>SUM(C1201,C1219,C1233,C1239,C1245)</f>
        <v>700</v>
      </c>
      <c r="D1200" s="296">
        <f>SUM(D1201,D1219,D1233,D1239,D1245)</f>
        <v>400</v>
      </c>
      <c r="E1200" s="297" t="str">
        <f t="shared" si="58"/>
        <v/>
      </c>
      <c r="F1200" s="298" t="str">
        <f t="shared" si="59"/>
        <v>是</v>
      </c>
      <c r="G1200" s="281" t="str">
        <f t="shared" si="60"/>
        <v>类</v>
      </c>
    </row>
    <row r="1201" s="281" customFormat="1" ht="36" customHeight="1" spans="1:7">
      <c r="A1201" s="294">
        <v>22201</v>
      </c>
      <c r="B1201" s="295" t="s">
        <v>1086</v>
      </c>
      <c r="C1201" s="296">
        <f>SUM(C1202:C1218)</f>
        <v>330</v>
      </c>
      <c r="D1201" s="296">
        <f>SUM(D1202:D1218)</f>
        <v>335</v>
      </c>
      <c r="E1201" s="297">
        <f t="shared" si="58"/>
        <v>0.0151515151515151</v>
      </c>
      <c r="F1201" s="298" t="str">
        <f t="shared" si="59"/>
        <v>是</v>
      </c>
      <c r="G1201" s="281" t="str">
        <f t="shared" si="60"/>
        <v>款</v>
      </c>
    </row>
    <row r="1202" s="282" customFormat="1" ht="36" customHeight="1" spans="1:7">
      <c r="A1202" s="299">
        <v>2220101</v>
      </c>
      <c r="B1202" s="300" t="s">
        <v>167</v>
      </c>
      <c r="C1202" s="219">
        <v>3</v>
      </c>
      <c r="D1202" s="219">
        <v>3</v>
      </c>
      <c r="E1202" s="301">
        <f t="shared" si="58"/>
        <v>0</v>
      </c>
      <c r="F1202" s="172" t="str">
        <f t="shared" si="59"/>
        <v>是</v>
      </c>
      <c r="G1202" s="282" t="str">
        <f t="shared" si="60"/>
        <v>项</v>
      </c>
    </row>
    <row r="1203" s="282" customFormat="1" ht="36" customHeight="1" spans="1:7">
      <c r="A1203" s="299">
        <v>2220102</v>
      </c>
      <c r="B1203" s="300" t="s">
        <v>168</v>
      </c>
      <c r="C1203" s="219">
        <v>40</v>
      </c>
      <c r="D1203" s="219">
        <v>40</v>
      </c>
      <c r="E1203" s="301">
        <f t="shared" si="58"/>
        <v>0</v>
      </c>
      <c r="F1203" s="172" t="str">
        <f t="shared" si="59"/>
        <v>是</v>
      </c>
      <c r="G1203" s="282" t="str">
        <f t="shared" si="60"/>
        <v>项</v>
      </c>
    </row>
    <row r="1204" s="282" customFormat="1" ht="36" hidden="1" customHeight="1" spans="1:7">
      <c r="A1204" s="299">
        <v>2220103</v>
      </c>
      <c r="B1204" s="300" t="s">
        <v>169</v>
      </c>
      <c r="C1204" s="219">
        <v>0</v>
      </c>
      <c r="D1204" s="219">
        <v>0</v>
      </c>
      <c r="E1204" s="301" t="str">
        <f t="shared" si="58"/>
        <v/>
      </c>
      <c r="F1204" s="172" t="str">
        <f t="shared" si="59"/>
        <v>否</v>
      </c>
      <c r="G1204" s="282" t="str">
        <f t="shared" si="60"/>
        <v>项</v>
      </c>
    </row>
    <row r="1205" s="282" customFormat="1" ht="36" hidden="1" customHeight="1" spans="1:7">
      <c r="A1205" s="299">
        <v>2220104</v>
      </c>
      <c r="B1205" s="300" t="s">
        <v>1087</v>
      </c>
      <c r="C1205" s="219">
        <v>0</v>
      </c>
      <c r="D1205" s="219">
        <v>0</v>
      </c>
      <c r="E1205" s="301" t="str">
        <f t="shared" si="58"/>
        <v/>
      </c>
      <c r="F1205" s="172" t="str">
        <f t="shared" si="59"/>
        <v>否</v>
      </c>
      <c r="G1205" s="282" t="str">
        <f t="shared" si="60"/>
        <v>项</v>
      </c>
    </row>
    <row r="1206" s="282" customFormat="1" ht="36" customHeight="1" spans="1:7">
      <c r="A1206" s="299">
        <v>2220105</v>
      </c>
      <c r="B1206" s="300" t="s">
        <v>1088</v>
      </c>
      <c r="C1206" s="219">
        <v>1</v>
      </c>
      <c r="D1206" s="219">
        <v>1</v>
      </c>
      <c r="E1206" s="301">
        <f t="shared" si="58"/>
        <v>0</v>
      </c>
      <c r="F1206" s="172" t="str">
        <f t="shared" si="59"/>
        <v>是</v>
      </c>
      <c r="G1206" s="282" t="str">
        <f t="shared" si="60"/>
        <v>项</v>
      </c>
    </row>
    <row r="1207" s="282" customFormat="1" ht="36" customHeight="1" spans="1:7">
      <c r="A1207" s="299">
        <v>2220106</v>
      </c>
      <c r="B1207" s="300" t="s">
        <v>1089</v>
      </c>
      <c r="C1207" s="219">
        <v>0</v>
      </c>
      <c r="D1207" s="219">
        <v>35</v>
      </c>
      <c r="E1207" s="301" t="str">
        <f t="shared" si="58"/>
        <v/>
      </c>
      <c r="F1207" s="172" t="str">
        <f t="shared" si="59"/>
        <v>是</v>
      </c>
      <c r="G1207" s="282" t="str">
        <f t="shared" si="60"/>
        <v>项</v>
      </c>
    </row>
    <row r="1208" s="282" customFormat="1" ht="36" hidden="1" customHeight="1" spans="1:7">
      <c r="A1208" s="299">
        <v>2220107</v>
      </c>
      <c r="B1208" s="300" t="s">
        <v>1090</v>
      </c>
      <c r="C1208" s="219">
        <v>0</v>
      </c>
      <c r="D1208" s="219">
        <v>0</v>
      </c>
      <c r="E1208" s="301" t="str">
        <f t="shared" si="58"/>
        <v/>
      </c>
      <c r="F1208" s="172" t="str">
        <f t="shared" si="59"/>
        <v>否</v>
      </c>
      <c r="G1208" s="282" t="str">
        <f t="shared" si="60"/>
        <v>项</v>
      </c>
    </row>
    <row r="1209" s="282" customFormat="1" ht="36" hidden="1" customHeight="1" spans="1:7">
      <c r="A1209" s="299">
        <v>2220112</v>
      </c>
      <c r="B1209" s="300" t="s">
        <v>1091</v>
      </c>
      <c r="C1209" s="219">
        <v>0</v>
      </c>
      <c r="D1209" s="219">
        <v>0</v>
      </c>
      <c r="E1209" s="301" t="str">
        <f t="shared" si="58"/>
        <v/>
      </c>
      <c r="F1209" s="172" t="str">
        <f t="shared" si="59"/>
        <v>否</v>
      </c>
      <c r="G1209" s="282" t="str">
        <f t="shared" si="60"/>
        <v>项</v>
      </c>
    </row>
    <row r="1210" s="282" customFormat="1" ht="36" hidden="1" customHeight="1" spans="1:7">
      <c r="A1210" s="299">
        <v>2220113</v>
      </c>
      <c r="B1210" s="300" t="s">
        <v>1092</v>
      </c>
      <c r="C1210" s="219">
        <v>0</v>
      </c>
      <c r="D1210" s="219">
        <v>0</v>
      </c>
      <c r="E1210" s="301" t="str">
        <f t="shared" si="58"/>
        <v/>
      </c>
      <c r="F1210" s="172" t="str">
        <f t="shared" si="59"/>
        <v>否</v>
      </c>
      <c r="G1210" s="282" t="str">
        <f t="shared" si="60"/>
        <v>项</v>
      </c>
    </row>
    <row r="1211" s="282" customFormat="1" ht="36" hidden="1" customHeight="1" spans="1:7">
      <c r="A1211" s="299">
        <v>2220114</v>
      </c>
      <c r="B1211" s="300" t="s">
        <v>1093</v>
      </c>
      <c r="C1211" s="219">
        <v>0</v>
      </c>
      <c r="D1211" s="219">
        <v>0</v>
      </c>
      <c r="E1211" s="301" t="str">
        <f t="shared" si="58"/>
        <v/>
      </c>
      <c r="F1211" s="172" t="str">
        <f t="shared" si="59"/>
        <v>否</v>
      </c>
      <c r="G1211" s="282" t="str">
        <f t="shared" si="60"/>
        <v>项</v>
      </c>
    </row>
    <row r="1212" s="282" customFormat="1" ht="36" customHeight="1" spans="1:7">
      <c r="A1212" s="299">
        <v>2220115</v>
      </c>
      <c r="B1212" s="300" t="s">
        <v>1094</v>
      </c>
      <c r="C1212" s="219">
        <v>146</v>
      </c>
      <c r="D1212" s="219">
        <v>146</v>
      </c>
      <c r="E1212" s="301">
        <f t="shared" si="58"/>
        <v>0</v>
      </c>
      <c r="F1212" s="172" t="str">
        <f t="shared" si="59"/>
        <v>是</v>
      </c>
      <c r="G1212" s="282" t="str">
        <f t="shared" si="60"/>
        <v>项</v>
      </c>
    </row>
    <row r="1213" s="282" customFormat="1" ht="36" hidden="1" customHeight="1" spans="1:7">
      <c r="A1213" s="299">
        <v>2220118</v>
      </c>
      <c r="B1213" s="300" t="s">
        <v>1095</v>
      </c>
      <c r="C1213" s="219">
        <v>0</v>
      </c>
      <c r="D1213" s="219">
        <v>0</v>
      </c>
      <c r="E1213" s="301" t="str">
        <f t="shared" si="58"/>
        <v/>
      </c>
      <c r="F1213" s="172" t="str">
        <f t="shared" si="59"/>
        <v>否</v>
      </c>
      <c r="G1213" s="282" t="str">
        <f t="shared" si="60"/>
        <v>项</v>
      </c>
    </row>
    <row r="1214" s="282" customFormat="1" ht="36" hidden="1" customHeight="1" spans="1:7">
      <c r="A1214" s="299">
        <v>2220119</v>
      </c>
      <c r="B1214" s="300" t="s">
        <v>1096</v>
      </c>
      <c r="C1214" s="219">
        <v>0</v>
      </c>
      <c r="D1214" s="219">
        <v>0</v>
      </c>
      <c r="E1214" s="301" t="str">
        <f t="shared" si="58"/>
        <v/>
      </c>
      <c r="F1214" s="172" t="str">
        <f t="shared" si="59"/>
        <v>否</v>
      </c>
      <c r="G1214" s="282" t="str">
        <f t="shared" si="60"/>
        <v>项</v>
      </c>
    </row>
    <row r="1215" s="282" customFormat="1" ht="36" hidden="1" customHeight="1" spans="1:7">
      <c r="A1215" s="299">
        <v>2220120</v>
      </c>
      <c r="B1215" s="300" t="s">
        <v>1097</v>
      </c>
      <c r="C1215" s="219">
        <v>0</v>
      </c>
      <c r="D1215" s="219">
        <v>0</v>
      </c>
      <c r="E1215" s="301" t="str">
        <f t="shared" si="58"/>
        <v/>
      </c>
      <c r="F1215" s="172" t="str">
        <f t="shared" si="59"/>
        <v>否</v>
      </c>
      <c r="G1215" s="282" t="str">
        <f t="shared" si="60"/>
        <v>项</v>
      </c>
    </row>
    <row r="1216" s="282" customFormat="1" ht="36" hidden="1" customHeight="1" spans="1:7">
      <c r="A1216" s="299">
        <v>2220121</v>
      </c>
      <c r="B1216" s="300" t="s">
        <v>1098</v>
      </c>
      <c r="C1216" s="219">
        <v>0</v>
      </c>
      <c r="D1216" s="219">
        <v>0</v>
      </c>
      <c r="E1216" s="301" t="str">
        <f t="shared" si="58"/>
        <v/>
      </c>
      <c r="F1216" s="172" t="str">
        <f t="shared" si="59"/>
        <v>否</v>
      </c>
      <c r="G1216" s="282" t="str">
        <f t="shared" si="60"/>
        <v>项</v>
      </c>
    </row>
    <row r="1217" s="282" customFormat="1" ht="36" hidden="1" customHeight="1" spans="1:7">
      <c r="A1217" s="299">
        <v>2220150</v>
      </c>
      <c r="B1217" s="300" t="s">
        <v>176</v>
      </c>
      <c r="C1217" s="219">
        <v>0</v>
      </c>
      <c r="D1217" s="219">
        <v>0</v>
      </c>
      <c r="E1217" s="301" t="str">
        <f t="shared" si="58"/>
        <v/>
      </c>
      <c r="F1217" s="172" t="str">
        <f t="shared" si="59"/>
        <v>否</v>
      </c>
      <c r="G1217" s="282" t="str">
        <f t="shared" si="60"/>
        <v>项</v>
      </c>
    </row>
    <row r="1218" s="282" customFormat="1" ht="36" customHeight="1" spans="1:7">
      <c r="A1218" s="299">
        <v>2220199</v>
      </c>
      <c r="B1218" s="300" t="s">
        <v>1099</v>
      </c>
      <c r="C1218" s="219">
        <v>140</v>
      </c>
      <c r="D1218" s="219">
        <v>110</v>
      </c>
      <c r="E1218" s="301">
        <f t="shared" si="58"/>
        <v>-0.214285714285714</v>
      </c>
      <c r="F1218" s="172" t="str">
        <f t="shared" si="59"/>
        <v>是</v>
      </c>
      <c r="G1218" s="282" t="str">
        <f t="shared" si="60"/>
        <v>项</v>
      </c>
    </row>
    <row r="1219" s="281" customFormat="1" ht="36" customHeight="1" spans="1:7">
      <c r="A1219" s="294">
        <v>22202</v>
      </c>
      <c r="B1219" s="295" t="s">
        <v>1100</v>
      </c>
      <c r="C1219" s="296">
        <f>SUM(C1220:C1232)</f>
        <v>230</v>
      </c>
      <c r="D1219" s="296">
        <f>SUM(D1220:D1232)</f>
        <v>0</v>
      </c>
      <c r="E1219" s="297" t="str">
        <f t="shared" si="58"/>
        <v/>
      </c>
      <c r="F1219" s="298" t="str">
        <f t="shared" si="59"/>
        <v>是</v>
      </c>
      <c r="G1219" s="281" t="str">
        <f t="shared" si="60"/>
        <v>款</v>
      </c>
    </row>
    <row r="1220" s="282" customFormat="1" ht="36" hidden="1" customHeight="1" spans="1:7">
      <c r="A1220" s="299">
        <v>2220201</v>
      </c>
      <c r="B1220" s="300" t="s">
        <v>167</v>
      </c>
      <c r="C1220" s="219">
        <v>0</v>
      </c>
      <c r="D1220" s="219">
        <v>0</v>
      </c>
      <c r="E1220" s="301" t="str">
        <f t="shared" ref="E1220:E1283" si="61">IF(C1220&lt;&gt;0,IF((D1220/C1220-1)&lt;-30%,"",IF((D1220/C1220-1)&gt;150%,"",D1220/C1220-1)),"")</f>
        <v/>
      </c>
      <c r="F1220" s="172" t="str">
        <f t="shared" ref="F1220:F1283" si="62">IF(LEN(A1220)=3,"是",IF(B1220&lt;&gt;"",IF(SUM(C1220:D1220)&lt;&gt;0,"是","否"),"是"))</f>
        <v>否</v>
      </c>
      <c r="G1220" s="282" t="str">
        <f t="shared" ref="G1220:G1283" si="63">IF(LEN(A1220)=3,"类",IF(LEN(A1220)=5,"款","项"))</f>
        <v>项</v>
      </c>
    </row>
    <row r="1221" s="282" customFormat="1" ht="36" hidden="1" customHeight="1" spans="1:7">
      <c r="A1221" s="299">
        <v>2220202</v>
      </c>
      <c r="B1221" s="300" t="s">
        <v>168</v>
      </c>
      <c r="C1221" s="219">
        <v>0</v>
      </c>
      <c r="D1221" s="219">
        <v>0</v>
      </c>
      <c r="E1221" s="301" t="str">
        <f t="shared" si="61"/>
        <v/>
      </c>
      <c r="F1221" s="172" t="str">
        <f t="shared" si="62"/>
        <v>否</v>
      </c>
      <c r="G1221" s="282" t="str">
        <f t="shared" si="63"/>
        <v>项</v>
      </c>
    </row>
    <row r="1222" s="282" customFormat="1" ht="36" hidden="1" customHeight="1" spans="1:7">
      <c r="A1222" s="299">
        <v>2220203</v>
      </c>
      <c r="B1222" s="300" t="s">
        <v>169</v>
      </c>
      <c r="C1222" s="219">
        <v>0</v>
      </c>
      <c r="D1222" s="219">
        <v>0</v>
      </c>
      <c r="E1222" s="301" t="str">
        <f t="shared" si="61"/>
        <v/>
      </c>
      <c r="F1222" s="172" t="str">
        <f t="shared" si="62"/>
        <v>否</v>
      </c>
      <c r="G1222" s="282" t="str">
        <f t="shared" si="63"/>
        <v>项</v>
      </c>
    </row>
    <row r="1223" s="282" customFormat="1" ht="36" hidden="1" customHeight="1" spans="1:7">
      <c r="A1223" s="299">
        <v>2220204</v>
      </c>
      <c r="B1223" s="300" t="s">
        <v>1101</v>
      </c>
      <c r="C1223" s="219">
        <v>0</v>
      </c>
      <c r="D1223" s="219">
        <v>0</v>
      </c>
      <c r="E1223" s="301" t="str">
        <f t="shared" si="61"/>
        <v/>
      </c>
      <c r="F1223" s="172" t="str">
        <f t="shared" si="62"/>
        <v>否</v>
      </c>
      <c r="G1223" s="282" t="str">
        <f t="shared" si="63"/>
        <v>项</v>
      </c>
    </row>
    <row r="1224" s="282" customFormat="1" ht="36" hidden="1" customHeight="1" spans="1:7">
      <c r="A1224" s="299">
        <v>2220205</v>
      </c>
      <c r="B1224" s="300" t="s">
        <v>1102</v>
      </c>
      <c r="C1224" s="219">
        <v>0</v>
      </c>
      <c r="D1224" s="219">
        <v>0</v>
      </c>
      <c r="E1224" s="301" t="str">
        <f t="shared" si="61"/>
        <v/>
      </c>
      <c r="F1224" s="172" t="str">
        <f t="shared" si="62"/>
        <v>否</v>
      </c>
      <c r="G1224" s="282" t="str">
        <f t="shared" si="63"/>
        <v>项</v>
      </c>
    </row>
    <row r="1225" s="282" customFormat="1" ht="36" hidden="1" customHeight="1" spans="1:7">
      <c r="A1225" s="299">
        <v>2220206</v>
      </c>
      <c r="B1225" s="300" t="s">
        <v>1103</v>
      </c>
      <c r="C1225" s="219">
        <v>0</v>
      </c>
      <c r="D1225" s="219">
        <v>0</v>
      </c>
      <c r="E1225" s="301" t="str">
        <f t="shared" si="61"/>
        <v/>
      </c>
      <c r="F1225" s="172" t="str">
        <f t="shared" si="62"/>
        <v>否</v>
      </c>
      <c r="G1225" s="282" t="str">
        <f t="shared" si="63"/>
        <v>项</v>
      </c>
    </row>
    <row r="1226" s="282" customFormat="1" ht="36" hidden="1" customHeight="1" spans="1:7">
      <c r="A1226" s="299">
        <v>2220207</v>
      </c>
      <c r="B1226" s="300" t="s">
        <v>1104</v>
      </c>
      <c r="C1226" s="219">
        <v>0</v>
      </c>
      <c r="D1226" s="219">
        <v>0</v>
      </c>
      <c r="E1226" s="301" t="str">
        <f t="shared" si="61"/>
        <v/>
      </c>
      <c r="F1226" s="172" t="str">
        <f t="shared" si="62"/>
        <v>否</v>
      </c>
      <c r="G1226" s="282" t="str">
        <f t="shared" si="63"/>
        <v>项</v>
      </c>
    </row>
    <row r="1227" s="282" customFormat="1" ht="36" hidden="1" customHeight="1" spans="1:7">
      <c r="A1227" s="299">
        <v>2220209</v>
      </c>
      <c r="B1227" s="300" t="s">
        <v>1105</v>
      </c>
      <c r="C1227" s="219">
        <v>0</v>
      </c>
      <c r="D1227" s="219">
        <v>0</v>
      </c>
      <c r="E1227" s="301" t="str">
        <f t="shared" si="61"/>
        <v/>
      </c>
      <c r="F1227" s="172" t="str">
        <f t="shared" si="62"/>
        <v>否</v>
      </c>
      <c r="G1227" s="282" t="str">
        <f t="shared" si="63"/>
        <v>项</v>
      </c>
    </row>
    <row r="1228" s="282" customFormat="1" ht="36" hidden="1" customHeight="1" spans="1:7">
      <c r="A1228" s="299">
        <v>2220210</v>
      </c>
      <c r="B1228" s="300" t="s">
        <v>1106</v>
      </c>
      <c r="C1228" s="219">
        <v>0</v>
      </c>
      <c r="D1228" s="219">
        <v>0</v>
      </c>
      <c r="E1228" s="301" t="str">
        <f t="shared" si="61"/>
        <v/>
      </c>
      <c r="F1228" s="172" t="str">
        <f t="shared" si="62"/>
        <v>否</v>
      </c>
      <c r="G1228" s="282" t="str">
        <f t="shared" si="63"/>
        <v>项</v>
      </c>
    </row>
    <row r="1229" s="282" customFormat="1" ht="36" customHeight="1" spans="1:7">
      <c r="A1229" s="299">
        <v>2220211</v>
      </c>
      <c r="B1229" s="300" t="s">
        <v>1107</v>
      </c>
      <c r="C1229" s="219">
        <v>230</v>
      </c>
      <c r="D1229" s="219">
        <v>0</v>
      </c>
      <c r="E1229" s="301" t="str">
        <f t="shared" si="61"/>
        <v/>
      </c>
      <c r="F1229" s="172" t="str">
        <f t="shared" si="62"/>
        <v>是</v>
      </c>
      <c r="G1229" s="282" t="str">
        <f t="shared" si="63"/>
        <v>项</v>
      </c>
    </row>
    <row r="1230" s="282" customFormat="1" ht="36" hidden="1" customHeight="1" spans="1:7">
      <c r="A1230" s="299">
        <v>2220212</v>
      </c>
      <c r="B1230" s="300" t="s">
        <v>1108</v>
      </c>
      <c r="C1230" s="219">
        <v>0</v>
      </c>
      <c r="D1230" s="219">
        <v>0</v>
      </c>
      <c r="E1230" s="301" t="str">
        <f t="shared" si="61"/>
        <v/>
      </c>
      <c r="F1230" s="172" t="str">
        <f t="shared" si="62"/>
        <v>否</v>
      </c>
      <c r="G1230" s="282" t="str">
        <f t="shared" si="63"/>
        <v>项</v>
      </c>
    </row>
    <row r="1231" s="282" customFormat="1" ht="36" hidden="1" customHeight="1" spans="1:7">
      <c r="A1231" s="299">
        <v>2220250</v>
      </c>
      <c r="B1231" s="300" t="s">
        <v>176</v>
      </c>
      <c r="C1231" s="219">
        <v>0</v>
      </c>
      <c r="D1231" s="219">
        <v>0</v>
      </c>
      <c r="E1231" s="301" t="str">
        <f t="shared" si="61"/>
        <v/>
      </c>
      <c r="F1231" s="172" t="str">
        <f t="shared" si="62"/>
        <v>否</v>
      </c>
      <c r="G1231" s="282" t="str">
        <f t="shared" si="63"/>
        <v>项</v>
      </c>
    </row>
    <row r="1232" s="282" customFormat="1" ht="36" hidden="1" customHeight="1" spans="1:7">
      <c r="A1232" s="299">
        <v>2220299</v>
      </c>
      <c r="B1232" s="300" t="s">
        <v>1109</v>
      </c>
      <c r="C1232" s="219">
        <v>0</v>
      </c>
      <c r="D1232" s="219">
        <v>0</v>
      </c>
      <c r="E1232" s="301" t="str">
        <f t="shared" si="61"/>
        <v/>
      </c>
      <c r="F1232" s="172" t="str">
        <f t="shared" si="62"/>
        <v>否</v>
      </c>
      <c r="G1232" s="282" t="str">
        <f t="shared" si="63"/>
        <v>项</v>
      </c>
    </row>
    <row r="1233" s="281" customFormat="1" ht="36" hidden="1" customHeight="1" spans="1:7">
      <c r="A1233" s="294">
        <v>22203</v>
      </c>
      <c r="B1233" s="295" t="s">
        <v>1110</v>
      </c>
      <c r="C1233" s="296">
        <f>SUM(C1234:C1238)</f>
        <v>0</v>
      </c>
      <c r="D1233" s="296">
        <f>SUM(D1234:D1238)</f>
        <v>0</v>
      </c>
      <c r="E1233" s="297" t="str">
        <f t="shared" si="61"/>
        <v/>
      </c>
      <c r="F1233" s="298" t="str">
        <f t="shared" si="62"/>
        <v>否</v>
      </c>
      <c r="G1233" s="281" t="str">
        <f t="shared" si="63"/>
        <v>款</v>
      </c>
    </row>
    <row r="1234" s="282" customFormat="1" ht="36" hidden="1" customHeight="1" spans="1:7">
      <c r="A1234" s="299">
        <v>2220301</v>
      </c>
      <c r="B1234" s="300" t="s">
        <v>1111</v>
      </c>
      <c r="C1234" s="219">
        <v>0</v>
      </c>
      <c r="D1234" s="219">
        <v>0</v>
      </c>
      <c r="E1234" s="301" t="str">
        <f t="shared" si="61"/>
        <v/>
      </c>
      <c r="F1234" s="172" t="str">
        <f t="shared" si="62"/>
        <v>否</v>
      </c>
      <c r="G1234" s="282" t="str">
        <f t="shared" si="63"/>
        <v>项</v>
      </c>
    </row>
    <row r="1235" s="282" customFormat="1" ht="36" hidden="1" customHeight="1" spans="1:7">
      <c r="A1235" s="299">
        <v>2220303</v>
      </c>
      <c r="B1235" s="300" t="s">
        <v>1112</v>
      </c>
      <c r="C1235" s="219">
        <v>0</v>
      </c>
      <c r="D1235" s="219">
        <v>0</v>
      </c>
      <c r="E1235" s="301" t="str">
        <f t="shared" si="61"/>
        <v/>
      </c>
      <c r="F1235" s="172" t="str">
        <f t="shared" si="62"/>
        <v>否</v>
      </c>
      <c r="G1235" s="282" t="str">
        <f t="shared" si="63"/>
        <v>项</v>
      </c>
    </row>
    <row r="1236" s="282" customFormat="1" ht="36" hidden="1" customHeight="1" spans="1:7">
      <c r="A1236" s="299">
        <v>2220304</v>
      </c>
      <c r="B1236" s="300" t="s">
        <v>1113</v>
      </c>
      <c r="C1236" s="219">
        <v>0</v>
      </c>
      <c r="D1236" s="219">
        <v>0</v>
      </c>
      <c r="E1236" s="301" t="str">
        <f t="shared" si="61"/>
        <v/>
      </c>
      <c r="F1236" s="172" t="str">
        <f t="shared" si="62"/>
        <v>否</v>
      </c>
      <c r="G1236" s="282" t="str">
        <f t="shared" si="63"/>
        <v>项</v>
      </c>
    </row>
    <row r="1237" s="282" customFormat="1" ht="36" hidden="1" customHeight="1" spans="1:7">
      <c r="A1237" s="299">
        <v>2220305</v>
      </c>
      <c r="B1237" s="300" t="s">
        <v>1114</v>
      </c>
      <c r="C1237" s="219">
        <v>0</v>
      </c>
      <c r="D1237" s="219">
        <v>0</v>
      </c>
      <c r="E1237" s="301" t="str">
        <f t="shared" si="61"/>
        <v/>
      </c>
      <c r="F1237" s="172" t="str">
        <f t="shared" si="62"/>
        <v>否</v>
      </c>
      <c r="G1237" s="282" t="str">
        <f t="shared" si="63"/>
        <v>项</v>
      </c>
    </row>
    <row r="1238" s="282" customFormat="1" ht="36" hidden="1" customHeight="1" spans="1:7">
      <c r="A1238" s="299">
        <v>2220399</v>
      </c>
      <c r="B1238" s="300" t="s">
        <v>1115</v>
      </c>
      <c r="C1238" s="219">
        <v>0</v>
      </c>
      <c r="D1238" s="219">
        <v>0</v>
      </c>
      <c r="E1238" s="301" t="str">
        <f t="shared" si="61"/>
        <v/>
      </c>
      <c r="F1238" s="172" t="str">
        <f t="shared" si="62"/>
        <v>否</v>
      </c>
      <c r="G1238" s="282" t="str">
        <f t="shared" si="63"/>
        <v>项</v>
      </c>
    </row>
    <row r="1239" s="281" customFormat="1" ht="36" customHeight="1" spans="1:7">
      <c r="A1239" s="294">
        <v>22204</v>
      </c>
      <c r="B1239" s="295" t="s">
        <v>1116</v>
      </c>
      <c r="C1239" s="296">
        <f>SUM(C1240:C1244)</f>
        <v>70</v>
      </c>
      <c r="D1239" s="296">
        <f>SUM(D1240:D1244)</f>
        <v>0</v>
      </c>
      <c r="E1239" s="297" t="str">
        <f t="shared" si="61"/>
        <v/>
      </c>
      <c r="F1239" s="298" t="str">
        <f t="shared" si="62"/>
        <v>是</v>
      </c>
      <c r="G1239" s="281" t="str">
        <f t="shared" si="63"/>
        <v>款</v>
      </c>
    </row>
    <row r="1240" s="282" customFormat="1" ht="36" hidden="1" customHeight="1" spans="1:7">
      <c r="A1240" s="299">
        <v>2220401</v>
      </c>
      <c r="B1240" s="300" t="s">
        <v>1117</v>
      </c>
      <c r="C1240" s="219">
        <v>0</v>
      </c>
      <c r="D1240" s="219">
        <v>0</v>
      </c>
      <c r="E1240" s="301" t="str">
        <f t="shared" si="61"/>
        <v/>
      </c>
      <c r="F1240" s="172" t="str">
        <f t="shared" si="62"/>
        <v>否</v>
      </c>
      <c r="G1240" s="282" t="str">
        <f t="shared" si="63"/>
        <v>项</v>
      </c>
    </row>
    <row r="1241" s="282" customFormat="1" ht="36" hidden="1" customHeight="1" spans="1:7">
      <c r="A1241" s="299">
        <v>2220402</v>
      </c>
      <c r="B1241" s="300" t="s">
        <v>1118</v>
      </c>
      <c r="C1241" s="219">
        <v>0</v>
      </c>
      <c r="D1241" s="219">
        <v>0</v>
      </c>
      <c r="E1241" s="301" t="str">
        <f t="shared" si="61"/>
        <v/>
      </c>
      <c r="F1241" s="172" t="str">
        <f t="shared" si="62"/>
        <v>否</v>
      </c>
      <c r="G1241" s="282" t="str">
        <f t="shared" si="63"/>
        <v>项</v>
      </c>
    </row>
    <row r="1242" s="282" customFormat="1" ht="36" customHeight="1" spans="1:7">
      <c r="A1242" s="299">
        <v>2220403</v>
      </c>
      <c r="B1242" s="300" t="s">
        <v>1119</v>
      </c>
      <c r="C1242" s="219">
        <v>70</v>
      </c>
      <c r="D1242" s="219">
        <v>0</v>
      </c>
      <c r="E1242" s="301" t="str">
        <f t="shared" si="61"/>
        <v/>
      </c>
      <c r="F1242" s="172" t="str">
        <f t="shared" si="62"/>
        <v>是</v>
      </c>
      <c r="G1242" s="282" t="str">
        <f t="shared" si="63"/>
        <v>项</v>
      </c>
    </row>
    <row r="1243" s="282" customFormat="1" ht="36" hidden="1" customHeight="1" spans="1:7">
      <c r="A1243" s="299">
        <v>2220404</v>
      </c>
      <c r="B1243" s="300" t="s">
        <v>1120</v>
      </c>
      <c r="C1243" s="219">
        <v>0</v>
      </c>
      <c r="D1243" s="219">
        <v>0</v>
      </c>
      <c r="E1243" s="301" t="str">
        <f t="shared" si="61"/>
        <v/>
      </c>
      <c r="F1243" s="172" t="str">
        <f t="shared" si="62"/>
        <v>否</v>
      </c>
      <c r="G1243" s="282" t="str">
        <f t="shared" si="63"/>
        <v>项</v>
      </c>
    </row>
    <row r="1244" s="282" customFormat="1" ht="36" hidden="1" customHeight="1" spans="1:7">
      <c r="A1244" s="299">
        <v>2220499</v>
      </c>
      <c r="B1244" s="300" t="s">
        <v>1121</v>
      </c>
      <c r="C1244" s="219">
        <v>0</v>
      </c>
      <c r="D1244" s="219">
        <v>0</v>
      </c>
      <c r="E1244" s="301" t="str">
        <f t="shared" si="61"/>
        <v/>
      </c>
      <c r="F1244" s="172" t="str">
        <f t="shared" si="62"/>
        <v>否</v>
      </c>
      <c r="G1244" s="282" t="str">
        <f t="shared" si="63"/>
        <v>项</v>
      </c>
    </row>
    <row r="1245" s="281" customFormat="1" ht="36" customHeight="1" spans="1:7">
      <c r="A1245" s="294">
        <v>22205</v>
      </c>
      <c r="B1245" s="295" t="s">
        <v>1122</v>
      </c>
      <c r="C1245" s="296">
        <f>SUM(C1246:C1257)</f>
        <v>70</v>
      </c>
      <c r="D1245" s="296">
        <f>SUM(D1246:D1257)</f>
        <v>65</v>
      </c>
      <c r="E1245" s="297">
        <f t="shared" si="61"/>
        <v>-0.0714285714285714</v>
      </c>
      <c r="F1245" s="298" t="str">
        <f t="shared" si="62"/>
        <v>是</v>
      </c>
      <c r="G1245" s="281" t="str">
        <f t="shared" si="63"/>
        <v>款</v>
      </c>
    </row>
    <row r="1246" s="282" customFormat="1" ht="36" hidden="1" customHeight="1" spans="1:7">
      <c r="A1246" s="299">
        <v>2220501</v>
      </c>
      <c r="B1246" s="300" t="s">
        <v>1123</v>
      </c>
      <c r="C1246" s="219">
        <v>0</v>
      </c>
      <c r="D1246" s="219">
        <v>0</v>
      </c>
      <c r="E1246" s="301" t="str">
        <f t="shared" si="61"/>
        <v/>
      </c>
      <c r="F1246" s="172" t="str">
        <f t="shared" si="62"/>
        <v>否</v>
      </c>
      <c r="G1246" s="282" t="str">
        <f t="shared" si="63"/>
        <v>项</v>
      </c>
    </row>
    <row r="1247" s="282" customFormat="1" ht="36" customHeight="1" spans="1:7">
      <c r="A1247" s="299">
        <v>2220502</v>
      </c>
      <c r="B1247" s="300" t="s">
        <v>1124</v>
      </c>
      <c r="C1247" s="219">
        <v>70</v>
      </c>
      <c r="D1247" s="219">
        <v>0</v>
      </c>
      <c r="E1247" s="301" t="str">
        <f t="shared" si="61"/>
        <v/>
      </c>
      <c r="F1247" s="172" t="str">
        <f t="shared" si="62"/>
        <v>是</v>
      </c>
      <c r="G1247" s="282" t="str">
        <f t="shared" si="63"/>
        <v>项</v>
      </c>
    </row>
    <row r="1248" s="282" customFormat="1" ht="36" hidden="1" customHeight="1" spans="1:7">
      <c r="A1248" s="299">
        <v>2220503</v>
      </c>
      <c r="B1248" s="300" t="s">
        <v>1125</v>
      </c>
      <c r="C1248" s="219">
        <v>0</v>
      </c>
      <c r="D1248" s="219">
        <v>0</v>
      </c>
      <c r="E1248" s="301" t="str">
        <f t="shared" si="61"/>
        <v/>
      </c>
      <c r="F1248" s="172" t="str">
        <f t="shared" si="62"/>
        <v>否</v>
      </c>
      <c r="G1248" s="282" t="str">
        <f t="shared" si="63"/>
        <v>项</v>
      </c>
    </row>
    <row r="1249" s="282" customFormat="1" ht="36" hidden="1" customHeight="1" spans="1:7">
      <c r="A1249" s="299">
        <v>2220504</v>
      </c>
      <c r="B1249" s="300" t="s">
        <v>1126</v>
      </c>
      <c r="C1249" s="219">
        <v>0</v>
      </c>
      <c r="D1249" s="219">
        <v>0</v>
      </c>
      <c r="E1249" s="301" t="str">
        <f t="shared" si="61"/>
        <v/>
      </c>
      <c r="F1249" s="172" t="str">
        <f t="shared" si="62"/>
        <v>否</v>
      </c>
      <c r="G1249" s="282" t="str">
        <f t="shared" si="63"/>
        <v>项</v>
      </c>
    </row>
    <row r="1250" s="282" customFormat="1" ht="36" hidden="1" customHeight="1" spans="1:7">
      <c r="A1250" s="299">
        <v>2220505</v>
      </c>
      <c r="B1250" s="300" t="s">
        <v>1127</v>
      </c>
      <c r="C1250" s="219">
        <v>0</v>
      </c>
      <c r="D1250" s="219">
        <v>0</v>
      </c>
      <c r="E1250" s="301" t="str">
        <f t="shared" si="61"/>
        <v/>
      </c>
      <c r="F1250" s="172" t="str">
        <f t="shared" si="62"/>
        <v>否</v>
      </c>
      <c r="G1250" s="282" t="str">
        <f t="shared" si="63"/>
        <v>项</v>
      </c>
    </row>
    <row r="1251" s="282" customFormat="1" ht="36" hidden="1" customHeight="1" spans="1:7">
      <c r="A1251" s="299">
        <v>2220506</v>
      </c>
      <c r="B1251" s="300" t="s">
        <v>1128</v>
      </c>
      <c r="C1251" s="219">
        <v>0</v>
      </c>
      <c r="D1251" s="219">
        <v>0</v>
      </c>
      <c r="E1251" s="301" t="str">
        <f t="shared" si="61"/>
        <v/>
      </c>
      <c r="F1251" s="172" t="str">
        <f t="shared" si="62"/>
        <v>否</v>
      </c>
      <c r="G1251" s="282" t="str">
        <f t="shared" si="63"/>
        <v>项</v>
      </c>
    </row>
    <row r="1252" s="282" customFormat="1" ht="36" hidden="1" customHeight="1" spans="1:7">
      <c r="A1252" s="299">
        <v>2220507</v>
      </c>
      <c r="B1252" s="300" t="s">
        <v>1129</v>
      </c>
      <c r="C1252" s="219">
        <v>0</v>
      </c>
      <c r="D1252" s="219">
        <v>0</v>
      </c>
      <c r="E1252" s="301" t="str">
        <f t="shared" si="61"/>
        <v/>
      </c>
      <c r="F1252" s="172" t="str">
        <f t="shared" si="62"/>
        <v>否</v>
      </c>
      <c r="G1252" s="282" t="str">
        <f t="shared" si="63"/>
        <v>项</v>
      </c>
    </row>
    <row r="1253" s="282" customFormat="1" ht="36" hidden="1" customHeight="1" spans="1:7">
      <c r="A1253" s="299">
        <v>2220508</v>
      </c>
      <c r="B1253" s="300" t="s">
        <v>1130</v>
      </c>
      <c r="C1253" s="219">
        <v>0</v>
      </c>
      <c r="D1253" s="219">
        <v>0</v>
      </c>
      <c r="E1253" s="301" t="str">
        <f t="shared" si="61"/>
        <v/>
      </c>
      <c r="F1253" s="172" t="str">
        <f t="shared" si="62"/>
        <v>否</v>
      </c>
      <c r="G1253" s="282" t="str">
        <f t="shared" si="63"/>
        <v>项</v>
      </c>
    </row>
    <row r="1254" s="282" customFormat="1" ht="36" hidden="1" customHeight="1" spans="1:7">
      <c r="A1254" s="299">
        <v>2220509</v>
      </c>
      <c r="B1254" s="300" t="s">
        <v>1131</v>
      </c>
      <c r="C1254" s="219">
        <v>0</v>
      </c>
      <c r="D1254" s="219">
        <v>0</v>
      </c>
      <c r="E1254" s="301" t="str">
        <f t="shared" si="61"/>
        <v/>
      </c>
      <c r="F1254" s="172" t="str">
        <f t="shared" si="62"/>
        <v>否</v>
      </c>
      <c r="G1254" s="282" t="str">
        <f t="shared" si="63"/>
        <v>项</v>
      </c>
    </row>
    <row r="1255" s="282" customFormat="1" ht="36" hidden="1" customHeight="1" spans="1:7">
      <c r="A1255" s="299">
        <v>2220510</v>
      </c>
      <c r="B1255" s="300" t="s">
        <v>1132</v>
      </c>
      <c r="C1255" s="219">
        <v>0</v>
      </c>
      <c r="D1255" s="219">
        <v>0</v>
      </c>
      <c r="E1255" s="301" t="str">
        <f t="shared" si="61"/>
        <v/>
      </c>
      <c r="F1255" s="172" t="str">
        <f t="shared" si="62"/>
        <v>否</v>
      </c>
      <c r="G1255" s="282" t="str">
        <f t="shared" si="63"/>
        <v>项</v>
      </c>
    </row>
    <row r="1256" s="282" customFormat="1" ht="36" hidden="1" customHeight="1" spans="1:7">
      <c r="A1256" s="299">
        <v>2220511</v>
      </c>
      <c r="B1256" s="300" t="s">
        <v>1133</v>
      </c>
      <c r="C1256" s="219">
        <v>0</v>
      </c>
      <c r="D1256" s="219">
        <v>0</v>
      </c>
      <c r="E1256" s="301" t="str">
        <f t="shared" si="61"/>
        <v/>
      </c>
      <c r="F1256" s="172" t="str">
        <f t="shared" si="62"/>
        <v>否</v>
      </c>
      <c r="G1256" s="282" t="str">
        <f t="shared" si="63"/>
        <v>项</v>
      </c>
    </row>
    <row r="1257" s="282" customFormat="1" ht="36" customHeight="1" spans="1:7">
      <c r="A1257" s="299">
        <v>2220599</v>
      </c>
      <c r="B1257" s="300" t="s">
        <v>1134</v>
      </c>
      <c r="C1257" s="219">
        <v>0</v>
      </c>
      <c r="D1257" s="219">
        <v>65</v>
      </c>
      <c r="E1257" s="301" t="str">
        <f t="shared" si="61"/>
        <v/>
      </c>
      <c r="F1257" s="172" t="str">
        <f t="shared" si="62"/>
        <v>是</v>
      </c>
      <c r="G1257" s="282" t="str">
        <f t="shared" si="63"/>
        <v>项</v>
      </c>
    </row>
    <row r="1258" s="281" customFormat="1" ht="36" customHeight="1" spans="1:7">
      <c r="A1258" s="294">
        <v>224</v>
      </c>
      <c r="B1258" s="295" t="s">
        <v>1135</v>
      </c>
      <c r="C1258" s="296">
        <f>SUM(C1259,C1271,C1277,C1283,C1291,C1304,C1308,C1314)</f>
        <v>4000</v>
      </c>
      <c r="D1258" s="296">
        <f>SUM(D1259,D1271,D1277,D1283,D1291,D1304,D1308,D1314)</f>
        <v>4600</v>
      </c>
      <c r="E1258" s="297">
        <f t="shared" si="61"/>
        <v>0.15</v>
      </c>
      <c r="F1258" s="298" t="str">
        <f t="shared" si="62"/>
        <v>是</v>
      </c>
      <c r="G1258" s="281" t="str">
        <f t="shared" si="63"/>
        <v>类</v>
      </c>
    </row>
    <row r="1259" s="281" customFormat="1" ht="36" customHeight="1" spans="1:7">
      <c r="A1259" s="294">
        <v>22401</v>
      </c>
      <c r="B1259" s="295" t="s">
        <v>1136</v>
      </c>
      <c r="C1259" s="296">
        <f>SUM(C1260:C1270)</f>
        <v>490</v>
      </c>
      <c r="D1259" s="296">
        <f>SUM(D1260:D1270)</f>
        <v>540</v>
      </c>
      <c r="E1259" s="297">
        <f t="shared" si="61"/>
        <v>0.102040816326531</v>
      </c>
      <c r="F1259" s="298" t="str">
        <f t="shared" si="62"/>
        <v>是</v>
      </c>
      <c r="G1259" s="281" t="str">
        <f t="shared" si="63"/>
        <v>款</v>
      </c>
    </row>
    <row r="1260" s="282" customFormat="1" ht="36" customHeight="1" spans="1:7">
      <c r="A1260" s="299">
        <v>2240101</v>
      </c>
      <c r="B1260" s="300" t="s">
        <v>167</v>
      </c>
      <c r="C1260" s="219">
        <v>20</v>
      </c>
      <c r="D1260" s="219">
        <v>320</v>
      </c>
      <c r="E1260" s="301" t="str">
        <f t="shared" si="61"/>
        <v/>
      </c>
      <c r="F1260" s="172" t="str">
        <f t="shared" si="62"/>
        <v>是</v>
      </c>
      <c r="G1260" s="282" t="str">
        <f t="shared" si="63"/>
        <v>项</v>
      </c>
    </row>
    <row r="1261" s="282" customFormat="1" ht="36" customHeight="1" spans="1:7">
      <c r="A1261" s="299">
        <v>2240102</v>
      </c>
      <c r="B1261" s="300" t="s">
        <v>168</v>
      </c>
      <c r="C1261" s="219">
        <v>70</v>
      </c>
      <c r="D1261" s="219">
        <v>30</v>
      </c>
      <c r="E1261" s="301" t="str">
        <f t="shared" si="61"/>
        <v/>
      </c>
      <c r="F1261" s="172" t="str">
        <f t="shared" si="62"/>
        <v>是</v>
      </c>
      <c r="G1261" s="282" t="str">
        <f t="shared" si="63"/>
        <v>项</v>
      </c>
    </row>
    <row r="1262" s="282" customFormat="1" ht="36" hidden="1" customHeight="1" spans="1:7">
      <c r="A1262" s="299">
        <v>2240103</v>
      </c>
      <c r="B1262" s="300" t="s">
        <v>169</v>
      </c>
      <c r="C1262" s="219">
        <v>0</v>
      </c>
      <c r="D1262" s="219">
        <v>0</v>
      </c>
      <c r="E1262" s="301" t="str">
        <f t="shared" si="61"/>
        <v/>
      </c>
      <c r="F1262" s="172" t="str">
        <f t="shared" si="62"/>
        <v>否</v>
      </c>
      <c r="G1262" s="282" t="str">
        <f t="shared" si="63"/>
        <v>项</v>
      </c>
    </row>
    <row r="1263" s="282" customFormat="1" ht="36" hidden="1" customHeight="1" spans="1:7">
      <c r="A1263" s="299">
        <v>2240104</v>
      </c>
      <c r="B1263" s="300" t="s">
        <v>1137</v>
      </c>
      <c r="C1263" s="219">
        <v>0</v>
      </c>
      <c r="D1263" s="219">
        <v>0</v>
      </c>
      <c r="E1263" s="301" t="str">
        <f t="shared" si="61"/>
        <v/>
      </c>
      <c r="F1263" s="172" t="str">
        <f t="shared" si="62"/>
        <v>否</v>
      </c>
      <c r="G1263" s="282" t="str">
        <f t="shared" si="63"/>
        <v>项</v>
      </c>
    </row>
    <row r="1264" s="282" customFormat="1" ht="36" hidden="1" customHeight="1" spans="1:7">
      <c r="A1264" s="299">
        <v>2240105</v>
      </c>
      <c r="B1264" s="300" t="s">
        <v>1138</v>
      </c>
      <c r="C1264" s="219">
        <v>0</v>
      </c>
      <c r="D1264" s="219">
        <v>0</v>
      </c>
      <c r="E1264" s="301" t="str">
        <f t="shared" si="61"/>
        <v/>
      </c>
      <c r="F1264" s="172" t="str">
        <f t="shared" si="62"/>
        <v>否</v>
      </c>
      <c r="G1264" s="282" t="str">
        <f t="shared" si="63"/>
        <v>项</v>
      </c>
    </row>
    <row r="1265" s="282" customFormat="1" ht="36" customHeight="1" spans="1:7">
      <c r="A1265" s="299">
        <v>2240106</v>
      </c>
      <c r="B1265" s="300" t="s">
        <v>1139</v>
      </c>
      <c r="C1265" s="219">
        <v>400</v>
      </c>
      <c r="D1265" s="219">
        <v>170</v>
      </c>
      <c r="E1265" s="301" t="str">
        <f t="shared" si="61"/>
        <v/>
      </c>
      <c r="F1265" s="172" t="str">
        <f t="shared" si="62"/>
        <v>是</v>
      </c>
      <c r="G1265" s="282" t="str">
        <f t="shared" si="63"/>
        <v>项</v>
      </c>
    </row>
    <row r="1266" s="282" customFormat="1" ht="36" hidden="1" customHeight="1" spans="1:7">
      <c r="A1266" s="299">
        <v>2240107</v>
      </c>
      <c r="B1266" s="300" t="s">
        <v>1140</v>
      </c>
      <c r="C1266" s="219">
        <v>0</v>
      </c>
      <c r="D1266" s="219">
        <v>0</v>
      </c>
      <c r="E1266" s="301" t="str">
        <f t="shared" si="61"/>
        <v/>
      </c>
      <c r="F1266" s="172" t="str">
        <f t="shared" si="62"/>
        <v>否</v>
      </c>
      <c r="G1266" s="282" t="str">
        <f t="shared" si="63"/>
        <v>项</v>
      </c>
    </row>
    <row r="1267" s="282" customFormat="1" ht="36" hidden="1" customHeight="1" spans="1:7">
      <c r="A1267" s="299">
        <v>2240108</v>
      </c>
      <c r="B1267" s="300" t="s">
        <v>1141</v>
      </c>
      <c r="C1267" s="219">
        <v>0</v>
      </c>
      <c r="D1267" s="219">
        <v>0</v>
      </c>
      <c r="E1267" s="301" t="str">
        <f t="shared" si="61"/>
        <v/>
      </c>
      <c r="F1267" s="172" t="str">
        <f t="shared" si="62"/>
        <v>否</v>
      </c>
      <c r="G1267" s="282" t="str">
        <f t="shared" si="63"/>
        <v>项</v>
      </c>
    </row>
    <row r="1268" s="282" customFormat="1" ht="36" hidden="1" customHeight="1" spans="1:7">
      <c r="A1268" s="299">
        <v>2240109</v>
      </c>
      <c r="B1268" s="300" t="s">
        <v>1142</v>
      </c>
      <c r="C1268" s="219">
        <v>0</v>
      </c>
      <c r="D1268" s="219">
        <v>0</v>
      </c>
      <c r="E1268" s="301" t="str">
        <f t="shared" si="61"/>
        <v/>
      </c>
      <c r="F1268" s="172" t="str">
        <f t="shared" si="62"/>
        <v>否</v>
      </c>
      <c r="G1268" s="282" t="str">
        <f t="shared" si="63"/>
        <v>项</v>
      </c>
    </row>
    <row r="1269" s="282" customFormat="1" ht="36" hidden="1" customHeight="1" spans="1:7">
      <c r="A1269" s="299">
        <v>2240150</v>
      </c>
      <c r="B1269" s="300" t="s">
        <v>176</v>
      </c>
      <c r="C1269" s="219">
        <v>0</v>
      </c>
      <c r="D1269" s="219">
        <v>0</v>
      </c>
      <c r="E1269" s="301" t="str">
        <f t="shared" si="61"/>
        <v/>
      </c>
      <c r="F1269" s="172" t="str">
        <f t="shared" si="62"/>
        <v>否</v>
      </c>
      <c r="G1269" s="282" t="str">
        <f t="shared" si="63"/>
        <v>项</v>
      </c>
    </row>
    <row r="1270" s="282" customFormat="1" ht="36" customHeight="1" spans="1:7">
      <c r="A1270" s="299">
        <v>2240199</v>
      </c>
      <c r="B1270" s="300" t="s">
        <v>1143</v>
      </c>
      <c r="C1270" s="219">
        <v>0</v>
      </c>
      <c r="D1270" s="219">
        <v>20</v>
      </c>
      <c r="E1270" s="301" t="str">
        <f t="shared" si="61"/>
        <v/>
      </c>
      <c r="F1270" s="172" t="str">
        <f t="shared" si="62"/>
        <v>是</v>
      </c>
      <c r="G1270" s="282" t="str">
        <f t="shared" si="63"/>
        <v>项</v>
      </c>
    </row>
    <row r="1271" s="281" customFormat="1" ht="36" customHeight="1" spans="1:7">
      <c r="A1271" s="294">
        <v>22402</v>
      </c>
      <c r="B1271" s="295" t="s">
        <v>1144</v>
      </c>
      <c r="C1271" s="296">
        <f>SUM(C1272:C1276)</f>
        <v>612</v>
      </c>
      <c r="D1271" s="296">
        <f>SUM(D1272:D1276)</f>
        <v>155</v>
      </c>
      <c r="E1271" s="297" t="str">
        <f t="shared" si="61"/>
        <v/>
      </c>
      <c r="F1271" s="298" t="str">
        <f t="shared" si="62"/>
        <v>是</v>
      </c>
      <c r="G1271" s="281" t="str">
        <f t="shared" si="63"/>
        <v>款</v>
      </c>
    </row>
    <row r="1272" s="282" customFormat="1" ht="36" customHeight="1" spans="1:7">
      <c r="A1272" s="299">
        <v>2240201</v>
      </c>
      <c r="B1272" s="300" t="s">
        <v>167</v>
      </c>
      <c r="C1272" s="219">
        <v>0</v>
      </c>
      <c r="D1272" s="219">
        <v>150</v>
      </c>
      <c r="E1272" s="301" t="str">
        <f t="shared" si="61"/>
        <v/>
      </c>
      <c r="F1272" s="172" t="str">
        <f t="shared" si="62"/>
        <v>是</v>
      </c>
      <c r="G1272" s="282" t="str">
        <f t="shared" si="63"/>
        <v>项</v>
      </c>
    </row>
    <row r="1273" s="282" customFormat="1" ht="36" hidden="1" customHeight="1" spans="1:7">
      <c r="A1273" s="299">
        <v>2240202</v>
      </c>
      <c r="B1273" s="300" t="s">
        <v>168</v>
      </c>
      <c r="C1273" s="219">
        <v>0</v>
      </c>
      <c r="D1273" s="219">
        <v>0</v>
      </c>
      <c r="E1273" s="301" t="str">
        <f t="shared" si="61"/>
        <v/>
      </c>
      <c r="F1273" s="172" t="str">
        <f t="shared" si="62"/>
        <v>否</v>
      </c>
      <c r="G1273" s="282" t="str">
        <f t="shared" si="63"/>
        <v>项</v>
      </c>
    </row>
    <row r="1274" s="282" customFormat="1" ht="36" hidden="1" customHeight="1" spans="1:7">
      <c r="A1274" s="299">
        <v>2240203</v>
      </c>
      <c r="B1274" s="300" t="s">
        <v>169</v>
      </c>
      <c r="C1274" s="219">
        <v>0</v>
      </c>
      <c r="D1274" s="219">
        <v>0</v>
      </c>
      <c r="E1274" s="301" t="str">
        <f t="shared" si="61"/>
        <v/>
      </c>
      <c r="F1274" s="172" t="str">
        <f t="shared" si="62"/>
        <v>否</v>
      </c>
      <c r="G1274" s="282" t="str">
        <f t="shared" si="63"/>
        <v>项</v>
      </c>
    </row>
    <row r="1275" s="282" customFormat="1" ht="36" hidden="1" customHeight="1" spans="1:7">
      <c r="A1275" s="299">
        <v>2240204</v>
      </c>
      <c r="B1275" s="300" t="s">
        <v>1145</v>
      </c>
      <c r="C1275" s="219">
        <v>0</v>
      </c>
      <c r="D1275" s="219">
        <v>0</v>
      </c>
      <c r="E1275" s="301" t="str">
        <f t="shared" si="61"/>
        <v/>
      </c>
      <c r="F1275" s="172" t="str">
        <f t="shared" si="62"/>
        <v>否</v>
      </c>
      <c r="G1275" s="282" t="str">
        <f t="shared" si="63"/>
        <v>项</v>
      </c>
    </row>
    <row r="1276" s="282" customFormat="1" ht="36" customHeight="1" spans="1:7">
      <c r="A1276" s="299">
        <v>2240299</v>
      </c>
      <c r="B1276" s="300" t="s">
        <v>1146</v>
      </c>
      <c r="C1276" s="219">
        <v>612</v>
      </c>
      <c r="D1276" s="219">
        <v>5</v>
      </c>
      <c r="E1276" s="301" t="str">
        <f t="shared" si="61"/>
        <v/>
      </c>
      <c r="F1276" s="172" t="str">
        <f t="shared" si="62"/>
        <v>是</v>
      </c>
      <c r="G1276" s="282" t="str">
        <f t="shared" si="63"/>
        <v>项</v>
      </c>
    </row>
    <row r="1277" s="281" customFormat="1" ht="36" hidden="1" customHeight="1" spans="1:7">
      <c r="A1277" s="294">
        <v>22403</v>
      </c>
      <c r="B1277" s="295" t="s">
        <v>1147</v>
      </c>
      <c r="C1277" s="296">
        <f>SUM(C1278:C1282)</f>
        <v>0</v>
      </c>
      <c r="D1277" s="296">
        <f>SUM(D1278:D1282)</f>
        <v>0</v>
      </c>
      <c r="E1277" s="297" t="str">
        <f t="shared" si="61"/>
        <v/>
      </c>
      <c r="F1277" s="298" t="str">
        <f t="shared" si="62"/>
        <v>否</v>
      </c>
      <c r="G1277" s="281" t="str">
        <f t="shared" si="63"/>
        <v>款</v>
      </c>
    </row>
    <row r="1278" s="282" customFormat="1" ht="36" hidden="1" customHeight="1" spans="1:7">
      <c r="A1278" s="299">
        <v>2240301</v>
      </c>
      <c r="B1278" s="300" t="s">
        <v>167</v>
      </c>
      <c r="C1278" s="219">
        <v>0</v>
      </c>
      <c r="D1278" s="219">
        <v>0</v>
      </c>
      <c r="E1278" s="301" t="str">
        <f t="shared" si="61"/>
        <v/>
      </c>
      <c r="F1278" s="172" t="str">
        <f t="shared" si="62"/>
        <v>否</v>
      </c>
      <c r="G1278" s="282" t="str">
        <f t="shared" si="63"/>
        <v>项</v>
      </c>
    </row>
    <row r="1279" s="282" customFormat="1" ht="36" hidden="1" customHeight="1" spans="1:7">
      <c r="A1279" s="299">
        <v>2240302</v>
      </c>
      <c r="B1279" s="300" t="s">
        <v>168</v>
      </c>
      <c r="C1279" s="219">
        <v>0</v>
      </c>
      <c r="D1279" s="219">
        <v>0</v>
      </c>
      <c r="E1279" s="301" t="str">
        <f t="shared" si="61"/>
        <v/>
      </c>
      <c r="F1279" s="172" t="str">
        <f t="shared" si="62"/>
        <v>否</v>
      </c>
      <c r="G1279" s="282" t="str">
        <f t="shared" si="63"/>
        <v>项</v>
      </c>
    </row>
    <row r="1280" s="282" customFormat="1" ht="36" hidden="1" customHeight="1" spans="1:7">
      <c r="A1280" s="299">
        <v>2240303</v>
      </c>
      <c r="B1280" s="300" t="s">
        <v>169</v>
      </c>
      <c r="C1280" s="219">
        <v>0</v>
      </c>
      <c r="D1280" s="219">
        <v>0</v>
      </c>
      <c r="E1280" s="301" t="str">
        <f t="shared" si="61"/>
        <v/>
      </c>
      <c r="F1280" s="172" t="str">
        <f t="shared" si="62"/>
        <v>否</v>
      </c>
      <c r="G1280" s="282" t="str">
        <f t="shared" si="63"/>
        <v>项</v>
      </c>
    </row>
    <row r="1281" s="282" customFormat="1" ht="36" hidden="1" customHeight="1" spans="1:7">
      <c r="A1281" s="299">
        <v>2240304</v>
      </c>
      <c r="B1281" s="300" t="s">
        <v>1148</v>
      </c>
      <c r="C1281" s="219">
        <v>0</v>
      </c>
      <c r="D1281" s="219">
        <v>0</v>
      </c>
      <c r="E1281" s="301" t="str">
        <f t="shared" si="61"/>
        <v/>
      </c>
      <c r="F1281" s="172" t="str">
        <f t="shared" si="62"/>
        <v>否</v>
      </c>
      <c r="G1281" s="282" t="str">
        <f t="shared" si="63"/>
        <v>项</v>
      </c>
    </row>
    <row r="1282" s="282" customFormat="1" ht="36" hidden="1" customHeight="1" spans="1:7">
      <c r="A1282" s="299">
        <v>2240399</v>
      </c>
      <c r="B1282" s="300" t="s">
        <v>1149</v>
      </c>
      <c r="C1282" s="219">
        <v>0</v>
      </c>
      <c r="D1282" s="219">
        <v>0</v>
      </c>
      <c r="E1282" s="301" t="str">
        <f t="shared" si="61"/>
        <v/>
      </c>
      <c r="F1282" s="172" t="str">
        <f t="shared" si="62"/>
        <v>否</v>
      </c>
      <c r="G1282" s="282" t="str">
        <f t="shared" si="63"/>
        <v>项</v>
      </c>
    </row>
    <row r="1283" s="281" customFormat="1" ht="36" customHeight="1" spans="1:7">
      <c r="A1283" s="294">
        <v>22404</v>
      </c>
      <c r="B1283" s="295" t="s">
        <v>1150</v>
      </c>
      <c r="C1283" s="296">
        <f>SUM(C1284:C1290)</f>
        <v>5</v>
      </c>
      <c r="D1283" s="296">
        <f>SUM(D1284:D1290)</f>
        <v>5</v>
      </c>
      <c r="E1283" s="297">
        <f t="shared" si="61"/>
        <v>0</v>
      </c>
      <c r="F1283" s="298" t="str">
        <f t="shared" si="62"/>
        <v>是</v>
      </c>
      <c r="G1283" s="281" t="str">
        <f t="shared" si="63"/>
        <v>款</v>
      </c>
    </row>
    <row r="1284" s="282" customFormat="1" ht="36" hidden="1" customHeight="1" spans="1:7">
      <c r="A1284" s="299">
        <v>2240401</v>
      </c>
      <c r="B1284" s="300" t="s">
        <v>167</v>
      </c>
      <c r="C1284" s="219">
        <v>0</v>
      </c>
      <c r="D1284" s="219">
        <v>0</v>
      </c>
      <c r="E1284" s="301" t="str">
        <f t="shared" ref="E1284:E1344" si="64">IF(C1284&lt;&gt;0,IF((D1284/C1284-1)&lt;-30%,"",IF((D1284/C1284-1)&gt;150%,"",D1284/C1284-1)),"")</f>
        <v/>
      </c>
      <c r="F1284" s="172" t="str">
        <f t="shared" ref="F1284:F1344" si="65">IF(LEN(A1284)=3,"是",IF(B1284&lt;&gt;"",IF(SUM(C1284:D1284)&lt;&gt;0,"是","否"),"是"))</f>
        <v>否</v>
      </c>
      <c r="G1284" s="282" t="str">
        <f t="shared" ref="G1284:G1327" si="66">IF(LEN(A1284)=3,"类",IF(LEN(A1284)=5,"款","项"))</f>
        <v>项</v>
      </c>
    </row>
    <row r="1285" s="282" customFormat="1" ht="36" hidden="1" customHeight="1" spans="1:7">
      <c r="A1285" s="299">
        <v>2240402</v>
      </c>
      <c r="B1285" s="300" t="s">
        <v>168</v>
      </c>
      <c r="C1285" s="219">
        <v>0</v>
      </c>
      <c r="D1285" s="219">
        <v>0</v>
      </c>
      <c r="E1285" s="301" t="str">
        <f t="shared" si="64"/>
        <v/>
      </c>
      <c r="F1285" s="172" t="str">
        <f t="shared" si="65"/>
        <v>否</v>
      </c>
      <c r="G1285" s="282" t="str">
        <f t="shared" si="66"/>
        <v>项</v>
      </c>
    </row>
    <row r="1286" s="282" customFormat="1" ht="36" hidden="1" customHeight="1" spans="1:7">
      <c r="A1286" s="299">
        <v>2240403</v>
      </c>
      <c r="B1286" s="300" t="s">
        <v>169</v>
      </c>
      <c r="C1286" s="219">
        <v>0</v>
      </c>
      <c r="D1286" s="219">
        <v>0</v>
      </c>
      <c r="E1286" s="301" t="str">
        <f t="shared" si="64"/>
        <v/>
      </c>
      <c r="F1286" s="172" t="str">
        <f t="shared" si="65"/>
        <v>否</v>
      </c>
      <c r="G1286" s="282" t="str">
        <f t="shared" si="66"/>
        <v>项</v>
      </c>
    </row>
    <row r="1287" s="282" customFormat="1" ht="36" hidden="1" customHeight="1" spans="1:7">
      <c r="A1287" s="299">
        <v>2240404</v>
      </c>
      <c r="B1287" s="300" t="s">
        <v>1151</v>
      </c>
      <c r="C1287" s="219">
        <v>0</v>
      </c>
      <c r="D1287" s="219">
        <v>0</v>
      </c>
      <c r="E1287" s="301" t="str">
        <f t="shared" si="64"/>
        <v/>
      </c>
      <c r="F1287" s="172" t="str">
        <f t="shared" si="65"/>
        <v>否</v>
      </c>
      <c r="G1287" s="282" t="str">
        <f t="shared" si="66"/>
        <v>项</v>
      </c>
    </row>
    <row r="1288" s="282" customFormat="1" ht="36" hidden="1" customHeight="1" spans="1:7">
      <c r="A1288" s="299">
        <v>2240405</v>
      </c>
      <c r="B1288" s="300" t="s">
        <v>1152</v>
      </c>
      <c r="C1288" s="219">
        <v>0</v>
      </c>
      <c r="D1288" s="219">
        <v>0</v>
      </c>
      <c r="E1288" s="301" t="str">
        <f t="shared" si="64"/>
        <v/>
      </c>
      <c r="F1288" s="172" t="str">
        <f t="shared" si="65"/>
        <v>否</v>
      </c>
      <c r="G1288" s="282" t="str">
        <f t="shared" si="66"/>
        <v>项</v>
      </c>
    </row>
    <row r="1289" s="282" customFormat="1" ht="36" hidden="1" customHeight="1" spans="1:7">
      <c r="A1289" s="299">
        <v>2240450</v>
      </c>
      <c r="B1289" s="300" t="s">
        <v>176</v>
      </c>
      <c r="C1289" s="219">
        <v>0</v>
      </c>
      <c r="D1289" s="219">
        <v>0</v>
      </c>
      <c r="E1289" s="301" t="str">
        <f t="shared" si="64"/>
        <v/>
      </c>
      <c r="F1289" s="172" t="str">
        <f t="shared" si="65"/>
        <v>否</v>
      </c>
      <c r="G1289" s="282" t="str">
        <f t="shared" si="66"/>
        <v>项</v>
      </c>
    </row>
    <row r="1290" s="282" customFormat="1" ht="36" customHeight="1" spans="1:7">
      <c r="A1290" s="299">
        <v>2240499</v>
      </c>
      <c r="B1290" s="300" t="s">
        <v>1153</v>
      </c>
      <c r="C1290" s="219">
        <v>5</v>
      </c>
      <c r="D1290" s="219">
        <v>5</v>
      </c>
      <c r="E1290" s="301">
        <f t="shared" si="64"/>
        <v>0</v>
      </c>
      <c r="F1290" s="172" t="str">
        <f t="shared" si="65"/>
        <v>是</v>
      </c>
      <c r="G1290" s="282" t="str">
        <f t="shared" si="66"/>
        <v>项</v>
      </c>
    </row>
    <row r="1291" s="281" customFormat="1" ht="36" customHeight="1" spans="1:7">
      <c r="A1291" s="294">
        <v>22405</v>
      </c>
      <c r="B1291" s="295" t="s">
        <v>1154</v>
      </c>
      <c r="C1291" s="296">
        <f>SUM(C1292:C1303)</f>
        <v>183</v>
      </c>
      <c r="D1291" s="296">
        <f>SUM(D1292:D1303)</f>
        <v>103</v>
      </c>
      <c r="E1291" s="297" t="str">
        <f t="shared" si="64"/>
        <v/>
      </c>
      <c r="F1291" s="298" t="str">
        <f t="shared" si="65"/>
        <v>是</v>
      </c>
      <c r="G1291" s="281" t="str">
        <f t="shared" si="66"/>
        <v>款</v>
      </c>
    </row>
    <row r="1292" s="282" customFormat="1" ht="36" customHeight="1" spans="1:7">
      <c r="A1292" s="299">
        <v>2240501</v>
      </c>
      <c r="B1292" s="300" t="s">
        <v>167</v>
      </c>
      <c r="C1292" s="219">
        <v>130</v>
      </c>
      <c r="D1292" s="219">
        <v>80</v>
      </c>
      <c r="E1292" s="301" t="str">
        <f t="shared" si="64"/>
        <v/>
      </c>
      <c r="F1292" s="172" t="str">
        <f t="shared" si="65"/>
        <v>是</v>
      </c>
      <c r="G1292" s="282" t="str">
        <f t="shared" si="66"/>
        <v>项</v>
      </c>
    </row>
    <row r="1293" s="282" customFormat="1" ht="36" hidden="1" customHeight="1" spans="1:7">
      <c r="A1293" s="299">
        <v>2240502</v>
      </c>
      <c r="B1293" s="300" t="s">
        <v>168</v>
      </c>
      <c r="C1293" s="219">
        <v>0</v>
      </c>
      <c r="D1293" s="219">
        <v>0</v>
      </c>
      <c r="E1293" s="301" t="str">
        <f t="shared" si="64"/>
        <v/>
      </c>
      <c r="F1293" s="172" t="str">
        <f t="shared" si="65"/>
        <v>否</v>
      </c>
      <c r="G1293" s="282" t="str">
        <f t="shared" si="66"/>
        <v>项</v>
      </c>
    </row>
    <row r="1294" s="282" customFormat="1" ht="36" customHeight="1" spans="1:7">
      <c r="A1294" s="299">
        <v>2240503</v>
      </c>
      <c r="B1294" s="300" t="s">
        <v>169</v>
      </c>
      <c r="C1294" s="219">
        <v>10</v>
      </c>
      <c r="D1294" s="219">
        <v>10</v>
      </c>
      <c r="E1294" s="301">
        <f t="shared" si="64"/>
        <v>0</v>
      </c>
      <c r="F1294" s="172" t="str">
        <f t="shared" si="65"/>
        <v>是</v>
      </c>
      <c r="G1294" s="282" t="str">
        <f t="shared" si="66"/>
        <v>项</v>
      </c>
    </row>
    <row r="1295" s="282" customFormat="1" ht="36" customHeight="1" spans="1:7">
      <c r="A1295" s="299">
        <v>2240504</v>
      </c>
      <c r="B1295" s="300" t="s">
        <v>1155</v>
      </c>
      <c r="C1295" s="219">
        <v>40</v>
      </c>
      <c r="D1295" s="219">
        <v>10</v>
      </c>
      <c r="E1295" s="301" t="str">
        <f t="shared" si="64"/>
        <v/>
      </c>
      <c r="F1295" s="172" t="str">
        <f t="shared" si="65"/>
        <v>是</v>
      </c>
      <c r="G1295" s="282" t="str">
        <f t="shared" si="66"/>
        <v>项</v>
      </c>
    </row>
    <row r="1296" s="282" customFormat="1" ht="36" customHeight="1" spans="1:7">
      <c r="A1296" s="299">
        <v>2240505</v>
      </c>
      <c r="B1296" s="300" t="s">
        <v>1156</v>
      </c>
      <c r="C1296" s="219">
        <v>3</v>
      </c>
      <c r="D1296" s="219">
        <v>3</v>
      </c>
      <c r="E1296" s="301">
        <f t="shared" si="64"/>
        <v>0</v>
      </c>
      <c r="F1296" s="172" t="str">
        <f t="shared" si="65"/>
        <v>是</v>
      </c>
      <c r="G1296" s="282" t="str">
        <f t="shared" si="66"/>
        <v>项</v>
      </c>
    </row>
    <row r="1297" s="282" customFormat="1" ht="36" hidden="1" customHeight="1" spans="1:7">
      <c r="A1297" s="299">
        <v>2240506</v>
      </c>
      <c r="B1297" s="300" t="s">
        <v>1157</v>
      </c>
      <c r="C1297" s="219">
        <v>0</v>
      </c>
      <c r="D1297" s="219">
        <v>0</v>
      </c>
      <c r="E1297" s="301" t="str">
        <f t="shared" si="64"/>
        <v/>
      </c>
      <c r="F1297" s="172" t="str">
        <f t="shared" si="65"/>
        <v>否</v>
      </c>
      <c r="G1297" s="282" t="str">
        <f t="shared" si="66"/>
        <v>项</v>
      </c>
    </row>
    <row r="1298" s="282" customFormat="1" ht="36" hidden="1" customHeight="1" spans="1:7">
      <c r="A1298" s="299">
        <v>2240507</v>
      </c>
      <c r="B1298" s="300" t="s">
        <v>1158</v>
      </c>
      <c r="C1298" s="219">
        <v>0</v>
      </c>
      <c r="D1298" s="219">
        <v>0</v>
      </c>
      <c r="E1298" s="301" t="str">
        <f t="shared" si="64"/>
        <v/>
      </c>
      <c r="F1298" s="172" t="str">
        <f t="shared" si="65"/>
        <v>否</v>
      </c>
      <c r="G1298" s="282" t="str">
        <f t="shared" si="66"/>
        <v>项</v>
      </c>
    </row>
    <row r="1299" s="282" customFormat="1" ht="36" hidden="1" customHeight="1" spans="1:7">
      <c r="A1299" s="299">
        <v>2240508</v>
      </c>
      <c r="B1299" s="300" t="s">
        <v>1159</v>
      </c>
      <c r="C1299" s="219">
        <v>0</v>
      </c>
      <c r="D1299" s="219">
        <v>0</v>
      </c>
      <c r="E1299" s="301" t="str">
        <f t="shared" si="64"/>
        <v/>
      </c>
      <c r="F1299" s="172" t="str">
        <f t="shared" si="65"/>
        <v>否</v>
      </c>
      <c r="G1299" s="282" t="str">
        <f t="shared" si="66"/>
        <v>项</v>
      </c>
    </row>
    <row r="1300" s="282" customFormat="1" ht="36" hidden="1" customHeight="1" spans="1:7">
      <c r="A1300" s="299">
        <v>2240509</v>
      </c>
      <c r="B1300" s="300" t="s">
        <v>1160</v>
      </c>
      <c r="C1300" s="219">
        <v>0</v>
      </c>
      <c r="D1300" s="219">
        <v>0</v>
      </c>
      <c r="E1300" s="301" t="str">
        <f t="shared" si="64"/>
        <v/>
      </c>
      <c r="F1300" s="172" t="str">
        <f t="shared" si="65"/>
        <v>否</v>
      </c>
      <c r="G1300" s="282" t="str">
        <f t="shared" si="66"/>
        <v>项</v>
      </c>
    </row>
    <row r="1301" s="282" customFormat="1" ht="36" hidden="1" customHeight="1" spans="1:7">
      <c r="A1301" s="299">
        <v>2240510</v>
      </c>
      <c r="B1301" s="300" t="s">
        <v>1161</v>
      </c>
      <c r="C1301" s="219">
        <v>0</v>
      </c>
      <c r="D1301" s="219">
        <v>0</v>
      </c>
      <c r="E1301" s="301" t="str">
        <f t="shared" si="64"/>
        <v/>
      </c>
      <c r="F1301" s="172" t="str">
        <f t="shared" si="65"/>
        <v>否</v>
      </c>
      <c r="G1301" s="282" t="str">
        <f t="shared" si="66"/>
        <v>项</v>
      </c>
    </row>
    <row r="1302" s="282" customFormat="1" ht="36" hidden="1" customHeight="1" spans="1:7">
      <c r="A1302" s="299">
        <v>2240550</v>
      </c>
      <c r="B1302" s="300" t="s">
        <v>1162</v>
      </c>
      <c r="C1302" s="219">
        <v>0</v>
      </c>
      <c r="D1302" s="219">
        <v>0</v>
      </c>
      <c r="E1302" s="301" t="str">
        <f t="shared" si="64"/>
        <v/>
      </c>
      <c r="F1302" s="172" t="str">
        <f t="shared" si="65"/>
        <v>否</v>
      </c>
      <c r="G1302" s="282" t="str">
        <f t="shared" si="66"/>
        <v>项</v>
      </c>
    </row>
    <row r="1303" s="282" customFormat="1" ht="36" hidden="1" customHeight="1" spans="1:7">
      <c r="A1303" s="299">
        <v>2240599</v>
      </c>
      <c r="B1303" s="300" t="s">
        <v>1163</v>
      </c>
      <c r="C1303" s="219">
        <v>0</v>
      </c>
      <c r="D1303" s="219">
        <v>0</v>
      </c>
      <c r="E1303" s="301" t="str">
        <f t="shared" si="64"/>
        <v/>
      </c>
      <c r="F1303" s="172" t="str">
        <f t="shared" si="65"/>
        <v>否</v>
      </c>
      <c r="G1303" s="282" t="str">
        <f t="shared" si="66"/>
        <v>项</v>
      </c>
    </row>
    <row r="1304" s="281" customFormat="1" ht="36" customHeight="1" spans="1:7">
      <c r="A1304" s="294">
        <v>22406</v>
      </c>
      <c r="B1304" s="295" t="s">
        <v>1164</v>
      </c>
      <c r="C1304" s="296">
        <f>SUM(C1305:C1307)</f>
        <v>2068</v>
      </c>
      <c r="D1304" s="296">
        <f>SUM(D1305:D1307)</f>
        <v>1200</v>
      </c>
      <c r="E1304" s="297" t="str">
        <f t="shared" si="64"/>
        <v/>
      </c>
      <c r="F1304" s="298" t="str">
        <f t="shared" si="65"/>
        <v>是</v>
      </c>
      <c r="G1304" s="281" t="str">
        <f t="shared" si="66"/>
        <v>款</v>
      </c>
    </row>
    <row r="1305" s="282" customFormat="1" ht="36" customHeight="1" spans="1:7">
      <c r="A1305" s="299">
        <v>2240601</v>
      </c>
      <c r="B1305" s="300" t="s">
        <v>1165</v>
      </c>
      <c r="C1305" s="219">
        <v>2068</v>
      </c>
      <c r="D1305" s="219">
        <v>1200</v>
      </c>
      <c r="E1305" s="301" t="str">
        <f t="shared" si="64"/>
        <v/>
      </c>
      <c r="F1305" s="172" t="str">
        <f t="shared" si="65"/>
        <v>是</v>
      </c>
      <c r="G1305" s="282" t="str">
        <f t="shared" si="66"/>
        <v>项</v>
      </c>
    </row>
    <row r="1306" s="282" customFormat="1" ht="36" hidden="1" customHeight="1" spans="1:7">
      <c r="A1306" s="299">
        <v>2240602</v>
      </c>
      <c r="B1306" s="300" t="s">
        <v>1166</v>
      </c>
      <c r="C1306" s="219">
        <v>0</v>
      </c>
      <c r="D1306" s="219">
        <v>0</v>
      </c>
      <c r="E1306" s="301" t="str">
        <f t="shared" si="64"/>
        <v/>
      </c>
      <c r="F1306" s="172" t="str">
        <f t="shared" si="65"/>
        <v>否</v>
      </c>
      <c r="G1306" s="282" t="str">
        <f t="shared" si="66"/>
        <v>项</v>
      </c>
    </row>
    <row r="1307" s="282" customFormat="1" ht="36" hidden="1" customHeight="1" spans="1:7">
      <c r="A1307" s="299">
        <v>2240699</v>
      </c>
      <c r="B1307" s="300" t="s">
        <v>1167</v>
      </c>
      <c r="C1307" s="219">
        <v>0</v>
      </c>
      <c r="D1307" s="219">
        <v>0</v>
      </c>
      <c r="E1307" s="301" t="str">
        <f t="shared" si="64"/>
        <v/>
      </c>
      <c r="F1307" s="172" t="str">
        <f t="shared" si="65"/>
        <v>否</v>
      </c>
      <c r="G1307" s="282" t="str">
        <f t="shared" si="66"/>
        <v>项</v>
      </c>
    </row>
    <row r="1308" s="281" customFormat="1" ht="36" customHeight="1" spans="1:7">
      <c r="A1308" s="294">
        <v>22407</v>
      </c>
      <c r="B1308" s="295" t="s">
        <v>1168</v>
      </c>
      <c r="C1308" s="296">
        <f>SUM(C1309:C1313)</f>
        <v>632</v>
      </c>
      <c r="D1308" s="296">
        <f>SUM(D1309:D1313)</f>
        <v>2220</v>
      </c>
      <c r="E1308" s="297" t="str">
        <f t="shared" si="64"/>
        <v/>
      </c>
      <c r="F1308" s="298" t="str">
        <f t="shared" si="65"/>
        <v>是</v>
      </c>
      <c r="G1308" s="281" t="str">
        <f t="shared" si="66"/>
        <v>款</v>
      </c>
    </row>
    <row r="1309" s="282" customFormat="1" ht="36" customHeight="1" spans="1:7">
      <c r="A1309" s="299">
        <v>2240701</v>
      </c>
      <c r="B1309" s="300" t="s">
        <v>1169</v>
      </c>
      <c r="C1309" s="219">
        <v>612</v>
      </c>
      <c r="D1309" s="219">
        <v>2200</v>
      </c>
      <c r="E1309" s="301" t="str">
        <f t="shared" si="64"/>
        <v/>
      </c>
      <c r="F1309" s="172" t="str">
        <f t="shared" si="65"/>
        <v>是</v>
      </c>
      <c r="G1309" s="282" t="str">
        <f t="shared" si="66"/>
        <v>项</v>
      </c>
    </row>
    <row r="1310" s="282" customFormat="1" ht="36" customHeight="1" spans="1:7">
      <c r="A1310" s="299">
        <v>2240702</v>
      </c>
      <c r="B1310" s="300" t="s">
        <v>1170</v>
      </c>
      <c r="C1310" s="219">
        <v>20</v>
      </c>
      <c r="D1310" s="219">
        <v>20</v>
      </c>
      <c r="E1310" s="301">
        <f t="shared" si="64"/>
        <v>0</v>
      </c>
      <c r="F1310" s="172" t="str">
        <f t="shared" si="65"/>
        <v>是</v>
      </c>
      <c r="G1310" s="282" t="str">
        <f t="shared" si="66"/>
        <v>项</v>
      </c>
    </row>
    <row r="1311" s="282" customFormat="1" ht="36" hidden="1" customHeight="1" spans="1:7">
      <c r="A1311" s="299">
        <v>2240703</v>
      </c>
      <c r="B1311" s="300" t="s">
        <v>1171</v>
      </c>
      <c r="C1311" s="219">
        <v>0</v>
      </c>
      <c r="D1311" s="219">
        <v>0</v>
      </c>
      <c r="E1311" s="301" t="str">
        <f t="shared" si="64"/>
        <v/>
      </c>
      <c r="F1311" s="172" t="str">
        <f t="shared" si="65"/>
        <v>否</v>
      </c>
      <c r="G1311" s="282" t="str">
        <f t="shared" si="66"/>
        <v>项</v>
      </c>
    </row>
    <row r="1312" s="282" customFormat="1" ht="36" hidden="1" customHeight="1" spans="1:7">
      <c r="A1312" s="299">
        <v>2240704</v>
      </c>
      <c r="B1312" s="300" t="s">
        <v>1172</v>
      </c>
      <c r="C1312" s="219">
        <v>0</v>
      </c>
      <c r="D1312" s="219">
        <v>0</v>
      </c>
      <c r="E1312" s="301" t="str">
        <f t="shared" si="64"/>
        <v/>
      </c>
      <c r="F1312" s="172" t="str">
        <f t="shared" si="65"/>
        <v>否</v>
      </c>
      <c r="G1312" s="282" t="str">
        <f t="shared" si="66"/>
        <v>项</v>
      </c>
    </row>
    <row r="1313" s="282" customFormat="1" ht="36" hidden="1" customHeight="1" spans="1:7">
      <c r="A1313" s="299">
        <v>2240799</v>
      </c>
      <c r="B1313" s="300" t="s">
        <v>1173</v>
      </c>
      <c r="C1313" s="219">
        <v>0</v>
      </c>
      <c r="D1313" s="219">
        <v>0</v>
      </c>
      <c r="E1313" s="301" t="str">
        <f t="shared" si="64"/>
        <v/>
      </c>
      <c r="F1313" s="172" t="str">
        <f t="shared" si="65"/>
        <v>否</v>
      </c>
      <c r="G1313" s="282" t="str">
        <f t="shared" si="66"/>
        <v>项</v>
      </c>
    </row>
    <row r="1314" s="281" customFormat="1" ht="36" customHeight="1" spans="1:7">
      <c r="A1314" s="294">
        <v>22499</v>
      </c>
      <c r="B1314" s="295" t="s">
        <v>1174</v>
      </c>
      <c r="C1314" s="296">
        <f>C1315</f>
        <v>10</v>
      </c>
      <c r="D1314" s="296">
        <f>D1315</f>
        <v>377</v>
      </c>
      <c r="E1314" s="297" t="str">
        <f t="shared" si="64"/>
        <v/>
      </c>
      <c r="F1314" s="298" t="str">
        <f t="shared" si="65"/>
        <v>是</v>
      </c>
      <c r="G1314" s="281" t="str">
        <f t="shared" si="66"/>
        <v>款</v>
      </c>
    </row>
    <row r="1315" s="282" customFormat="1" ht="36" customHeight="1" spans="1:7">
      <c r="A1315" s="299">
        <v>2249999</v>
      </c>
      <c r="B1315" s="300" t="s">
        <v>1175</v>
      </c>
      <c r="C1315" s="219">
        <v>10</v>
      </c>
      <c r="D1315" s="219">
        <v>377</v>
      </c>
      <c r="E1315" s="301" t="str">
        <f t="shared" si="64"/>
        <v/>
      </c>
      <c r="F1315" s="172" t="str">
        <f t="shared" si="65"/>
        <v>是</v>
      </c>
      <c r="G1315" s="282" t="str">
        <f t="shared" si="66"/>
        <v>项</v>
      </c>
    </row>
    <row r="1316" s="281" customFormat="1" ht="36" customHeight="1" spans="1:7">
      <c r="A1316" s="294">
        <v>227</v>
      </c>
      <c r="B1316" s="295" t="s">
        <v>1176</v>
      </c>
      <c r="C1316" s="296">
        <v>3940</v>
      </c>
      <c r="D1316" s="296">
        <v>3700</v>
      </c>
      <c r="E1316" s="297">
        <f t="shared" si="64"/>
        <v>-0.0609137055837563</v>
      </c>
      <c r="F1316" s="298" t="str">
        <f t="shared" si="65"/>
        <v>是</v>
      </c>
      <c r="G1316" s="281" t="str">
        <f t="shared" si="66"/>
        <v>类</v>
      </c>
    </row>
    <row r="1317" s="281" customFormat="1" ht="36" customHeight="1" spans="1:7">
      <c r="A1317" s="294">
        <v>232</v>
      </c>
      <c r="B1317" s="295" t="s">
        <v>1177</v>
      </c>
      <c r="C1317" s="296">
        <f>C1318</f>
        <v>10735</v>
      </c>
      <c r="D1317" s="296">
        <f>D1318</f>
        <v>10606</v>
      </c>
      <c r="E1317" s="297">
        <f t="shared" si="64"/>
        <v>-0.0120167675826734</v>
      </c>
      <c r="F1317" s="298" t="str">
        <f t="shared" si="65"/>
        <v>是</v>
      </c>
      <c r="G1317" s="281" t="str">
        <f t="shared" si="66"/>
        <v>类</v>
      </c>
    </row>
    <row r="1318" s="281" customFormat="1" ht="36" customHeight="1" spans="1:7">
      <c r="A1318" s="294">
        <v>23203</v>
      </c>
      <c r="B1318" s="295" t="s">
        <v>1178</v>
      </c>
      <c r="C1318" s="296">
        <f>SUM(C1319:C1322)</f>
        <v>10735</v>
      </c>
      <c r="D1318" s="296">
        <f>SUM(D1319:D1322)</f>
        <v>10606</v>
      </c>
      <c r="E1318" s="297">
        <f t="shared" si="64"/>
        <v>-0.0120167675826734</v>
      </c>
      <c r="F1318" s="298" t="str">
        <f t="shared" si="65"/>
        <v>是</v>
      </c>
      <c r="G1318" s="281" t="str">
        <f t="shared" si="66"/>
        <v>款</v>
      </c>
    </row>
    <row r="1319" s="282" customFormat="1" ht="36" customHeight="1" spans="1:7">
      <c r="A1319" s="299">
        <v>2320301</v>
      </c>
      <c r="B1319" s="300" t="s">
        <v>1179</v>
      </c>
      <c r="C1319" s="219">
        <v>10735</v>
      </c>
      <c r="D1319" s="219">
        <v>10606</v>
      </c>
      <c r="E1319" s="301">
        <f t="shared" si="64"/>
        <v>-0.0120167675826734</v>
      </c>
      <c r="F1319" s="172" t="str">
        <f t="shared" si="65"/>
        <v>是</v>
      </c>
      <c r="G1319" s="282" t="str">
        <f t="shared" si="66"/>
        <v>项</v>
      </c>
    </row>
    <row r="1320" s="282" customFormat="1" ht="36" hidden="1" customHeight="1" spans="1:7">
      <c r="A1320" s="299">
        <v>2320302</v>
      </c>
      <c r="B1320" s="300" t="s">
        <v>1180</v>
      </c>
      <c r="C1320" s="219">
        <v>0</v>
      </c>
      <c r="D1320" s="219">
        <v>0</v>
      </c>
      <c r="E1320" s="301" t="str">
        <f t="shared" si="64"/>
        <v/>
      </c>
      <c r="F1320" s="172" t="str">
        <f t="shared" si="65"/>
        <v>否</v>
      </c>
      <c r="G1320" s="282" t="str">
        <f t="shared" si="66"/>
        <v>项</v>
      </c>
    </row>
    <row r="1321" s="282" customFormat="1" ht="36" hidden="1" customHeight="1" spans="1:7">
      <c r="A1321" s="299">
        <v>2320303</v>
      </c>
      <c r="B1321" s="300" t="s">
        <v>1181</v>
      </c>
      <c r="C1321" s="219">
        <v>0</v>
      </c>
      <c r="D1321" s="219">
        <v>0</v>
      </c>
      <c r="E1321" s="301" t="str">
        <f t="shared" si="64"/>
        <v/>
      </c>
      <c r="F1321" s="172" t="str">
        <f t="shared" si="65"/>
        <v>否</v>
      </c>
      <c r="G1321" s="282" t="str">
        <f t="shared" si="66"/>
        <v>项</v>
      </c>
    </row>
    <row r="1322" s="282" customFormat="1" ht="36" hidden="1" customHeight="1" spans="1:7">
      <c r="A1322" s="299">
        <v>2320399</v>
      </c>
      <c r="B1322" s="300" t="s">
        <v>1182</v>
      </c>
      <c r="C1322" s="219">
        <v>0</v>
      </c>
      <c r="D1322" s="219">
        <v>0</v>
      </c>
      <c r="E1322" s="301" t="str">
        <f t="shared" si="64"/>
        <v/>
      </c>
      <c r="F1322" s="172" t="str">
        <f t="shared" si="65"/>
        <v>否</v>
      </c>
      <c r="G1322" s="282" t="str">
        <f t="shared" si="66"/>
        <v>项</v>
      </c>
    </row>
    <row r="1323" s="281" customFormat="1" ht="36" customHeight="1" spans="1:7">
      <c r="A1323" s="294">
        <v>233</v>
      </c>
      <c r="B1323" s="295" t="s">
        <v>1183</v>
      </c>
      <c r="C1323" s="296">
        <f>C1324</f>
        <v>40</v>
      </c>
      <c r="D1323" s="296">
        <f>D1324</f>
        <v>40</v>
      </c>
      <c r="E1323" s="297">
        <f t="shared" si="64"/>
        <v>0</v>
      </c>
      <c r="F1323" s="298" t="str">
        <f t="shared" si="65"/>
        <v>是</v>
      </c>
      <c r="G1323" s="281" t="str">
        <f t="shared" si="66"/>
        <v>类</v>
      </c>
    </row>
    <row r="1324" s="281" customFormat="1" ht="36" customHeight="1" spans="1:7">
      <c r="A1324" s="294">
        <v>23303</v>
      </c>
      <c r="B1324" s="295" t="s">
        <v>1184</v>
      </c>
      <c r="C1324" s="296">
        <v>40</v>
      </c>
      <c r="D1324" s="296">
        <v>40</v>
      </c>
      <c r="E1324" s="297">
        <f t="shared" si="64"/>
        <v>0</v>
      </c>
      <c r="F1324" s="298" t="str">
        <f t="shared" si="65"/>
        <v>是</v>
      </c>
      <c r="G1324" s="281" t="str">
        <f t="shared" si="66"/>
        <v>款</v>
      </c>
    </row>
    <row r="1325" s="281" customFormat="1" ht="36" customHeight="1" spans="1:7">
      <c r="A1325" s="294">
        <v>229</v>
      </c>
      <c r="B1325" s="295" t="s">
        <v>1185</v>
      </c>
      <c r="C1325" s="296">
        <f>SUM(C1326:C1327)</f>
        <v>58800</v>
      </c>
      <c r="D1325" s="296">
        <f>SUM(D1326:D1327)</f>
        <v>1100</v>
      </c>
      <c r="E1325" s="297" t="str">
        <f t="shared" si="64"/>
        <v/>
      </c>
      <c r="F1325" s="298" t="str">
        <f t="shared" si="65"/>
        <v>是</v>
      </c>
      <c r="G1325" s="281" t="str">
        <f t="shared" si="66"/>
        <v>类</v>
      </c>
    </row>
    <row r="1326" s="281" customFormat="1" ht="36" hidden="1" customHeight="1" spans="1:7">
      <c r="A1326" s="294">
        <v>22902</v>
      </c>
      <c r="B1326" s="295" t="s">
        <v>1186</v>
      </c>
      <c r="C1326" s="296">
        <v>0</v>
      </c>
      <c r="D1326" s="296">
        <v>0</v>
      </c>
      <c r="E1326" s="297" t="str">
        <f t="shared" si="64"/>
        <v/>
      </c>
      <c r="F1326" s="298" t="str">
        <f t="shared" si="65"/>
        <v>否</v>
      </c>
      <c r="G1326" s="281" t="str">
        <f t="shared" si="66"/>
        <v>款</v>
      </c>
    </row>
    <row r="1327" s="281" customFormat="1" ht="36" customHeight="1" spans="1:7">
      <c r="A1327" s="294">
        <v>22999</v>
      </c>
      <c r="B1327" s="295" t="s">
        <v>1026</v>
      </c>
      <c r="C1327" s="296">
        <v>58800</v>
      </c>
      <c r="D1327" s="296">
        <v>1100</v>
      </c>
      <c r="E1327" s="297" t="str">
        <f t="shared" si="64"/>
        <v/>
      </c>
      <c r="F1327" s="298" t="str">
        <f t="shared" si="65"/>
        <v>是</v>
      </c>
      <c r="G1327" s="281" t="str">
        <f t="shared" si="66"/>
        <v>款</v>
      </c>
    </row>
    <row r="1328" s="107" customFormat="1" ht="36" customHeight="1" spans="1:7">
      <c r="A1328" s="299"/>
      <c r="B1328" s="310"/>
      <c r="C1328" s="219">
        <v>0</v>
      </c>
      <c r="D1328" s="219">
        <v>0</v>
      </c>
      <c r="E1328" s="297" t="str">
        <f t="shared" si="64"/>
        <v/>
      </c>
      <c r="F1328" s="172" t="str">
        <f t="shared" si="65"/>
        <v>是</v>
      </c>
    </row>
    <row r="1329" s="107" customFormat="1" ht="36" customHeight="1" spans="1:7">
      <c r="A1329" s="311"/>
      <c r="B1329" s="312" t="s">
        <v>1187</v>
      </c>
      <c r="C1329" s="313">
        <f>SUM(C1325,C1323,C1317,C1316,C1258,C1200,C1180,C1135,C1125,C1098,C1078,C1008,C944,C833,C810,C731,C659,C532,C473,C417,C363,C271,C252,C249,C4)</f>
        <v>394027</v>
      </c>
      <c r="D1329" s="313">
        <f>SUM(D1325,D1323,D1317,D1316,D1258,D1200,D1180,D1135,D1125,D1098,D1078,D1008,D944,D833,D810,D731,D659,D532,D473,D417,D363,D271,D252,D249,D4)</f>
        <v>370992</v>
      </c>
      <c r="E1329" s="297">
        <f t="shared" si="64"/>
        <v>-0.0584604608313644</v>
      </c>
      <c r="F1329" s="314" t="str">
        <f t="shared" si="65"/>
        <v>是</v>
      </c>
    </row>
    <row r="1330" ht="36" customHeight="1" spans="1:7">
      <c r="A1330" s="315">
        <v>230</v>
      </c>
      <c r="B1330" s="316" t="s">
        <v>1188</v>
      </c>
      <c r="C1330" s="317">
        <f>SUM(C1331:C1335)</f>
        <v>7900</v>
      </c>
      <c r="D1330" s="317">
        <f>SUM(D1331:D1335)</f>
        <v>7000</v>
      </c>
      <c r="E1330" s="297">
        <f t="shared" si="64"/>
        <v>-0.113924050632911</v>
      </c>
      <c r="F1330" s="172" t="str">
        <f t="shared" si="65"/>
        <v>是</v>
      </c>
    </row>
    <row r="1331" ht="36" customHeight="1" spans="1:7">
      <c r="A1331" s="318">
        <v>23006</v>
      </c>
      <c r="B1331" s="319" t="s">
        <v>1189</v>
      </c>
      <c r="C1331" s="320">
        <v>7900</v>
      </c>
      <c r="D1331" s="320">
        <v>7000</v>
      </c>
      <c r="E1331" s="297">
        <f t="shared" si="64"/>
        <v>-0.113924050632911</v>
      </c>
      <c r="F1331" s="172" t="str">
        <f t="shared" si="65"/>
        <v>是</v>
      </c>
    </row>
    <row r="1332" ht="36" hidden="1" customHeight="1" spans="1:7">
      <c r="A1332" s="321">
        <v>23008</v>
      </c>
      <c r="B1332" s="319" t="s">
        <v>1190</v>
      </c>
      <c r="C1332" s="320"/>
      <c r="D1332" s="320"/>
      <c r="E1332" s="297" t="str">
        <f t="shared" si="64"/>
        <v/>
      </c>
      <c r="F1332" s="172" t="str">
        <f t="shared" si="65"/>
        <v>否</v>
      </c>
    </row>
    <row r="1333" ht="36" hidden="1" customHeight="1" spans="1:7">
      <c r="A1333" s="321">
        <v>23009</v>
      </c>
      <c r="B1333" s="319" t="s">
        <v>1191</v>
      </c>
      <c r="C1333" s="320"/>
      <c r="D1333" s="320"/>
      <c r="E1333" s="297" t="str">
        <f t="shared" si="64"/>
        <v/>
      </c>
      <c r="F1333" s="172" t="str">
        <f t="shared" si="65"/>
        <v>否</v>
      </c>
    </row>
    <row r="1334" ht="36" hidden="1" customHeight="1" spans="1:7">
      <c r="A1334" s="322">
        <v>23015</v>
      </c>
      <c r="B1334" s="323" t="s">
        <v>1192</v>
      </c>
      <c r="C1334" s="320"/>
      <c r="D1334" s="320"/>
      <c r="E1334" s="297" t="str">
        <f t="shared" si="64"/>
        <v/>
      </c>
      <c r="F1334" s="172" t="str">
        <f t="shared" si="65"/>
        <v>否</v>
      </c>
    </row>
    <row r="1335" s="284" customFormat="1" ht="36" hidden="1" customHeight="1" spans="1:7">
      <c r="A1335" s="322">
        <v>23016</v>
      </c>
      <c r="B1335" s="323" t="s">
        <v>1193</v>
      </c>
      <c r="C1335" s="320"/>
      <c r="D1335" s="320"/>
      <c r="E1335" s="297" t="str">
        <f t="shared" si="64"/>
        <v/>
      </c>
      <c r="F1335" s="172" t="str">
        <f t="shared" si="65"/>
        <v>否</v>
      </c>
    </row>
    <row r="1336" s="284" customFormat="1" ht="36" customHeight="1" spans="1:7">
      <c r="A1336" s="315">
        <v>231</v>
      </c>
      <c r="B1336" s="324" t="s">
        <v>1194</v>
      </c>
      <c r="C1336" s="317">
        <f>SUM(C1337,C1340,C1341,C1342)</f>
        <v>31073</v>
      </c>
      <c r="D1336" s="317">
        <f>SUM(D1337,D1340,D1341,D1342)</f>
        <v>34910</v>
      </c>
      <c r="E1336" s="297">
        <f t="shared" si="64"/>
        <v>0.123483410034435</v>
      </c>
      <c r="F1336" s="172" t="str">
        <f t="shared" si="65"/>
        <v>是</v>
      </c>
    </row>
    <row r="1337" s="284" customFormat="1" ht="36" customHeight="1" spans="1:7">
      <c r="A1337" s="318">
        <v>2310301</v>
      </c>
      <c r="B1337" s="232" t="s">
        <v>1195</v>
      </c>
      <c r="C1337" s="317">
        <f>SUM(C1338:C1339)</f>
        <v>31073</v>
      </c>
      <c r="D1337" s="317">
        <f>SUM(D1338:D1339)</f>
        <v>34910</v>
      </c>
      <c r="E1337" s="297">
        <f t="shared" si="64"/>
        <v>0.123483410034435</v>
      </c>
      <c r="F1337" s="172" t="str">
        <f t="shared" si="65"/>
        <v>是</v>
      </c>
    </row>
    <row r="1338" s="284" customFormat="1" ht="36" customHeight="1" spans="1:7">
      <c r="A1338" s="318"/>
      <c r="B1338" s="232" t="s">
        <v>1196</v>
      </c>
      <c r="C1338" s="325">
        <v>31073</v>
      </c>
      <c r="D1338" s="325">
        <v>34910</v>
      </c>
      <c r="E1338" s="297">
        <f t="shared" si="64"/>
        <v>0.123483410034435</v>
      </c>
      <c r="F1338" s="172" t="str">
        <f t="shared" si="65"/>
        <v>是</v>
      </c>
    </row>
    <row r="1339" ht="36" hidden="1" customHeight="1" spans="1:7">
      <c r="A1339" s="318"/>
      <c r="B1339" s="232" t="s">
        <v>1197</v>
      </c>
      <c r="C1339" s="317"/>
      <c r="D1339" s="317"/>
      <c r="E1339" s="297" t="str">
        <f t="shared" si="64"/>
        <v/>
      </c>
      <c r="F1339" s="172" t="str">
        <f t="shared" si="65"/>
        <v>否</v>
      </c>
    </row>
    <row r="1340" s="285" customFormat="1" ht="36" hidden="1" customHeight="1" spans="1:7">
      <c r="A1340" s="318">
        <v>2310302</v>
      </c>
      <c r="B1340" s="229" t="s">
        <v>1198</v>
      </c>
      <c r="C1340" s="326"/>
      <c r="D1340" s="326"/>
      <c r="E1340" s="297" t="str">
        <f t="shared" si="64"/>
        <v/>
      </c>
      <c r="F1340" s="172" t="str">
        <f t="shared" si="65"/>
        <v>否</v>
      </c>
      <c r="G1340" s="121"/>
    </row>
    <row r="1341" s="285" customFormat="1" ht="36" hidden="1" customHeight="1" spans="1:7">
      <c r="A1341" s="318">
        <v>2310302</v>
      </c>
      <c r="B1341" s="229" t="s">
        <v>1199</v>
      </c>
      <c r="C1341" s="326"/>
      <c r="D1341" s="326"/>
      <c r="E1341" s="297" t="str">
        <f t="shared" si="64"/>
        <v/>
      </c>
      <c r="F1341" s="172" t="str">
        <f t="shared" si="65"/>
        <v>否</v>
      </c>
      <c r="G1341" s="121"/>
    </row>
    <row r="1342" s="285" customFormat="1" ht="36" hidden="1" customHeight="1" spans="1:7">
      <c r="A1342" s="318">
        <v>2310399</v>
      </c>
      <c r="B1342" s="232" t="s">
        <v>1200</v>
      </c>
      <c r="C1342" s="325">
        <f>SUM(C1343)</f>
        <v>0</v>
      </c>
      <c r="D1342" s="325">
        <f>SUM(D1343)</f>
        <v>0</v>
      </c>
      <c r="E1342" s="297" t="str">
        <f t="shared" si="64"/>
        <v/>
      </c>
      <c r="F1342" s="172" t="str">
        <f t="shared" si="65"/>
        <v>否</v>
      </c>
      <c r="G1342" s="121"/>
    </row>
    <row r="1343" s="285" customFormat="1" ht="36" hidden="1" customHeight="1" spans="1:7">
      <c r="A1343" s="315"/>
      <c r="B1343" s="232" t="s">
        <v>1201</v>
      </c>
      <c r="C1343" s="326"/>
      <c r="D1343" s="326"/>
      <c r="E1343" s="297" t="str">
        <f t="shared" si="64"/>
        <v/>
      </c>
      <c r="F1343" s="172" t="str">
        <f t="shared" si="65"/>
        <v>否</v>
      </c>
      <c r="G1343" s="121"/>
    </row>
    <row r="1344" ht="36" customHeight="1" spans="1:7">
      <c r="A1344" s="327"/>
      <c r="B1344" s="312" t="s">
        <v>1202</v>
      </c>
      <c r="C1344" s="317">
        <f>SUM(C1329,C1330,C1336)</f>
        <v>433000</v>
      </c>
      <c r="D1344" s="317">
        <f>SUM(D1329,D1330,D1336)</f>
        <v>412902</v>
      </c>
      <c r="E1344" s="297">
        <f t="shared" si="64"/>
        <v>-0.0464157043879908</v>
      </c>
      <c r="F1344" s="172" t="str">
        <f t="shared" si="65"/>
        <v>是</v>
      </c>
    </row>
  </sheetData>
  <autoFilter xmlns:etc="http://www.wps.cn/officeDocument/2017/etCustomData" ref="A3:XFD1344" etc:filterBottomFollowUsedRange="0">
    <filterColumn colId="5">
      <customFilters>
        <customFilter operator="equal" val="是"/>
      </customFilters>
    </filterColumn>
    <extLst/>
  </autoFilter>
  <mergeCells count="1">
    <mergeCell ref="B1:E1"/>
  </mergeCells>
  <conditionalFormatting sqref="E2">
    <cfRule type="cellIs" dxfId="0" priority="1341" stopIfTrue="1" operator="lessThanOrEqual">
      <formula>-1</formula>
    </cfRule>
  </conditionalFormatting>
  <conditionalFormatting sqref="F4">
    <cfRule type="cellIs" dxfId="2" priority="1325" stopIfTrue="1" operator="lessThan">
      <formula>0</formula>
    </cfRule>
  </conditionalFormatting>
  <conditionalFormatting sqref="F5">
    <cfRule type="cellIs" dxfId="2" priority="1324" stopIfTrue="1" operator="lessThan">
      <formula>0</formula>
    </cfRule>
  </conditionalFormatting>
  <conditionalFormatting sqref="F6">
    <cfRule type="cellIs" dxfId="2" priority="1323" stopIfTrue="1" operator="lessThan">
      <formula>0</formula>
    </cfRule>
  </conditionalFormatting>
  <conditionalFormatting sqref="F7">
    <cfRule type="cellIs" dxfId="2" priority="1322" stopIfTrue="1" operator="lessThan">
      <formula>0</formula>
    </cfRule>
  </conditionalFormatting>
  <conditionalFormatting sqref="F8">
    <cfRule type="cellIs" dxfId="2" priority="1321" stopIfTrue="1" operator="lessThan">
      <formula>0</formula>
    </cfRule>
  </conditionalFormatting>
  <conditionalFormatting sqref="F9">
    <cfRule type="cellIs" dxfId="2" priority="1320" stopIfTrue="1" operator="lessThan">
      <formula>0</formula>
    </cfRule>
  </conditionalFormatting>
  <conditionalFormatting sqref="F10">
    <cfRule type="cellIs" dxfId="2" priority="1319" stopIfTrue="1" operator="lessThan">
      <formula>0</formula>
    </cfRule>
  </conditionalFormatting>
  <conditionalFormatting sqref="F11">
    <cfRule type="cellIs" dxfId="2" priority="1318" stopIfTrue="1" operator="lessThan">
      <formula>0</formula>
    </cfRule>
  </conditionalFormatting>
  <conditionalFormatting sqref="F12">
    <cfRule type="cellIs" dxfId="2" priority="1317" stopIfTrue="1" operator="lessThan">
      <formula>0</formula>
    </cfRule>
  </conditionalFormatting>
  <conditionalFormatting sqref="F13">
    <cfRule type="cellIs" dxfId="2" priority="1316" stopIfTrue="1" operator="lessThan">
      <formula>0</formula>
    </cfRule>
  </conditionalFormatting>
  <conditionalFormatting sqref="F14">
    <cfRule type="cellIs" dxfId="2" priority="1315" stopIfTrue="1" operator="lessThan">
      <formula>0</formula>
    </cfRule>
  </conditionalFormatting>
  <conditionalFormatting sqref="F15">
    <cfRule type="cellIs" dxfId="2" priority="1314" stopIfTrue="1" operator="lessThan">
      <formula>0</formula>
    </cfRule>
  </conditionalFormatting>
  <conditionalFormatting sqref="F16">
    <cfRule type="cellIs" dxfId="2" priority="1313" stopIfTrue="1" operator="lessThan">
      <formula>0</formula>
    </cfRule>
  </conditionalFormatting>
  <conditionalFormatting sqref="F17">
    <cfRule type="cellIs" dxfId="2" priority="1312" stopIfTrue="1" operator="lessThan">
      <formula>0</formula>
    </cfRule>
  </conditionalFormatting>
  <conditionalFormatting sqref="F18">
    <cfRule type="cellIs" dxfId="2" priority="1311" stopIfTrue="1" operator="lessThan">
      <formula>0</formula>
    </cfRule>
  </conditionalFormatting>
  <conditionalFormatting sqref="F19">
    <cfRule type="cellIs" dxfId="2" priority="1310" stopIfTrue="1" operator="lessThan">
      <formula>0</formula>
    </cfRule>
  </conditionalFormatting>
  <conditionalFormatting sqref="F20">
    <cfRule type="cellIs" dxfId="2" priority="1309" stopIfTrue="1" operator="lessThan">
      <formula>0</formula>
    </cfRule>
  </conditionalFormatting>
  <conditionalFormatting sqref="F21">
    <cfRule type="cellIs" dxfId="2" priority="1308" stopIfTrue="1" operator="lessThan">
      <formula>0</formula>
    </cfRule>
  </conditionalFormatting>
  <conditionalFormatting sqref="F22">
    <cfRule type="cellIs" dxfId="2" priority="1307" stopIfTrue="1" operator="lessThan">
      <formula>0</formula>
    </cfRule>
  </conditionalFormatting>
  <conditionalFormatting sqref="F23">
    <cfRule type="cellIs" dxfId="2" priority="1306" stopIfTrue="1" operator="lessThan">
      <formula>0</formula>
    </cfRule>
  </conditionalFormatting>
  <conditionalFormatting sqref="F24">
    <cfRule type="cellIs" dxfId="2" priority="1305" stopIfTrue="1" operator="lessThan">
      <formula>0</formula>
    </cfRule>
  </conditionalFormatting>
  <conditionalFormatting sqref="F25">
    <cfRule type="cellIs" dxfId="2" priority="1304" stopIfTrue="1" operator="lessThan">
      <formula>0</formula>
    </cfRule>
  </conditionalFormatting>
  <conditionalFormatting sqref="F26">
    <cfRule type="cellIs" dxfId="2" priority="1303" stopIfTrue="1" operator="lessThan">
      <formula>0</formula>
    </cfRule>
  </conditionalFormatting>
  <conditionalFormatting sqref="F27">
    <cfRule type="cellIs" dxfId="2" priority="1302" stopIfTrue="1" operator="lessThan">
      <formula>0</formula>
    </cfRule>
  </conditionalFormatting>
  <conditionalFormatting sqref="F28">
    <cfRule type="cellIs" dxfId="2" priority="1301" stopIfTrue="1" operator="lessThan">
      <formula>0</formula>
    </cfRule>
  </conditionalFormatting>
  <conditionalFormatting sqref="F29">
    <cfRule type="cellIs" dxfId="2" priority="1300" stopIfTrue="1" operator="lessThan">
      <formula>0</formula>
    </cfRule>
  </conditionalFormatting>
  <conditionalFormatting sqref="F30">
    <cfRule type="cellIs" dxfId="2" priority="1299" stopIfTrue="1" operator="lessThan">
      <formula>0</formula>
    </cfRule>
  </conditionalFormatting>
  <conditionalFormatting sqref="F31">
    <cfRule type="cellIs" dxfId="2" priority="1298" stopIfTrue="1" operator="lessThan">
      <formula>0</formula>
    </cfRule>
  </conditionalFormatting>
  <conditionalFormatting sqref="F32">
    <cfRule type="cellIs" dxfId="2" priority="1297" stopIfTrue="1" operator="lessThan">
      <formula>0</formula>
    </cfRule>
  </conditionalFormatting>
  <conditionalFormatting sqref="F33">
    <cfRule type="cellIs" dxfId="2" priority="1296" stopIfTrue="1" operator="lessThan">
      <formula>0</formula>
    </cfRule>
  </conditionalFormatting>
  <conditionalFormatting sqref="F34">
    <cfRule type="cellIs" dxfId="2" priority="1295" stopIfTrue="1" operator="lessThan">
      <formula>0</formula>
    </cfRule>
  </conditionalFormatting>
  <conditionalFormatting sqref="F35">
    <cfRule type="cellIs" dxfId="2" priority="1294" stopIfTrue="1" operator="lessThan">
      <formula>0</formula>
    </cfRule>
  </conditionalFormatting>
  <conditionalFormatting sqref="F36">
    <cfRule type="cellIs" dxfId="2" priority="1293" stopIfTrue="1" operator="lessThan">
      <formula>0</formula>
    </cfRule>
  </conditionalFormatting>
  <conditionalFormatting sqref="F37">
    <cfRule type="cellIs" dxfId="2" priority="1292" stopIfTrue="1" operator="lessThan">
      <formula>0</formula>
    </cfRule>
  </conditionalFormatting>
  <conditionalFormatting sqref="F38">
    <cfRule type="cellIs" dxfId="2" priority="1291" stopIfTrue="1" operator="lessThan">
      <formula>0</formula>
    </cfRule>
  </conditionalFormatting>
  <conditionalFormatting sqref="F39">
    <cfRule type="cellIs" dxfId="2" priority="1290" stopIfTrue="1" operator="lessThan">
      <formula>0</formula>
    </cfRule>
  </conditionalFormatting>
  <conditionalFormatting sqref="F40">
    <cfRule type="cellIs" dxfId="2" priority="1289" stopIfTrue="1" operator="lessThan">
      <formula>0</formula>
    </cfRule>
  </conditionalFormatting>
  <conditionalFormatting sqref="F41">
    <cfRule type="cellIs" dxfId="2" priority="1288" stopIfTrue="1" operator="lessThan">
      <formula>0</formula>
    </cfRule>
  </conditionalFormatting>
  <conditionalFormatting sqref="F42">
    <cfRule type="cellIs" dxfId="2" priority="1287" stopIfTrue="1" operator="lessThan">
      <formula>0</formula>
    </cfRule>
  </conditionalFormatting>
  <conditionalFormatting sqref="F43">
    <cfRule type="cellIs" dxfId="2" priority="1286" stopIfTrue="1" operator="lessThan">
      <formula>0</formula>
    </cfRule>
  </conditionalFormatting>
  <conditionalFormatting sqref="F44">
    <cfRule type="cellIs" dxfId="2" priority="1285" stopIfTrue="1" operator="lessThan">
      <formula>0</formula>
    </cfRule>
  </conditionalFormatting>
  <conditionalFormatting sqref="F45">
    <cfRule type="cellIs" dxfId="2" priority="1284" stopIfTrue="1" operator="lessThan">
      <formula>0</formula>
    </cfRule>
  </conditionalFormatting>
  <conditionalFormatting sqref="F46">
    <cfRule type="cellIs" dxfId="2" priority="1283" stopIfTrue="1" operator="lessThan">
      <formula>0</formula>
    </cfRule>
  </conditionalFormatting>
  <conditionalFormatting sqref="F47">
    <cfRule type="cellIs" dxfId="2" priority="1282" stopIfTrue="1" operator="lessThan">
      <formula>0</formula>
    </cfRule>
  </conditionalFormatting>
  <conditionalFormatting sqref="F48">
    <cfRule type="cellIs" dxfId="2" priority="1281" stopIfTrue="1" operator="lessThan">
      <formula>0</formula>
    </cfRule>
  </conditionalFormatting>
  <conditionalFormatting sqref="F49">
    <cfRule type="cellIs" dxfId="2" priority="1280" stopIfTrue="1" operator="lessThan">
      <formula>0</formula>
    </cfRule>
  </conditionalFormatting>
  <conditionalFormatting sqref="F50">
    <cfRule type="cellIs" dxfId="2" priority="1279" stopIfTrue="1" operator="lessThan">
      <formula>0</formula>
    </cfRule>
  </conditionalFormatting>
  <conditionalFormatting sqref="F51">
    <cfRule type="cellIs" dxfId="2" priority="1278" stopIfTrue="1" operator="lessThan">
      <formula>0</formula>
    </cfRule>
  </conditionalFormatting>
  <conditionalFormatting sqref="F52">
    <cfRule type="cellIs" dxfId="2" priority="1277" stopIfTrue="1" operator="lessThan">
      <formula>0</formula>
    </cfRule>
  </conditionalFormatting>
  <conditionalFormatting sqref="F53">
    <cfRule type="cellIs" dxfId="2" priority="1276" stopIfTrue="1" operator="lessThan">
      <formula>0</formula>
    </cfRule>
  </conditionalFormatting>
  <conditionalFormatting sqref="F54">
    <cfRule type="cellIs" dxfId="2" priority="1275" stopIfTrue="1" operator="lessThan">
      <formula>0</formula>
    </cfRule>
  </conditionalFormatting>
  <conditionalFormatting sqref="F55">
    <cfRule type="cellIs" dxfId="2" priority="1274" stopIfTrue="1" operator="lessThan">
      <formula>0</formula>
    </cfRule>
  </conditionalFormatting>
  <conditionalFormatting sqref="F56">
    <cfRule type="cellIs" dxfId="2" priority="1273" stopIfTrue="1" operator="lessThan">
      <formula>0</formula>
    </cfRule>
  </conditionalFormatting>
  <conditionalFormatting sqref="F57">
    <cfRule type="cellIs" dxfId="2" priority="1272" stopIfTrue="1" operator="lessThan">
      <formula>0</formula>
    </cfRule>
  </conditionalFormatting>
  <conditionalFormatting sqref="F58">
    <cfRule type="cellIs" dxfId="2" priority="1271" stopIfTrue="1" operator="lessThan">
      <formula>0</formula>
    </cfRule>
  </conditionalFormatting>
  <conditionalFormatting sqref="F59">
    <cfRule type="cellIs" dxfId="2" priority="1270" stopIfTrue="1" operator="lessThan">
      <formula>0</formula>
    </cfRule>
  </conditionalFormatting>
  <conditionalFormatting sqref="F60">
    <cfRule type="cellIs" dxfId="2" priority="1269" stopIfTrue="1" operator="lessThan">
      <formula>0</formula>
    </cfRule>
  </conditionalFormatting>
  <conditionalFormatting sqref="F61">
    <cfRule type="cellIs" dxfId="2" priority="1268" stopIfTrue="1" operator="lessThan">
      <formula>0</formula>
    </cfRule>
  </conditionalFormatting>
  <conditionalFormatting sqref="F62">
    <cfRule type="cellIs" dxfId="2" priority="1267" stopIfTrue="1" operator="lessThan">
      <formula>0</formula>
    </cfRule>
  </conditionalFormatting>
  <conditionalFormatting sqref="F63">
    <cfRule type="cellIs" dxfId="2" priority="1266" stopIfTrue="1" operator="lessThan">
      <formula>0</formula>
    </cfRule>
  </conditionalFormatting>
  <conditionalFormatting sqref="F64">
    <cfRule type="cellIs" dxfId="2" priority="1265" stopIfTrue="1" operator="lessThan">
      <formula>0</formula>
    </cfRule>
  </conditionalFormatting>
  <conditionalFormatting sqref="F65">
    <cfRule type="cellIs" dxfId="2" priority="1264" stopIfTrue="1" operator="lessThan">
      <formula>0</formula>
    </cfRule>
  </conditionalFormatting>
  <conditionalFormatting sqref="F66">
    <cfRule type="cellIs" dxfId="2" priority="1263" stopIfTrue="1" operator="lessThan">
      <formula>0</formula>
    </cfRule>
  </conditionalFormatting>
  <conditionalFormatting sqref="F67">
    <cfRule type="cellIs" dxfId="2" priority="1262" stopIfTrue="1" operator="lessThan">
      <formula>0</formula>
    </cfRule>
  </conditionalFormatting>
  <conditionalFormatting sqref="F68">
    <cfRule type="cellIs" dxfId="2" priority="1261" stopIfTrue="1" operator="lessThan">
      <formula>0</formula>
    </cfRule>
  </conditionalFormatting>
  <conditionalFormatting sqref="F69">
    <cfRule type="cellIs" dxfId="2" priority="1260" stopIfTrue="1" operator="lessThan">
      <formula>0</formula>
    </cfRule>
  </conditionalFormatting>
  <conditionalFormatting sqref="F70">
    <cfRule type="cellIs" dxfId="2" priority="1259" stopIfTrue="1" operator="lessThan">
      <formula>0</formula>
    </cfRule>
  </conditionalFormatting>
  <conditionalFormatting sqref="F71">
    <cfRule type="cellIs" dxfId="2" priority="1258" stopIfTrue="1" operator="lessThan">
      <formula>0</formula>
    </cfRule>
  </conditionalFormatting>
  <conditionalFormatting sqref="F72">
    <cfRule type="cellIs" dxfId="2" priority="1257" stopIfTrue="1" operator="lessThan">
      <formula>0</formula>
    </cfRule>
  </conditionalFormatting>
  <conditionalFormatting sqref="F73">
    <cfRule type="cellIs" dxfId="2" priority="1256" stopIfTrue="1" operator="lessThan">
      <formula>0</formula>
    </cfRule>
  </conditionalFormatting>
  <conditionalFormatting sqref="F74">
    <cfRule type="cellIs" dxfId="2" priority="1255" stopIfTrue="1" operator="lessThan">
      <formula>0</formula>
    </cfRule>
  </conditionalFormatting>
  <conditionalFormatting sqref="F75">
    <cfRule type="cellIs" dxfId="2" priority="1254" stopIfTrue="1" operator="lessThan">
      <formula>0</formula>
    </cfRule>
  </conditionalFormatting>
  <conditionalFormatting sqref="F76">
    <cfRule type="cellIs" dxfId="2" priority="1253" stopIfTrue="1" operator="lessThan">
      <formula>0</formula>
    </cfRule>
  </conditionalFormatting>
  <conditionalFormatting sqref="F77">
    <cfRule type="cellIs" dxfId="2" priority="1252" stopIfTrue="1" operator="lessThan">
      <formula>0</formula>
    </cfRule>
  </conditionalFormatting>
  <conditionalFormatting sqref="F78">
    <cfRule type="cellIs" dxfId="2" priority="1251" stopIfTrue="1" operator="lessThan">
      <formula>0</formula>
    </cfRule>
  </conditionalFormatting>
  <conditionalFormatting sqref="F79">
    <cfRule type="cellIs" dxfId="2" priority="1250" stopIfTrue="1" operator="lessThan">
      <formula>0</formula>
    </cfRule>
  </conditionalFormatting>
  <conditionalFormatting sqref="F80">
    <cfRule type="cellIs" dxfId="2" priority="1249" stopIfTrue="1" operator="lessThan">
      <formula>0</formula>
    </cfRule>
  </conditionalFormatting>
  <conditionalFormatting sqref="F81">
    <cfRule type="cellIs" dxfId="2" priority="1248" stopIfTrue="1" operator="lessThan">
      <formula>0</formula>
    </cfRule>
  </conditionalFormatting>
  <conditionalFormatting sqref="F82">
    <cfRule type="cellIs" dxfId="2" priority="1247" stopIfTrue="1" operator="lessThan">
      <formula>0</formula>
    </cfRule>
  </conditionalFormatting>
  <conditionalFormatting sqref="F83">
    <cfRule type="cellIs" dxfId="2" priority="1246" stopIfTrue="1" operator="lessThan">
      <formula>0</formula>
    </cfRule>
  </conditionalFormatting>
  <conditionalFormatting sqref="F84">
    <cfRule type="cellIs" dxfId="2" priority="1245" stopIfTrue="1" operator="lessThan">
      <formula>0</formula>
    </cfRule>
  </conditionalFormatting>
  <conditionalFormatting sqref="F85">
    <cfRule type="cellIs" dxfId="2" priority="1244" stopIfTrue="1" operator="lessThan">
      <formula>0</formula>
    </cfRule>
  </conditionalFormatting>
  <conditionalFormatting sqref="F86">
    <cfRule type="cellIs" dxfId="2" priority="1243" stopIfTrue="1" operator="lessThan">
      <formula>0</formula>
    </cfRule>
  </conditionalFormatting>
  <conditionalFormatting sqref="F87">
    <cfRule type="cellIs" dxfId="2" priority="1242" stopIfTrue="1" operator="lessThan">
      <formula>0</formula>
    </cfRule>
  </conditionalFormatting>
  <conditionalFormatting sqref="F88">
    <cfRule type="cellIs" dxfId="2" priority="1241" stopIfTrue="1" operator="lessThan">
      <formula>0</formula>
    </cfRule>
  </conditionalFormatting>
  <conditionalFormatting sqref="F89">
    <cfRule type="cellIs" dxfId="2" priority="1240" stopIfTrue="1" operator="lessThan">
      <formula>0</formula>
    </cfRule>
  </conditionalFormatting>
  <conditionalFormatting sqref="F90">
    <cfRule type="cellIs" dxfId="2" priority="1239" stopIfTrue="1" operator="lessThan">
      <formula>0</formula>
    </cfRule>
  </conditionalFormatting>
  <conditionalFormatting sqref="F91">
    <cfRule type="cellIs" dxfId="2" priority="1238" stopIfTrue="1" operator="lessThan">
      <formula>0</formula>
    </cfRule>
  </conditionalFormatting>
  <conditionalFormatting sqref="F92">
    <cfRule type="cellIs" dxfId="2" priority="1237" stopIfTrue="1" operator="lessThan">
      <formula>0</formula>
    </cfRule>
  </conditionalFormatting>
  <conditionalFormatting sqref="F93">
    <cfRule type="cellIs" dxfId="2" priority="1236" stopIfTrue="1" operator="lessThan">
      <formula>0</formula>
    </cfRule>
  </conditionalFormatting>
  <conditionalFormatting sqref="F94">
    <cfRule type="cellIs" dxfId="2" priority="1235" stopIfTrue="1" operator="lessThan">
      <formula>0</formula>
    </cfRule>
  </conditionalFormatting>
  <conditionalFormatting sqref="F95">
    <cfRule type="cellIs" dxfId="2" priority="1234" stopIfTrue="1" operator="lessThan">
      <formula>0</formula>
    </cfRule>
  </conditionalFormatting>
  <conditionalFormatting sqref="F96">
    <cfRule type="cellIs" dxfId="2" priority="1233" stopIfTrue="1" operator="lessThan">
      <formula>0</formula>
    </cfRule>
  </conditionalFormatting>
  <conditionalFormatting sqref="F97">
    <cfRule type="cellIs" dxfId="2" priority="1232" stopIfTrue="1" operator="lessThan">
      <formula>0</formula>
    </cfRule>
  </conditionalFormatting>
  <conditionalFormatting sqref="F98">
    <cfRule type="cellIs" dxfId="2" priority="1231" stopIfTrue="1" operator="lessThan">
      <formula>0</formula>
    </cfRule>
  </conditionalFormatting>
  <conditionalFormatting sqref="F99">
    <cfRule type="cellIs" dxfId="2" priority="1230" stopIfTrue="1" operator="lessThan">
      <formula>0</formula>
    </cfRule>
  </conditionalFormatting>
  <conditionalFormatting sqref="F100">
    <cfRule type="cellIs" dxfId="2" priority="1229" stopIfTrue="1" operator="lessThan">
      <formula>0</formula>
    </cfRule>
  </conditionalFormatting>
  <conditionalFormatting sqref="F101">
    <cfRule type="cellIs" dxfId="2" priority="1228" stopIfTrue="1" operator="lessThan">
      <formula>0</formula>
    </cfRule>
  </conditionalFormatting>
  <conditionalFormatting sqref="F102">
    <cfRule type="cellIs" dxfId="2" priority="1227" stopIfTrue="1" operator="lessThan">
      <formula>0</formula>
    </cfRule>
  </conditionalFormatting>
  <conditionalFormatting sqref="F103">
    <cfRule type="cellIs" dxfId="2" priority="1226" stopIfTrue="1" operator="lessThan">
      <formula>0</formula>
    </cfRule>
  </conditionalFormatting>
  <conditionalFormatting sqref="F104">
    <cfRule type="cellIs" dxfId="2" priority="1225" stopIfTrue="1" operator="lessThan">
      <formula>0</formula>
    </cfRule>
  </conditionalFormatting>
  <conditionalFormatting sqref="F105">
    <cfRule type="cellIs" dxfId="2" priority="1224" stopIfTrue="1" operator="lessThan">
      <formula>0</formula>
    </cfRule>
  </conditionalFormatting>
  <conditionalFormatting sqref="F106">
    <cfRule type="cellIs" dxfId="2" priority="1223" stopIfTrue="1" operator="lessThan">
      <formula>0</formula>
    </cfRule>
  </conditionalFormatting>
  <conditionalFormatting sqref="F107">
    <cfRule type="cellIs" dxfId="2" priority="1222" stopIfTrue="1" operator="lessThan">
      <formula>0</formula>
    </cfRule>
  </conditionalFormatting>
  <conditionalFormatting sqref="F108">
    <cfRule type="cellIs" dxfId="2" priority="1221" stopIfTrue="1" operator="lessThan">
      <formula>0</formula>
    </cfRule>
  </conditionalFormatting>
  <conditionalFormatting sqref="F109">
    <cfRule type="cellIs" dxfId="2" priority="1220" stopIfTrue="1" operator="lessThan">
      <formula>0</formula>
    </cfRule>
  </conditionalFormatting>
  <conditionalFormatting sqref="F110">
    <cfRule type="cellIs" dxfId="2" priority="1219" stopIfTrue="1" operator="lessThan">
      <formula>0</formula>
    </cfRule>
  </conditionalFormatting>
  <conditionalFormatting sqref="F111">
    <cfRule type="cellIs" dxfId="2" priority="1218" stopIfTrue="1" operator="lessThan">
      <formula>0</formula>
    </cfRule>
  </conditionalFormatting>
  <conditionalFormatting sqref="F112">
    <cfRule type="cellIs" dxfId="2" priority="1217" stopIfTrue="1" operator="lessThan">
      <formula>0</formula>
    </cfRule>
  </conditionalFormatting>
  <conditionalFormatting sqref="F113">
    <cfRule type="cellIs" dxfId="2" priority="1216" stopIfTrue="1" operator="lessThan">
      <formula>0</formula>
    </cfRule>
  </conditionalFormatting>
  <conditionalFormatting sqref="F114">
    <cfRule type="cellIs" dxfId="2" priority="1215" stopIfTrue="1" operator="lessThan">
      <formula>0</formula>
    </cfRule>
  </conditionalFormatting>
  <conditionalFormatting sqref="F115">
    <cfRule type="cellIs" dxfId="2" priority="1214" stopIfTrue="1" operator="lessThan">
      <formula>0</formula>
    </cfRule>
  </conditionalFormatting>
  <conditionalFormatting sqref="F116">
    <cfRule type="cellIs" dxfId="2" priority="1213" stopIfTrue="1" operator="lessThan">
      <formula>0</formula>
    </cfRule>
  </conditionalFormatting>
  <conditionalFormatting sqref="F117">
    <cfRule type="cellIs" dxfId="2" priority="1212" stopIfTrue="1" operator="lessThan">
      <formula>0</formula>
    </cfRule>
  </conditionalFormatting>
  <conditionalFormatting sqref="F118">
    <cfRule type="cellIs" dxfId="2" priority="1211" stopIfTrue="1" operator="lessThan">
      <formula>0</formula>
    </cfRule>
  </conditionalFormatting>
  <conditionalFormatting sqref="F119">
    <cfRule type="cellIs" dxfId="2" priority="1210" stopIfTrue="1" operator="lessThan">
      <formula>0</formula>
    </cfRule>
  </conditionalFormatting>
  <conditionalFormatting sqref="F120">
    <cfRule type="cellIs" dxfId="2" priority="1209" stopIfTrue="1" operator="lessThan">
      <formula>0</formula>
    </cfRule>
  </conditionalFormatting>
  <conditionalFormatting sqref="F121">
    <cfRule type="cellIs" dxfId="2" priority="1208" stopIfTrue="1" operator="lessThan">
      <formula>0</formula>
    </cfRule>
  </conditionalFormatting>
  <conditionalFormatting sqref="F122">
    <cfRule type="cellIs" dxfId="2" priority="1207" stopIfTrue="1" operator="lessThan">
      <formula>0</formula>
    </cfRule>
  </conditionalFormatting>
  <conditionalFormatting sqref="F123">
    <cfRule type="cellIs" dxfId="2" priority="1206" stopIfTrue="1" operator="lessThan">
      <formula>0</formula>
    </cfRule>
  </conditionalFormatting>
  <conditionalFormatting sqref="F124">
    <cfRule type="cellIs" dxfId="2" priority="1205" stopIfTrue="1" operator="lessThan">
      <formula>0</formula>
    </cfRule>
  </conditionalFormatting>
  <conditionalFormatting sqref="F125">
    <cfRule type="cellIs" dxfId="2" priority="1204" stopIfTrue="1" operator="lessThan">
      <formula>0</formula>
    </cfRule>
  </conditionalFormatting>
  <conditionalFormatting sqref="F126">
    <cfRule type="cellIs" dxfId="2" priority="1203" stopIfTrue="1" operator="lessThan">
      <formula>0</formula>
    </cfRule>
  </conditionalFormatting>
  <conditionalFormatting sqref="F127">
    <cfRule type="cellIs" dxfId="2" priority="1202" stopIfTrue="1" operator="lessThan">
      <formula>0</formula>
    </cfRule>
  </conditionalFormatting>
  <conditionalFormatting sqref="F128">
    <cfRule type="cellIs" dxfId="2" priority="1201" stopIfTrue="1" operator="lessThan">
      <formula>0</formula>
    </cfRule>
  </conditionalFormatting>
  <conditionalFormatting sqref="F129">
    <cfRule type="cellIs" dxfId="2" priority="1200" stopIfTrue="1" operator="lessThan">
      <formula>0</formula>
    </cfRule>
  </conditionalFormatting>
  <conditionalFormatting sqref="F130">
    <cfRule type="cellIs" dxfId="2" priority="1199" stopIfTrue="1" operator="lessThan">
      <formula>0</formula>
    </cfRule>
  </conditionalFormatting>
  <conditionalFormatting sqref="F131">
    <cfRule type="cellIs" dxfId="2" priority="1198" stopIfTrue="1" operator="lessThan">
      <formula>0</formula>
    </cfRule>
  </conditionalFormatting>
  <conditionalFormatting sqref="F132">
    <cfRule type="cellIs" dxfId="2" priority="1197" stopIfTrue="1" operator="lessThan">
      <formula>0</formula>
    </cfRule>
  </conditionalFormatting>
  <conditionalFormatting sqref="F133">
    <cfRule type="cellIs" dxfId="2" priority="1196" stopIfTrue="1" operator="lessThan">
      <formula>0</formula>
    </cfRule>
  </conditionalFormatting>
  <conditionalFormatting sqref="F134">
    <cfRule type="cellIs" dxfId="2" priority="1195" stopIfTrue="1" operator="lessThan">
      <formula>0</formula>
    </cfRule>
  </conditionalFormatting>
  <conditionalFormatting sqref="F135">
    <cfRule type="cellIs" dxfId="2" priority="1194" stopIfTrue="1" operator="lessThan">
      <formula>0</formula>
    </cfRule>
  </conditionalFormatting>
  <conditionalFormatting sqref="F136">
    <cfRule type="cellIs" dxfId="2" priority="1193" stopIfTrue="1" operator="lessThan">
      <formula>0</formula>
    </cfRule>
  </conditionalFormatting>
  <conditionalFormatting sqref="F137">
    <cfRule type="cellIs" dxfId="2" priority="1192" stopIfTrue="1" operator="lessThan">
      <formula>0</formula>
    </cfRule>
  </conditionalFormatting>
  <conditionalFormatting sqref="F138">
    <cfRule type="cellIs" dxfId="2" priority="1191" stopIfTrue="1" operator="lessThan">
      <formula>0</formula>
    </cfRule>
  </conditionalFormatting>
  <conditionalFormatting sqref="F139">
    <cfRule type="cellIs" dxfId="2" priority="1190" stopIfTrue="1" operator="lessThan">
      <formula>0</formula>
    </cfRule>
  </conditionalFormatting>
  <conditionalFormatting sqref="F140">
    <cfRule type="cellIs" dxfId="2" priority="1189" stopIfTrue="1" operator="lessThan">
      <formula>0</formula>
    </cfRule>
  </conditionalFormatting>
  <conditionalFormatting sqref="F141">
    <cfRule type="cellIs" dxfId="2" priority="1188" stopIfTrue="1" operator="lessThan">
      <formula>0</formula>
    </cfRule>
  </conditionalFormatting>
  <conditionalFormatting sqref="F142">
    <cfRule type="cellIs" dxfId="2" priority="1187" stopIfTrue="1" operator="lessThan">
      <formula>0</formula>
    </cfRule>
  </conditionalFormatting>
  <conditionalFormatting sqref="F143">
    <cfRule type="cellIs" dxfId="2" priority="1186" stopIfTrue="1" operator="lessThan">
      <formula>0</formula>
    </cfRule>
  </conditionalFormatting>
  <conditionalFormatting sqref="F144">
    <cfRule type="cellIs" dxfId="2" priority="1185" stopIfTrue="1" operator="lessThan">
      <formula>0</formula>
    </cfRule>
  </conditionalFormatting>
  <conditionalFormatting sqref="F145">
    <cfRule type="cellIs" dxfId="2" priority="1184" stopIfTrue="1" operator="lessThan">
      <formula>0</formula>
    </cfRule>
  </conditionalFormatting>
  <conditionalFormatting sqref="F146">
    <cfRule type="cellIs" dxfId="2" priority="1183" stopIfTrue="1" operator="lessThan">
      <formula>0</formula>
    </cfRule>
  </conditionalFormatting>
  <conditionalFormatting sqref="F147">
    <cfRule type="cellIs" dxfId="2" priority="1182" stopIfTrue="1" operator="lessThan">
      <formula>0</formula>
    </cfRule>
  </conditionalFormatting>
  <conditionalFormatting sqref="F148">
    <cfRule type="cellIs" dxfId="2" priority="1181" stopIfTrue="1" operator="lessThan">
      <formula>0</formula>
    </cfRule>
  </conditionalFormatting>
  <conditionalFormatting sqref="F149">
    <cfRule type="cellIs" dxfId="2" priority="1180" stopIfTrue="1" operator="lessThan">
      <formula>0</formula>
    </cfRule>
  </conditionalFormatting>
  <conditionalFormatting sqref="F150">
    <cfRule type="cellIs" dxfId="2" priority="1179" stopIfTrue="1" operator="lessThan">
      <formula>0</formula>
    </cfRule>
  </conditionalFormatting>
  <conditionalFormatting sqref="F151">
    <cfRule type="cellIs" dxfId="2" priority="1178" stopIfTrue="1" operator="lessThan">
      <formula>0</formula>
    </cfRule>
  </conditionalFormatting>
  <conditionalFormatting sqref="F152">
    <cfRule type="cellIs" dxfId="2" priority="1177" stopIfTrue="1" operator="lessThan">
      <formula>0</formula>
    </cfRule>
  </conditionalFormatting>
  <conditionalFormatting sqref="F153">
    <cfRule type="cellIs" dxfId="2" priority="1176" stopIfTrue="1" operator="lessThan">
      <formula>0</formula>
    </cfRule>
  </conditionalFormatting>
  <conditionalFormatting sqref="F154">
    <cfRule type="cellIs" dxfId="2" priority="1175" stopIfTrue="1" operator="lessThan">
      <formula>0</formula>
    </cfRule>
  </conditionalFormatting>
  <conditionalFormatting sqref="F155">
    <cfRule type="cellIs" dxfId="2" priority="1174" stopIfTrue="1" operator="lessThan">
      <formula>0</formula>
    </cfRule>
  </conditionalFormatting>
  <conditionalFormatting sqref="F156">
    <cfRule type="cellIs" dxfId="2" priority="1173" stopIfTrue="1" operator="lessThan">
      <formula>0</formula>
    </cfRule>
  </conditionalFormatting>
  <conditionalFormatting sqref="F157">
    <cfRule type="cellIs" dxfId="2" priority="1172" stopIfTrue="1" operator="lessThan">
      <formula>0</formula>
    </cfRule>
  </conditionalFormatting>
  <conditionalFormatting sqref="F158">
    <cfRule type="cellIs" dxfId="2" priority="1171" stopIfTrue="1" operator="lessThan">
      <formula>0</formula>
    </cfRule>
  </conditionalFormatting>
  <conditionalFormatting sqref="F159">
    <cfRule type="cellIs" dxfId="2" priority="1170" stopIfTrue="1" operator="lessThan">
      <formula>0</formula>
    </cfRule>
  </conditionalFormatting>
  <conditionalFormatting sqref="F160">
    <cfRule type="cellIs" dxfId="2" priority="1169" stopIfTrue="1" operator="lessThan">
      <formula>0</formula>
    </cfRule>
  </conditionalFormatting>
  <conditionalFormatting sqref="F161">
    <cfRule type="cellIs" dxfId="2" priority="1168" stopIfTrue="1" operator="lessThan">
      <formula>0</formula>
    </cfRule>
  </conditionalFormatting>
  <conditionalFormatting sqref="F162">
    <cfRule type="cellIs" dxfId="2" priority="1167" stopIfTrue="1" operator="lessThan">
      <formula>0</formula>
    </cfRule>
  </conditionalFormatting>
  <conditionalFormatting sqref="F163">
    <cfRule type="cellIs" dxfId="2" priority="1166" stopIfTrue="1" operator="lessThan">
      <formula>0</formula>
    </cfRule>
  </conditionalFormatting>
  <conditionalFormatting sqref="F164">
    <cfRule type="cellIs" dxfId="2" priority="1165" stopIfTrue="1" operator="lessThan">
      <formula>0</formula>
    </cfRule>
  </conditionalFormatting>
  <conditionalFormatting sqref="F165">
    <cfRule type="cellIs" dxfId="2" priority="1164" stopIfTrue="1" operator="lessThan">
      <formula>0</formula>
    </cfRule>
  </conditionalFormatting>
  <conditionalFormatting sqref="F166">
    <cfRule type="cellIs" dxfId="2" priority="1163" stopIfTrue="1" operator="lessThan">
      <formula>0</formula>
    </cfRule>
  </conditionalFormatting>
  <conditionalFormatting sqref="F167">
    <cfRule type="cellIs" dxfId="2" priority="1162" stopIfTrue="1" operator="lessThan">
      <formula>0</formula>
    </cfRule>
  </conditionalFormatting>
  <conditionalFormatting sqref="F168">
    <cfRule type="cellIs" dxfId="2" priority="1161" stopIfTrue="1" operator="lessThan">
      <formula>0</formula>
    </cfRule>
  </conditionalFormatting>
  <conditionalFormatting sqref="F169">
    <cfRule type="cellIs" dxfId="2" priority="1160" stopIfTrue="1" operator="lessThan">
      <formula>0</formula>
    </cfRule>
  </conditionalFormatting>
  <conditionalFormatting sqref="F170">
    <cfRule type="cellIs" dxfId="2" priority="1159" stopIfTrue="1" operator="lessThan">
      <formula>0</formula>
    </cfRule>
  </conditionalFormatting>
  <conditionalFormatting sqref="F171">
    <cfRule type="cellIs" dxfId="2" priority="1158" stopIfTrue="1" operator="lessThan">
      <formula>0</formula>
    </cfRule>
  </conditionalFormatting>
  <conditionalFormatting sqref="F172">
    <cfRule type="cellIs" dxfId="2" priority="1157" stopIfTrue="1" operator="lessThan">
      <formula>0</formula>
    </cfRule>
  </conditionalFormatting>
  <conditionalFormatting sqref="F173">
    <cfRule type="cellIs" dxfId="2" priority="1156" stopIfTrue="1" operator="lessThan">
      <formula>0</formula>
    </cfRule>
  </conditionalFormatting>
  <conditionalFormatting sqref="F174">
    <cfRule type="cellIs" dxfId="2" priority="1155" stopIfTrue="1" operator="lessThan">
      <formula>0</formula>
    </cfRule>
  </conditionalFormatting>
  <conditionalFormatting sqref="F175">
    <cfRule type="cellIs" dxfId="2" priority="1154" stopIfTrue="1" operator="lessThan">
      <formula>0</formula>
    </cfRule>
  </conditionalFormatting>
  <conditionalFormatting sqref="F176">
    <cfRule type="cellIs" dxfId="2" priority="1153" stopIfTrue="1" operator="lessThan">
      <formula>0</formula>
    </cfRule>
  </conditionalFormatting>
  <conditionalFormatting sqref="F177">
    <cfRule type="cellIs" dxfId="2" priority="1152" stopIfTrue="1" operator="lessThan">
      <formula>0</formula>
    </cfRule>
  </conditionalFormatting>
  <conditionalFormatting sqref="F178">
    <cfRule type="cellIs" dxfId="2" priority="1151" stopIfTrue="1" operator="lessThan">
      <formula>0</formula>
    </cfRule>
  </conditionalFormatting>
  <conditionalFormatting sqref="F179">
    <cfRule type="cellIs" dxfId="2" priority="1150" stopIfTrue="1" operator="lessThan">
      <formula>0</formula>
    </cfRule>
  </conditionalFormatting>
  <conditionalFormatting sqref="F180">
    <cfRule type="cellIs" dxfId="2" priority="1149" stopIfTrue="1" operator="lessThan">
      <formula>0</formula>
    </cfRule>
  </conditionalFormatting>
  <conditionalFormatting sqref="F181">
    <cfRule type="cellIs" dxfId="2" priority="1148" stopIfTrue="1" operator="lessThan">
      <formula>0</formula>
    </cfRule>
  </conditionalFormatting>
  <conditionalFormatting sqref="F182">
    <cfRule type="cellIs" dxfId="2" priority="1147" stopIfTrue="1" operator="lessThan">
      <formula>0</formula>
    </cfRule>
  </conditionalFormatting>
  <conditionalFormatting sqref="F183">
    <cfRule type="cellIs" dxfId="2" priority="1146" stopIfTrue="1" operator="lessThan">
      <formula>0</formula>
    </cfRule>
  </conditionalFormatting>
  <conditionalFormatting sqref="F184">
    <cfRule type="cellIs" dxfId="2" priority="1145" stopIfTrue="1" operator="lessThan">
      <formula>0</formula>
    </cfRule>
  </conditionalFormatting>
  <conditionalFormatting sqref="F185">
    <cfRule type="cellIs" dxfId="2" priority="1144" stopIfTrue="1" operator="lessThan">
      <formula>0</formula>
    </cfRule>
  </conditionalFormatting>
  <conditionalFormatting sqref="F186">
    <cfRule type="cellIs" dxfId="2" priority="1143" stopIfTrue="1" operator="lessThan">
      <formula>0</formula>
    </cfRule>
  </conditionalFormatting>
  <conditionalFormatting sqref="F187">
    <cfRule type="cellIs" dxfId="2" priority="1142" stopIfTrue="1" operator="lessThan">
      <formula>0</formula>
    </cfRule>
  </conditionalFormatting>
  <conditionalFormatting sqref="F188">
    <cfRule type="cellIs" dxfId="2" priority="1141" stopIfTrue="1" operator="lessThan">
      <formula>0</formula>
    </cfRule>
  </conditionalFormatting>
  <conditionalFormatting sqref="F189">
    <cfRule type="cellIs" dxfId="2" priority="1140" stopIfTrue="1" operator="lessThan">
      <formula>0</formula>
    </cfRule>
  </conditionalFormatting>
  <conditionalFormatting sqref="F190">
    <cfRule type="cellIs" dxfId="2" priority="1139" stopIfTrue="1" operator="lessThan">
      <formula>0</formula>
    </cfRule>
  </conditionalFormatting>
  <conditionalFormatting sqref="F191">
    <cfRule type="cellIs" dxfId="2" priority="1138" stopIfTrue="1" operator="lessThan">
      <formula>0</formula>
    </cfRule>
  </conditionalFormatting>
  <conditionalFormatting sqref="F192">
    <cfRule type="cellIs" dxfId="2" priority="1137" stopIfTrue="1" operator="lessThan">
      <formula>0</formula>
    </cfRule>
  </conditionalFormatting>
  <conditionalFormatting sqref="F193">
    <cfRule type="cellIs" dxfId="2" priority="1136" stopIfTrue="1" operator="lessThan">
      <formula>0</formula>
    </cfRule>
  </conditionalFormatting>
  <conditionalFormatting sqref="F194">
    <cfRule type="cellIs" dxfId="2" priority="1135" stopIfTrue="1" operator="lessThan">
      <formula>0</formula>
    </cfRule>
  </conditionalFormatting>
  <conditionalFormatting sqref="F195">
    <cfRule type="cellIs" dxfId="2" priority="1134" stopIfTrue="1" operator="lessThan">
      <formula>0</formula>
    </cfRule>
  </conditionalFormatting>
  <conditionalFormatting sqref="F196">
    <cfRule type="cellIs" dxfId="2" priority="1133" stopIfTrue="1" operator="lessThan">
      <formula>0</formula>
    </cfRule>
  </conditionalFormatting>
  <conditionalFormatting sqref="F197">
    <cfRule type="cellIs" dxfId="2" priority="1132" stopIfTrue="1" operator="lessThan">
      <formula>0</formula>
    </cfRule>
  </conditionalFormatting>
  <conditionalFormatting sqref="F198">
    <cfRule type="cellIs" dxfId="2" priority="1131" stopIfTrue="1" operator="lessThan">
      <formula>0</formula>
    </cfRule>
  </conditionalFormatting>
  <conditionalFormatting sqref="F199">
    <cfRule type="cellIs" dxfId="2" priority="1130" stopIfTrue="1" operator="lessThan">
      <formula>0</formula>
    </cfRule>
  </conditionalFormatting>
  <conditionalFormatting sqref="F200">
    <cfRule type="cellIs" dxfId="2" priority="1129" stopIfTrue="1" operator="lessThan">
      <formula>0</formula>
    </cfRule>
  </conditionalFormatting>
  <conditionalFormatting sqref="F201">
    <cfRule type="cellIs" dxfId="2" priority="1128" stopIfTrue="1" operator="lessThan">
      <formula>0</formula>
    </cfRule>
  </conditionalFormatting>
  <conditionalFormatting sqref="F202">
    <cfRule type="cellIs" dxfId="2" priority="1127" stopIfTrue="1" operator="lessThan">
      <formula>0</formula>
    </cfRule>
  </conditionalFormatting>
  <conditionalFormatting sqref="F203">
    <cfRule type="cellIs" dxfId="2" priority="1126" stopIfTrue="1" operator="lessThan">
      <formula>0</formula>
    </cfRule>
  </conditionalFormatting>
  <conditionalFormatting sqref="F204">
    <cfRule type="cellIs" dxfId="2" priority="1125" stopIfTrue="1" operator="lessThan">
      <formula>0</formula>
    </cfRule>
  </conditionalFormatting>
  <conditionalFormatting sqref="F205">
    <cfRule type="cellIs" dxfId="2" priority="1124" stopIfTrue="1" operator="lessThan">
      <formula>0</formula>
    </cfRule>
  </conditionalFormatting>
  <conditionalFormatting sqref="F206">
    <cfRule type="cellIs" dxfId="2" priority="1123" stopIfTrue="1" operator="lessThan">
      <formula>0</formula>
    </cfRule>
  </conditionalFormatting>
  <conditionalFormatting sqref="F207">
    <cfRule type="cellIs" dxfId="2" priority="1122" stopIfTrue="1" operator="lessThan">
      <formula>0</formula>
    </cfRule>
  </conditionalFormatting>
  <conditionalFormatting sqref="F208">
    <cfRule type="cellIs" dxfId="2" priority="1121" stopIfTrue="1" operator="lessThan">
      <formula>0</formula>
    </cfRule>
  </conditionalFormatting>
  <conditionalFormatting sqref="F209">
    <cfRule type="cellIs" dxfId="2" priority="1120" stopIfTrue="1" operator="lessThan">
      <formula>0</formula>
    </cfRule>
  </conditionalFormatting>
  <conditionalFormatting sqref="F210">
    <cfRule type="cellIs" dxfId="2" priority="1119" stopIfTrue="1" operator="lessThan">
      <formula>0</formula>
    </cfRule>
  </conditionalFormatting>
  <conditionalFormatting sqref="F211">
    <cfRule type="cellIs" dxfId="2" priority="1118" stopIfTrue="1" operator="lessThan">
      <formula>0</formula>
    </cfRule>
  </conditionalFormatting>
  <conditionalFormatting sqref="F212">
    <cfRule type="cellIs" dxfId="2" priority="1117" stopIfTrue="1" operator="lessThan">
      <formula>0</formula>
    </cfRule>
  </conditionalFormatting>
  <conditionalFormatting sqref="F213">
    <cfRule type="cellIs" dxfId="2" priority="1116" stopIfTrue="1" operator="lessThan">
      <formula>0</formula>
    </cfRule>
  </conditionalFormatting>
  <conditionalFormatting sqref="F214">
    <cfRule type="cellIs" dxfId="2" priority="1115" stopIfTrue="1" operator="lessThan">
      <formula>0</formula>
    </cfRule>
  </conditionalFormatting>
  <conditionalFormatting sqref="F215">
    <cfRule type="cellIs" dxfId="2" priority="1114" stopIfTrue="1" operator="lessThan">
      <formula>0</formula>
    </cfRule>
  </conditionalFormatting>
  <conditionalFormatting sqref="F216">
    <cfRule type="cellIs" dxfId="2" priority="1113" stopIfTrue="1" operator="lessThan">
      <formula>0</formula>
    </cfRule>
  </conditionalFormatting>
  <conditionalFormatting sqref="F217">
    <cfRule type="cellIs" dxfId="2" priority="1112" stopIfTrue="1" operator="lessThan">
      <formula>0</formula>
    </cfRule>
  </conditionalFormatting>
  <conditionalFormatting sqref="F218">
    <cfRule type="cellIs" dxfId="2" priority="1111" stopIfTrue="1" operator="lessThan">
      <formula>0</formula>
    </cfRule>
  </conditionalFormatting>
  <conditionalFormatting sqref="F219">
    <cfRule type="cellIs" dxfId="2" priority="1110" stopIfTrue="1" operator="lessThan">
      <formula>0</formula>
    </cfRule>
  </conditionalFormatting>
  <conditionalFormatting sqref="F220">
    <cfRule type="cellIs" dxfId="2" priority="1109" stopIfTrue="1" operator="lessThan">
      <formula>0</formula>
    </cfRule>
  </conditionalFormatting>
  <conditionalFormatting sqref="F221">
    <cfRule type="cellIs" dxfId="2" priority="1108" stopIfTrue="1" operator="lessThan">
      <formula>0</formula>
    </cfRule>
  </conditionalFormatting>
  <conditionalFormatting sqref="F222">
    <cfRule type="cellIs" dxfId="2" priority="1107" stopIfTrue="1" operator="lessThan">
      <formula>0</formula>
    </cfRule>
  </conditionalFormatting>
  <conditionalFormatting sqref="F223">
    <cfRule type="cellIs" dxfId="2" priority="1106" stopIfTrue="1" operator="lessThan">
      <formula>0</formula>
    </cfRule>
  </conditionalFormatting>
  <conditionalFormatting sqref="F224">
    <cfRule type="cellIs" dxfId="2" priority="1105" stopIfTrue="1" operator="lessThan">
      <formula>0</formula>
    </cfRule>
  </conditionalFormatting>
  <conditionalFormatting sqref="F225">
    <cfRule type="cellIs" dxfId="2" priority="1104" stopIfTrue="1" operator="lessThan">
      <formula>0</formula>
    </cfRule>
  </conditionalFormatting>
  <conditionalFormatting sqref="F226">
    <cfRule type="cellIs" dxfId="2" priority="1103" stopIfTrue="1" operator="lessThan">
      <formula>0</formula>
    </cfRule>
  </conditionalFormatting>
  <conditionalFormatting sqref="F227">
    <cfRule type="cellIs" dxfId="2" priority="1102" stopIfTrue="1" operator="lessThan">
      <formula>0</formula>
    </cfRule>
  </conditionalFormatting>
  <conditionalFormatting sqref="F228">
    <cfRule type="cellIs" dxfId="2" priority="1101" stopIfTrue="1" operator="lessThan">
      <formula>0</formula>
    </cfRule>
  </conditionalFormatting>
  <conditionalFormatting sqref="F229">
    <cfRule type="cellIs" dxfId="2" priority="1100" stopIfTrue="1" operator="lessThan">
      <formula>0</formula>
    </cfRule>
  </conditionalFormatting>
  <conditionalFormatting sqref="F230">
    <cfRule type="cellIs" dxfId="2" priority="1099" stopIfTrue="1" operator="lessThan">
      <formula>0</formula>
    </cfRule>
  </conditionalFormatting>
  <conditionalFormatting sqref="F231">
    <cfRule type="cellIs" dxfId="2" priority="1098" stopIfTrue="1" operator="lessThan">
      <formula>0</formula>
    </cfRule>
  </conditionalFormatting>
  <conditionalFormatting sqref="F232">
    <cfRule type="cellIs" dxfId="2" priority="1097" stopIfTrue="1" operator="lessThan">
      <formula>0</formula>
    </cfRule>
  </conditionalFormatting>
  <conditionalFormatting sqref="F233">
    <cfRule type="cellIs" dxfId="2" priority="1096" stopIfTrue="1" operator="lessThan">
      <formula>0</formula>
    </cfRule>
  </conditionalFormatting>
  <conditionalFormatting sqref="F234">
    <cfRule type="cellIs" dxfId="2" priority="1095" stopIfTrue="1" operator="lessThan">
      <formula>0</formula>
    </cfRule>
  </conditionalFormatting>
  <conditionalFormatting sqref="F235">
    <cfRule type="cellIs" dxfId="2" priority="1094" stopIfTrue="1" operator="lessThan">
      <formula>0</formula>
    </cfRule>
  </conditionalFormatting>
  <conditionalFormatting sqref="F236">
    <cfRule type="cellIs" dxfId="2" priority="1093" stopIfTrue="1" operator="lessThan">
      <formula>0</formula>
    </cfRule>
  </conditionalFormatting>
  <conditionalFormatting sqref="F237">
    <cfRule type="cellIs" dxfId="2" priority="1092" stopIfTrue="1" operator="lessThan">
      <formula>0</formula>
    </cfRule>
  </conditionalFormatting>
  <conditionalFormatting sqref="F238">
    <cfRule type="cellIs" dxfId="2" priority="1091" stopIfTrue="1" operator="lessThan">
      <formula>0</formula>
    </cfRule>
  </conditionalFormatting>
  <conditionalFormatting sqref="F239">
    <cfRule type="cellIs" dxfId="2" priority="1090" stopIfTrue="1" operator="lessThan">
      <formula>0</formula>
    </cfRule>
  </conditionalFormatting>
  <conditionalFormatting sqref="F240">
    <cfRule type="cellIs" dxfId="2" priority="1089" stopIfTrue="1" operator="lessThan">
      <formula>0</formula>
    </cfRule>
  </conditionalFormatting>
  <conditionalFormatting sqref="F241">
    <cfRule type="cellIs" dxfId="2" priority="1088" stopIfTrue="1" operator="lessThan">
      <formula>0</formula>
    </cfRule>
  </conditionalFormatting>
  <conditionalFormatting sqref="F242">
    <cfRule type="cellIs" dxfId="2" priority="1087" stopIfTrue="1" operator="lessThan">
      <formula>0</formula>
    </cfRule>
  </conditionalFormatting>
  <conditionalFormatting sqref="F243">
    <cfRule type="cellIs" dxfId="2" priority="1086" stopIfTrue="1" operator="lessThan">
      <formula>0</formula>
    </cfRule>
  </conditionalFormatting>
  <conditionalFormatting sqref="F244">
    <cfRule type="cellIs" dxfId="2" priority="1085" stopIfTrue="1" operator="lessThan">
      <formula>0</formula>
    </cfRule>
  </conditionalFormatting>
  <conditionalFormatting sqref="F245">
    <cfRule type="cellIs" dxfId="2" priority="1084" stopIfTrue="1" operator="lessThan">
      <formula>0</formula>
    </cfRule>
  </conditionalFormatting>
  <conditionalFormatting sqref="F246">
    <cfRule type="cellIs" dxfId="2" priority="1083" stopIfTrue="1" operator="lessThan">
      <formula>0</formula>
    </cfRule>
  </conditionalFormatting>
  <conditionalFormatting sqref="F247">
    <cfRule type="cellIs" dxfId="2" priority="1082" stopIfTrue="1" operator="lessThan">
      <formula>0</formula>
    </cfRule>
  </conditionalFormatting>
  <conditionalFormatting sqref="F248">
    <cfRule type="cellIs" dxfId="2" priority="1081" stopIfTrue="1" operator="lessThan">
      <formula>0</formula>
    </cfRule>
  </conditionalFormatting>
  <conditionalFormatting sqref="F249">
    <cfRule type="cellIs" dxfId="2" priority="1080" stopIfTrue="1" operator="lessThan">
      <formula>0</formula>
    </cfRule>
  </conditionalFormatting>
  <conditionalFormatting sqref="F250">
    <cfRule type="cellIs" dxfId="2" priority="1079" stopIfTrue="1" operator="lessThan">
      <formula>0</formula>
    </cfRule>
  </conditionalFormatting>
  <conditionalFormatting sqref="F251">
    <cfRule type="cellIs" dxfId="2" priority="1078" stopIfTrue="1" operator="lessThan">
      <formula>0</formula>
    </cfRule>
  </conditionalFormatting>
  <conditionalFormatting sqref="F252">
    <cfRule type="cellIs" dxfId="2" priority="1077" stopIfTrue="1" operator="lessThan">
      <formula>0</formula>
    </cfRule>
  </conditionalFormatting>
  <conditionalFormatting sqref="F253">
    <cfRule type="cellIs" dxfId="2" priority="1076" stopIfTrue="1" operator="lessThan">
      <formula>0</formula>
    </cfRule>
  </conditionalFormatting>
  <conditionalFormatting sqref="F254">
    <cfRule type="cellIs" dxfId="2" priority="1075" stopIfTrue="1" operator="lessThan">
      <formula>0</formula>
    </cfRule>
  </conditionalFormatting>
  <conditionalFormatting sqref="F255">
    <cfRule type="cellIs" dxfId="2" priority="1074" stopIfTrue="1" operator="lessThan">
      <formula>0</formula>
    </cfRule>
  </conditionalFormatting>
  <conditionalFormatting sqref="F256">
    <cfRule type="cellIs" dxfId="2" priority="1073" stopIfTrue="1" operator="lessThan">
      <formula>0</formula>
    </cfRule>
  </conditionalFormatting>
  <conditionalFormatting sqref="F257">
    <cfRule type="cellIs" dxfId="2" priority="1072" stopIfTrue="1" operator="lessThan">
      <formula>0</formula>
    </cfRule>
  </conditionalFormatting>
  <conditionalFormatting sqref="F258">
    <cfRule type="cellIs" dxfId="2" priority="1071" stopIfTrue="1" operator="lessThan">
      <formula>0</formula>
    </cfRule>
  </conditionalFormatting>
  <conditionalFormatting sqref="F259">
    <cfRule type="cellIs" dxfId="2" priority="1070" stopIfTrue="1" operator="lessThan">
      <formula>0</formula>
    </cfRule>
  </conditionalFormatting>
  <conditionalFormatting sqref="F260">
    <cfRule type="cellIs" dxfId="2" priority="1069" stopIfTrue="1" operator="lessThan">
      <formula>0</formula>
    </cfRule>
  </conditionalFormatting>
  <conditionalFormatting sqref="F261">
    <cfRule type="cellIs" dxfId="2" priority="1068" stopIfTrue="1" operator="lessThan">
      <formula>0</formula>
    </cfRule>
  </conditionalFormatting>
  <conditionalFormatting sqref="F262">
    <cfRule type="cellIs" dxfId="2" priority="1067" stopIfTrue="1" operator="lessThan">
      <formula>0</formula>
    </cfRule>
  </conditionalFormatting>
  <conditionalFormatting sqref="F263">
    <cfRule type="cellIs" dxfId="2" priority="1066" stopIfTrue="1" operator="lessThan">
      <formula>0</formula>
    </cfRule>
  </conditionalFormatting>
  <conditionalFormatting sqref="F264">
    <cfRule type="cellIs" dxfId="2" priority="1065" stopIfTrue="1" operator="lessThan">
      <formula>0</formula>
    </cfRule>
  </conditionalFormatting>
  <conditionalFormatting sqref="F265">
    <cfRule type="cellIs" dxfId="2" priority="1064" stopIfTrue="1" operator="lessThan">
      <formula>0</formula>
    </cfRule>
  </conditionalFormatting>
  <conditionalFormatting sqref="F266">
    <cfRule type="cellIs" dxfId="2" priority="1063" stopIfTrue="1" operator="lessThan">
      <formula>0</formula>
    </cfRule>
  </conditionalFormatting>
  <conditionalFormatting sqref="F267">
    <cfRule type="cellIs" dxfId="2" priority="1062" stopIfTrue="1" operator="lessThan">
      <formula>0</formula>
    </cfRule>
  </conditionalFormatting>
  <conditionalFormatting sqref="F268">
    <cfRule type="cellIs" dxfId="2" priority="1061" stopIfTrue="1" operator="lessThan">
      <formula>0</formula>
    </cfRule>
  </conditionalFormatting>
  <conditionalFormatting sqref="F269">
    <cfRule type="cellIs" dxfId="2" priority="1060" stopIfTrue="1" operator="lessThan">
      <formula>0</formula>
    </cfRule>
  </conditionalFormatting>
  <conditionalFormatting sqref="F270">
    <cfRule type="cellIs" dxfId="2" priority="1059" stopIfTrue="1" operator="lessThan">
      <formula>0</formula>
    </cfRule>
  </conditionalFormatting>
  <conditionalFormatting sqref="F271">
    <cfRule type="cellIs" dxfId="2" priority="1058" stopIfTrue="1" operator="lessThan">
      <formula>0</formula>
    </cfRule>
  </conditionalFormatting>
  <conditionalFormatting sqref="F272">
    <cfRule type="cellIs" dxfId="2" priority="1057" stopIfTrue="1" operator="lessThan">
      <formula>0</formula>
    </cfRule>
  </conditionalFormatting>
  <conditionalFormatting sqref="F273">
    <cfRule type="cellIs" dxfId="2" priority="1056" stopIfTrue="1" operator="lessThan">
      <formula>0</formula>
    </cfRule>
  </conditionalFormatting>
  <conditionalFormatting sqref="F274">
    <cfRule type="cellIs" dxfId="2" priority="1055" stopIfTrue="1" operator="lessThan">
      <formula>0</formula>
    </cfRule>
  </conditionalFormatting>
  <conditionalFormatting sqref="F275">
    <cfRule type="cellIs" dxfId="2" priority="1054" stopIfTrue="1" operator="lessThan">
      <formula>0</formula>
    </cfRule>
  </conditionalFormatting>
  <conditionalFormatting sqref="F276">
    <cfRule type="cellIs" dxfId="2" priority="1053" stopIfTrue="1" operator="lessThan">
      <formula>0</formula>
    </cfRule>
  </conditionalFormatting>
  <conditionalFormatting sqref="F277">
    <cfRule type="cellIs" dxfId="2" priority="1052" stopIfTrue="1" operator="lessThan">
      <formula>0</formula>
    </cfRule>
  </conditionalFormatting>
  <conditionalFormatting sqref="F278">
    <cfRule type="cellIs" dxfId="2" priority="1051" stopIfTrue="1" operator="lessThan">
      <formula>0</formula>
    </cfRule>
  </conditionalFormatting>
  <conditionalFormatting sqref="F279">
    <cfRule type="cellIs" dxfId="2" priority="1050" stopIfTrue="1" operator="lessThan">
      <formula>0</formula>
    </cfRule>
  </conditionalFormatting>
  <conditionalFormatting sqref="F280">
    <cfRule type="cellIs" dxfId="2" priority="1049" stopIfTrue="1" operator="lessThan">
      <formula>0</formula>
    </cfRule>
  </conditionalFormatting>
  <conditionalFormatting sqref="F281">
    <cfRule type="cellIs" dxfId="2" priority="1048" stopIfTrue="1" operator="lessThan">
      <formula>0</formula>
    </cfRule>
  </conditionalFormatting>
  <conditionalFormatting sqref="F282">
    <cfRule type="cellIs" dxfId="2" priority="1047" stopIfTrue="1" operator="lessThan">
      <formula>0</formula>
    </cfRule>
  </conditionalFormatting>
  <conditionalFormatting sqref="F283">
    <cfRule type="cellIs" dxfId="2" priority="1046" stopIfTrue="1" operator="lessThan">
      <formula>0</formula>
    </cfRule>
  </conditionalFormatting>
  <conditionalFormatting sqref="F284">
    <cfRule type="cellIs" dxfId="2" priority="1045" stopIfTrue="1" operator="lessThan">
      <formula>0</formula>
    </cfRule>
  </conditionalFormatting>
  <conditionalFormatting sqref="F285">
    <cfRule type="cellIs" dxfId="2" priority="1044" stopIfTrue="1" operator="lessThan">
      <formula>0</formula>
    </cfRule>
  </conditionalFormatting>
  <conditionalFormatting sqref="F286">
    <cfRule type="cellIs" dxfId="2" priority="1043" stopIfTrue="1" operator="lessThan">
      <formula>0</formula>
    </cfRule>
  </conditionalFormatting>
  <conditionalFormatting sqref="F287">
    <cfRule type="cellIs" dxfId="2" priority="1042" stopIfTrue="1" operator="lessThan">
      <formula>0</formula>
    </cfRule>
  </conditionalFormatting>
  <conditionalFormatting sqref="F288">
    <cfRule type="cellIs" dxfId="2" priority="1041" stopIfTrue="1" operator="lessThan">
      <formula>0</formula>
    </cfRule>
  </conditionalFormatting>
  <conditionalFormatting sqref="F289">
    <cfRule type="cellIs" dxfId="2" priority="1040" stopIfTrue="1" operator="lessThan">
      <formula>0</formula>
    </cfRule>
  </conditionalFormatting>
  <conditionalFormatting sqref="F290">
    <cfRule type="cellIs" dxfId="2" priority="1039" stopIfTrue="1" operator="lessThan">
      <formula>0</formula>
    </cfRule>
  </conditionalFormatting>
  <conditionalFormatting sqref="F291">
    <cfRule type="cellIs" dxfId="2" priority="1038" stopIfTrue="1" operator="lessThan">
      <formula>0</formula>
    </cfRule>
  </conditionalFormatting>
  <conditionalFormatting sqref="F292">
    <cfRule type="cellIs" dxfId="2" priority="1037" stopIfTrue="1" operator="lessThan">
      <formula>0</formula>
    </cfRule>
  </conditionalFormatting>
  <conditionalFormatting sqref="F293">
    <cfRule type="cellIs" dxfId="2" priority="1036" stopIfTrue="1" operator="lessThan">
      <formula>0</formula>
    </cfRule>
  </conditionalFormatting>
  <conditionalFormatting sqref="F294">
    <cfRule type="cellIs" dxfId="2" priority="1035" stopIfTrue="1" operator="lessThan">
      <formula>0</formula>
    </cfRule>
  </conditionalFormatting>
  <conditionalFormatting sqref="F295">
    <cfRule type="cellIs" dxfId="2" priority="1034" stopIfTrue="1" operator="lessThan">
      <formula>0</formula>
    </cfRule>
  </conditionalFormatting>
  <conditionalFormatting sqref="F296">
    <cfRule type="cellIs" dxfId="2" priority="1033" stopIfTrue="1" operator="lessThan">
      <formula>0</formula>
    </cfRule>
  </conditionalFormatting>
  <conditionalFormatting sqref="F297">
    <cfRule type="cellIs" dxfId="2" priority="1032" stopIfTrue="1" operator="lessThan">
      <formula>0</formula>
    </cfRule>
  </conditionalFormatting>
  <conditionalFormatting sqref="F298">
    <cfRule type="cellIs" dxfId="2" priority="1031" stopIfTrue="1" operator="lessThan">
      <formula>0</formula>
    </cfRule>
  </conditionalFormatting>
  <conditionalFormatting sqref="F299">
    <cfRule type="cellIs" dxfId="2" priority="1030" stopIfTrue="1" operator="lessThan">
      <formula>0</formula>
    </cfRule>
  </conditionalFormatting>
  <conditionalFormatting sqref="F300">
    <cfRule type="cellIs" dxfId="2" priority="1029" stopIfTrue="1" operator="lessThan">
      <formula>0</formula>
    </cfRule>
  </conditionalFormatting>
  <conditionalFormatting sqref="F301">
    <cfRule type="cellIs" dxfId="2" priority="1028" stopIfTrue="1" operator="lessThan">
      <formula>0</formula>
    </cfRule>
  </conditionalFormatting>
  <conditionalFormatting sqref="F302">
    <cfRule type="cellIs" dxfId="2" priority="1027" stopIfTrue="1" operator="lessThan">
      <formula>0</formula>
    </cfRule>
  </conditionalFormatting>
  <conditionalFormatting sqref="F303">
    <cfRule type="cellIs" dxfId="2" priority="1026" stopIfTrue="1" operator="lessThan">
      <formula>0</formula>
    </cfRule>
  </conditionalFormatting>
  <conditionalFormatting sqref="F304">
    <cfRule type="cellIs" dxfId="2" priority="1025" stopIfTrue="1" operator="lessThan">
      <formula>0</formula>
    </cfRule>
  </conditionalFormatting>
  <conditionalFormatting sqref="F305">
    <cfRule type="cellIs" dxfId="2" priority="1024" stopIfTrue="1" operator="lessThan">
      <formula>0</formula>
    </cfRule>
  </conditionalFormatting>
  <conditionalFormatting sqref="F306">
    <cfRule type="cellIs" dxfId="2" priority="1023" stopIfTrue="1" operator="lessThan">
      <formula>0</formula>
    </cfRule>
  </conditionalFormatting>
  <conditionalFormatting sqref="F307">
    <cfRule type="cellIs" dxfId="2" priority="1022" stopIfTrue="1" operator="lessThan">
      <formula>0</formula>
    </cfRule>
  </conditionalFormatting>
  <conditionalFormatting sqref="F308">
    <cfRule type="cellIs" dxfId="2" priority="1021" stopIfTrue="1" operator="lessThan">
      <formula>0</formula>
    </cfRule>
  </conditionalFormatting>
  <conditionalFormatting sqref="F309">
    <cfRule type="cellIs" dxfId="2" priority="1020" stopIfTrue="1" operator="lessThan">
      <formula>0</formula>
    </cfRule>
  </conditionalFormatting>
  <conditionalFormatting sqref="F310">
    <cfRule type="cellIs" dxfId="2" priority="1019" stopIfTrue="1" operator="lessThan">
      <formula>0</formula>
    </cfRule>
  </conditionalFormatting>
  <conditionalFormatting sqref="F311">
    <cfRule type="cellIs" dxfId="2" priority="1018" stopIfTrue="1" operator="lessThan">
      <formula>0</formula>
    </cfRule>
  </conditionalFormatting>
  <conditionalFormatting sqref="F312">
    <cfRule type="cellIs" dxfId="2" priority="1017" stopIfTrue="1" operator="lessThan">
      <formula>0</formula>
    </cfRule>
  </conditionalFormatting>
  <conditionalFormatting sqref="F313">
    <cfRule type="cellIs" dxfId="2" priority="1016" stopIfTrue="1" operator="lessThan">
      <formula>0</formula>
    </cfRule>
  </conditionalFormatting>
  <conditionalFormatting sqref="F314">
    <cfRule type="cellIs" dxfId="2" priority="1015" stopIfTrue="1" operator="lessThan">
      <formula>0</formula>
    </cfRule>
  </conditionalFormatting>
  <conditionalFormatting sqref="F315">
    <cfRule type="cellIs" dxfId="2" priority="1014" stopIfTrue="1" operator="lessThan">
      <formula>0</formula>
    </cfRule>
  </conditionalFormatting>
  <conditionalFormatting sqref="F316">
    <cfRule type="cellIs" dxfId="2" priority="1013" stopIfTrue="1" operator="lessThan">
      <formula>0</formula>
    </cfRule>
  </conditionalFormatting>
  <conditionalFormatting sqref="F317">
    <cfRule type="cellIs" dxfId="2" priority="1012" stopIfTrue="1" operator="lessThan">
      <formula>0</formula>
    </cfRule>
  </conditionalFormatting>
  <conditionalFormatting sqref="F318">
    <cfRule type="cellIs" dxfId="2" priority="1011" stopIfTrue="1" operator="lessThan">
      <formula>0</formula>
    </cfRule>
  </conditionalFormatting>
  <conditionalFormatting sqref="F319">
    <cfRule type="cellIs" dxfId="2" priority="1010" stopIfTrue="1" operator="lessThan">
      <formula>0</formula>
    </cfRule>
  </conditionalFormatting>
  <conditionalFormatting sqref="F320">
    <cfRule type="cellIs" dxfId="2" priority="1009" stopIfTrue="1" operator="lessThan">
      <formula>0</formula>
    </cfRule>
  </conditionalFormatting>
  <conditionalFormatting sqref="F321">
    <cfRule type="cellIs" dxfId="2" priority="1008" stopIfTrue="1" operator="lessThan">
      <formula>0</formula>
    </cfRule>
  </conditionalFormatting>
  <conditionalFormatting sqref="F322">
    <cfRule type="cellIs" dxfId="2" priority="1007" stopIfTrue="1" operator="lessThan">
      <formula>0</formula>
    </cfRule>
  </conditionalFormatting>
  <conditionalFormatting sqref="F323">
    <cfRule type="cellIs" dxfId="2" priority="1006" stopIfTrue="1" operator="lessThan">
      <formula>0</formula>
    </cfRule>
  </conditionalFormatting>
  <conditionalFormatting sqref="F324">
    <cfRule type="cellIs" dxfId="2" priority="1005" stopIfTrue="1" operator="lessThan">
      <formula>0</formula>
    </cfRule>
  </conditionalFormatting>
  <conditionalFormatting sqref="F325">
    <cfRule type="cellIs" dxfId="2" priority="1004" stopIfTrue="1" operator="lessThan">
      <formula>0</formula>
    </cfRule>
  </conditionalFormatting>
  <conditionalFormatting sqref="F326">
    <cfRule type="cellIs" dxfId="2" priority="1003" stopIfTrue="1" operator="lessThan">
      <formula>0</formula>
    </cfRule>
  </conditionalFormatting>
  <conditionalFormatting sqref="F327">
    <cfRule type="cellIs" dxfId="2" priority="1002" stopIfTrue="1" operator="lessThan">
      <formula>0</formula>
    </cfRule>
  </conditionalFormatting>
  <conditionalFormatting sqref="F328">
    <cfRule type="cellIs" dxfId="2" priority="1001" stopIfTrue="1" operator="lessThan">
      <formula>0</formula>
    </cfRule>
  </conditionalFormatting>
  <conditionalFormatting sqref="F329">
    <cfRule type="cellIs" dxfId="2" priority="1000" stopIfTrue="1" operator="lessThan">
      <formula>0</formula>
    </cfRule>
  </conditionalFormatting>
  <conditionalFormatting sqref="F330">
    <cfRule type="cellIs" dxfId="2" priority="999" stopIfTrue="1" operator="lessThan">
      <formula>0</formula>
    </cfRule>
  </conditionalFormatting>
  <conditionalFormatting sqref="F331">
    <cfRule type="cellIs" dxfId="2" priority="998" stopIfTrue="1" operator="lessThan">
      <formula>0</formula>
    </cfRule>
  </conditionalFormatting>
  <conditionalFormatting sqref="F332">
    <cfRule type="cellIs" dxfId="2" priority="997" stopIfTrue="1" operator="lessThan">
      <formula>0</formula>
    </cfRule>
  </conditionalFormatting>
  <conditionalFormatting sqref="F333">
    <cfRule type="cellIs" dxfId="2" priority="996" stopIfTrue="1" operator="lessThan">
      <formula>0</formula>
    </cfRule>
  </conditionalFormatting>
  <conditionalFormatting sqref="F334">
    <cfRule type="cellIs" dxfId="2" priority="995" stopIfTrue="1" operator="lessThan">
      <formula>0</formula>
    </cfRule>
  </conditionalFormatting>
  <conditionalFormatting sqref="F335">
    <cfRule type="cellIs" dxfId="2" priority="994" stopIfTrue="1" operator="lessThan">
      <formula>0</formula>
    </cfRule>
  </conditionalFormatting>
  <conditionalFormatting sqref="F336">
    <cfRule type="cellIs" dxfId="2" priority="993" stopIfTrue="1" operator="lessThan">
      <formula>0</formula>
    </cfRule>
  </conditionalFormatting>
  <conditionalFormatting sqref="F337">
    <cfRule type="cellIs" dxfId="2" priority="992" stopIfTrue="1" operator="lessThan">
      <formula>0</formula>
    </cfRule>
  </conditionalFormatting>
  <conditionalFormatting sqref="F338">
    <cfRule type="cellIs" dxfId="2" priority="991" stopIfTrue="1" operator="lessThan">
      <formula>0</formula>
    </cfRule>
  </conditionalFormatting>
  <conditionalFormatting sqref="F339">
    <cfRule type="cellIs" dxfId="2" priority="990" stopIfTrue="1" operator="lessThan">
      <formula>0</formula>
    </cfRule>
  </conditionalFormatting>
  <conditionalFormatting sqref="F340">
    <cfRule type="cellIs" dxfId="2" priority="989" stopIfTrue="1" operator="lessThan">
      <formula>0</formula>
    </cfRule>
  </conditionalFormatting>
  <conditionalFormatting sqref="F341">
    <cfRule type="cellIs" dxfId="2" priority="988" stopIfTrue="1" operator="lessThan">
      <formula>0</formula>
    </cfRule>
  </conditionalFormatting>
  <conditionalFormatting sqref="F342">
    <cfRule type="cellIs" dxfId="2" priority="987" stopIfTrue="1" operator="lessThan">
      <formula>0</formula>
    </cfRule>
  </conditionalFormatting>
  <conditionalFormatting sqref="F343">
    <cfRule type="cellIs" dxfId="2" priority="986" stopIfTrue="1" operator="lessThan">
      <formula>0</formula>
    </cfRule>
  </conditionalFormatting>
  <conditionalFormatting sqref="F344">
    <cfRule type="cellIs" dxfId="2" priority="985" stopIfTrue="1" operator="lessThan">
      <formula>0</formula>
    </cfRule>
  </conditionalFormatting>
  <conditionalFormatting sqref="F345">
    <cfRule type="cellIs" dxfId="2" priority="984" stopIfTrue="1" operator="lessThan">
      <formula>0</formula>
    </cfRule>
  </conditionalFormatting>
  <conditionalFormatting sqref="F346">
    <cfRule type="cellIs" dxfId="2" priority="983" stopIfTrue="1" operator="lessThan">
      <formula>0</formula>
    </cfRule>
  </conditionalFormatting>
  <conditionalFormatting sqref="F347">
    <cfRule type="cellIs" dxfId="2" priority="982" stopIfTrue="1" operator="lessThan">
      <formula>0</formula>
    </cfRule>
  </conditionalFormatting>
  <conditionalFormatting sqref="F348">
    <cfRule type="cellIs" dxfId="2" priority="981" stopIfTrue="1" operator="lessThan">
      <formula>0</formula>
    </cfRule>
  </conditionalFormatting>
  <conditionalFormatting sqref="F349">
    <cfRule type="cellIs" dxfId="2" priority="980" stopIfTrue="1" operator="lessThan">
      <formula>0</formula>
    </cfRule>
  </conditionalFormatting>
  <conditionalFormatting sqref="F350">
    <cfRule type="cellIs" dxfId="2" priority="979" stopIfTrue="1" operator="lessThan">
      <formula>0</formula>
    </cfRule>
  </conditionalFormatting>
  <conditionalFormatting sqref="F351">
    <cfRule type="cellIs" dxfId="2" priority="978" stopIfTrue="1" operator="lessThan">
      <formula>0</formula>
    </cfRule>
  </conditionalFormatting>
  <conditionalFormatting sqref="F352">
    <cfRule type="cellIs" dxfId="2" priority="977" stopIfTrue="1" operator="lessThan">
      <formula>0</formula>
    </cfRule>
  </conditionalFormatting>
  <conditionalFormatting sqref="F353">
    <cfRule type="cellIs" dxfId="2" priority="976" stopIfTrue="1" operator="lessThan">
      <formula>0</formula>
    </cfRule>
  </conditionalFormatting>
  <conditionalFormatting sqref="F354">
    <cfRule type="cellIs" dxfId="2" priority="975" stopIfTrue="1" operator="lessThan">
      <formula>0</formula>
    </cfRule>
  </conditionalFormatting>
  <conditionalFormatting sqref="F355">
    <cfRule type="cellIs" dxfId="2" priority="974" stopIfTrue="1" operator="lessThan">
      <formula>0</formula>
    </cfRule>
  </conditionalFormatting>
  <conditionalFormatting sqref="F356">
    <cfRule type="cellIs" dxfId="2" priority="973" stopIfTrue="1" operator="lessThan">
      <formula>0</formula>
    </cfRule>
  </conditionalFormatting>
  <conditionalFormatting sqref="F357">
    <cfRule type="cellIs" dxfId="2" priority="972" stopIfTrue="1" operator="lessThan">
      <formula>0</formula>
    </cfRule>
  </conditionalFormatting>
  <conditionalFormatting sqref="F358">
    <cfRule type="cellIs" dxfId="2" priority="971" stopIfTrue="1" operator="lessThan">
      <formula>0</formula>
    </cfRule>
  </conditionalFormatting>
  <conditionalFormatting sqref="F359">
    <cfRule type="cellIs" dxfId="2" priority="970" stopIfTrue="1" operator="lessThan">
      <formula>0</formula>
    </cfRule>
  </conditionalFormatting>
  <conditionalFormatting sqref="F360">
    <cfRule type="cellIs" dxfId="2" priority="969" stopIfTrue="1" operator="lessThan">
      <formula>0</formula>
    </cfRule>
  </conditionalFormatting>
  <conditionalFormatting sqref="F361">
    <cfRule type="cellIs" dxfId="2" priority="968" stopIfTrue="1" operator="lessThan">
      <formula>0</formula>
    </cfRule>
  </conditionalFormatting>
  <conditionalFormatting sqref="F362">
    <cfRule type="cellIs" dxfId="2" priority="967" stopIfTrue="1" operator="lessThan">
      <formula>0</formula>
    </cfRule>
  </conditionalFormatting>
  <conditionalFormatting sqref="F363">
    <cfRule type="cellIs" dxfId="2" priority="966" stopIfTrue="1" operator="lessThan">
      <formula>0</formula>
    </cfRule>
  </conditionalFormatting>
  <conditionalFormatting sqref="F364">
    <cfRule type="cellIs" dxfId="2" priority="965" stopIfTrue="1" operator="lessThan">
      <formula>0</formula>
    </cfRule>
  </conditionalFormatting>
  <conditionalFormatting sqref="F365">
    <cfRule type="cellIs" dxfId="2" priority="964" stopIfTrue="1" operator="lessThan">
      <formula>0</formula>
    </cfRule>
  </conditionalFormatting>
  <conditionalFormatting sqref="F366">
    <cfRule type="cellIs" dxfId="2" priority="963" stopIfTrue="1" operator="lessThan">
      <formula>0</formula>
    </cfRule>
  </conditionalFormatting>
  <conditionalFormatting sqref="F367">
    <cfRule type="cellIs" dxfId="2" priority="962" stopIfTrue="1" operator="lessThan">
      <formula>0</formula>
    </cfRule>
  </conditionalFormatting>
  <conditionalFormatting sqref="F368">
    <cfRule type="cellIs" dxfId="2" priority="961" stopIfTrue="1" operator="lessThan">
      <formula>0</formula>
    </cfRule>
  </conditionalFormatting>
  <conditionalFormatting sqref="F369">
    <cfRule type="cellIs" dxfId="2" priority="960" stopIfTrue="1" operator="lessThan">
      <formula>0</formula>
    </cfRule>
  </conditionalFormatting>
  <conditionalFormatting sqref="F370">
    <cfRule type="cellIs" dxfId="2" priority="959" stopIfTrue="1" operator="lessThan">
      <formula>0</formula>
    </cfRule>
  </conditionalFormatting>
  <conditionalFormatting sqref="F371">
    <cfRule type="cellIs" dxfId="2" priority="958" stopIfTrue="1" operator="lessThan">
      <formula>0</formula>
    </cfRule>
  </conditionalFormatting>
  <conditionalFormatting sqref="F372">
    <cfRule type="cellIs" dxfId="2" priority="957" stopIfTrue="1" operator="lessThan">
      <formula>0</formula>
    </cfRule>
  </conditionalFormatting>
  <conditionalFormatting sqref="F373">
    <cfRule type="cellIs" dxfId="2" priority="956" stopIfTrue="1" operator="lessThan">
      <formula>0</formula>
    </cfRule>
  </conditionalFormatting>
  <conditionalFormatting sqref="F374">
    <cfRule type="cellIs" dxfId="2" priority="955" stopIfTrue="1" operator="lessThan">
      <formula>0</formula>
    </cfRule>
  </conditionalFormatting>
  <conditionalFormatting sqref="F375">
    <cfRule type="cellIs" dxfId="2" priority="954" stopIfTrue="1" operator="lessThan">
      <formula>0</formula>
    </cfRule>
  </conditionalFormatting>
  <conditionalFormatting sqref="F376">
    <cfRule type="cellIs" dxfId="2" priority="953" stopIfTrue="1" operator="lessThan">
      <formula>0</formula>
    </cfRule>
  </conditionalFormatting>
  <conditionalFormatting sqref="F377">
    <cfRule type="cellIs" dxfId="2" priority="952" stopIfTrue="1" operator="lessThan">
      <formula>0</formula>
    </cfRule>
  </conditionalFormatting>
  <conditionalFormatting sqref="F378">
    <cfRule type="cellIs" dxfId="2" priority="951" stopIfTrue="1" operator="lessThan">
      <formula>0</formula>
    </cfRule>
  </conditionalFormatting>
  <conditionalFormatting sqref="F379">
    <cfRule type="cellIs" dxfId="2" priority="950" stopIfTrue="1" operator="lessThan">
      <formula>0</formula>
    </cfRule>
  </conditionalFormatting>
  <conditionalFormatting sqref="F380">
    <cfRule type="cellIs" dxfId="2" priority="949" stopIfTrue="1" operator="lessThan">
      <formula>0</formula>
    </cfRule>
  </conditionalFormatting>
  <conditionalFormatting sqref="F381">
    <cfRule type="cellIs" dxfId="2" priority="948" stopIfTrue="1" operator="lessThan">
      <formula>0</formula>
    </cfRule>
  </conditionalFormatting>
  <conditionalFormatting sqref="F382">
    <cfRule type="cellIs" dxfId="2" priority="947" stopIfTrue="1" operator="lessThan">
      <formula>0</formula>
    </cfRule>
  </conditionalFormatting>
  <conditionalFormatting sqref="F383">
    <cfRule type="cellIs" dxfId="2" priority="946" stopIfTrue="1" operator="lessThan">
      <formula>0</formula>
    </cfRule>
  </conditionalFormatting>
  <conditionalFormatting sqref="F384">
    <cfRule type="cellIs" dxfId="2" priority="945" stopIfTrue="1" operator="lessThan">
      <formula>0</formula>
    </cfRule>
  </conditionalFormatting>
  <conditionalFormatting sqref="F385">
    <cfRule type="cellIs" dxfId="2" priority="944" stopIfTrue="1" operator="lessThan">
      <formula>0</formula>
    </cfRule>
  </conditionalFormatting>
  <conditionalFormatting sqref="F386">
    <cfRule type="cellIs" dxfId="2" priority="943" stopIfTrue="1" operator="lessThan">
      <formula>0</formula>
    </cfRule>
  </conditionalFormatting>
  <conditionalFormatting sqref="F387">
    <cfRule type="cellIs" dxfId="2" priority="942" stopIfTrue="1" operator="lessThan">
      <formula>0</formula>
    </cfRule>
  </conditionalFormatting>
  <conditionalFormatting sqref="F388">
    <cfRule type="cellIs" dxfId="2" priority="941" stopIfTrue="1" operator="lessThan">
      <formula>0</formula>
    </cfRule>
  </conditionalFormatting>
  <conditionalFormatting sqref="F389">
    <cfRule type="cellIs" dxfId="2" priority="940" stopIfTrue="1" operator="lessThan">
      <formula>0</formula>
    </cfRule>
  </conditionalFormatting>
  <conditionalFormatting sqref="F390">
    <cfRule type="cellIs" dxfId="2" priority="939" stopIfTrue="1" operator="lessThan">
      <formula>0</formula>
    </cfRule>
  </conditionalFormatting>
  <conditionalFormatting sqref="F391">
    <cfRule type="cellIs" dxfId="2" priority="938" stopIfTrue="1" operator="lessThan">
      <formula>0</formula>
    </cfRule>
  </conditionalFormatting>
  <conditionalFormatting sqref="F392">
    <cfRule type="cellIs" dxfId="2" priority="937" stopIfTrue="1" operator="lessThan">
      <formula>0</formula>
    </cfRule>
  </conditionalFormatting>
  <conditionalFormatting sqref="F393">
    <cfRule type="cellIs" dxfId="2" priority="936" stopIfTrue="1" operator="lessThan">
      <formula>0</formula>
    </cfRule>
  </conditionalFormatting>
  <conditionalFormatting sqref="F394">
    <cfRule type="cellIs" dxfId="2" priority="935" stopIfTrue="1" operator="lessThan">
      <formula>0</formula>
    </cfRule>
  </conditionalFormatting>
  <conditionalFormatting sqref="F395">
    <cfRule type="cellIs" dxfId="2" priority="934" stopIfTrue="1" operator="lessThan">
      <formula>0</formula>
    </cfRule>
  </conditionalFormatting>
  <conditionalFormatting sqref="F396">
    <cfRule type="cellIs" dxfId="2" priority="933" stopIfTrue="1" operator="lessThan">
      <formula>0</formula>
    </cfRule>
  </conditionalFormatting>
  <conditionalFormatting sqref="F397">
    <cfRule type="cellIs" dxfId="2" priority="932" stopIfTrue="1" operator="lessThan">
      <formula>0</formula>
    </cfRule>
  </conditionalFormatting>
  <conditionalFormatting sqref="F398">
    <cfRule type="cellIs" dxfId="2" priority="931" stopIfTrue="1" operator="lessThan">
      <formula>0</formula>
    </cfRule>
  </conditionalFormatting>
  <conditionalFormatting sqref="F399">
    <cfRule type="cellIs" dxfId="2" priority="930" stopIfTrue="1" operator="lessThan">
      <formula>0</formula>
    </cfRule>
  </conditionalFormatting>
  <conditionalFormatting sqref="F400">
    <cfRule type="cellIs" dxfId="2" priority="929" stopIfTrue="1" operator="lessThan">
      <formula>0</formula>
    </cfRule>
  </conditionalFormatting>
  <conditionalFormatting sqref="F401">
    <cfRule type="cellIs" dxfId="2" priority="928" stopIfTrue="1" operator="lessThan">
      <formula>0</formula>
    </cfRule>
  </conditionalFormatting>
  <conditionalFormatting sqref="F402">
    <cfRule type="cellIs" dxfId="2" priority="927" stopIfTrue="1" operator="lessThan">
      <formula>0</formula>
    </cfRule>
  </conditionalFormatting>
  <conditionalFormatting sqref="F403">
    <cfRule type="cellIs" dxfId="2" priority="926" stopIfTrue="1" operator="lessThan">
      <formula>0</formula>
    </cfRule>
  </conditionalFormatting>
  <conditionalFormatting sqref="F404">
    <cfRule type="cellIs" dxfId="2" priority="925" stopIfTrue="1" operator="lessThan">
      <formula>0</formula>
    </cfRule>
  </conditionalFormatting>
  <conditionalFormatting sqref="F405">
    <cfRule type="cellIs" dxfId="2" priority="924" stopIfTrue="1" operator="lessThan">
      <formula>0</formula>
    </cfRule>
  </conditionalFormatting>
  <conditionalFormatting sqref="F406">
    <cfRule type="cellIs" dxfId="2" priority="923" stopIfTrue="1" operator="lessThan">
      <formula>0</formula>
    </cfRule>
  </conditionalFormatting>
  <conditionalFormatting sqref="F407">
    <cfRule type="cellIs" dxfId="2" priority="922" stopIfTrue="1" operator="lessThan">
      <formula>0</formula>
    </cfRule>
  </conditionalFormatting>
  <conditionalFormatting sqref="F408">
    <cfRule type="cellIs" dxfId="2" priority="921" stopIfTrue="1" operator="lessThan">
      <formula>0</formula>
    </cfRule>
  </conditionalFormatting>
  <conditionalFormatting sqref="F409">
    <cfRule type="cellIs" dxfId="2" priority="920" stopIfTrue="1" operator="lessThan">
      <formula>0</formula>
    </cfRule>
  </conditionalFormatting>
  <conditionalFormatting sqref="F410">
    <cfRule type="cellIs" dxfId="2" priority="919" stopIfTrue="1" operator="lessThan">
      <formula>0</formula>
    </cfRule>
  </conditionalFormatting>
  <conditionalFormatting sqref="F411">
    <cfRule type="cellIs" dxfId="2" priority="918" stopIfTrue="1" operator="lessThan">
      <formula>0</formula>
    </cfRule>
  </conditionalFormatting>
  <conditionalFormatting sqref="F412">
    <cfRule type="cellIs" dxfId="2" priority="917" stopIfTrue="1" operator="lessThan">
      <formula>0</formula>
    </cfRule>
  </conditionalFormatting>
  <conditionalFormatting sqref="F413">
    <cfRule type="cellIs" dxfId="2" priority="916" stopIfTrue="1" operator="lessThan">
      <formula>0</formula>
    </cfRule>
  </conditionalFormatting>
  <conditionalFormatting sqref="F414">
    <cfRule type="cellIs" dxfId="2" priority="915" stopIfTrue="1" operator="lessThan">
      <formula>0</formula>
    </cfRule>
  </conditionalFormatting>
  <conditionalFormatting sqref="F415">
    <cfRule type="cellIs" dxfId="2" priority="914" stopIfTrue="1" operator="lessThan">
      <formula>0</formula>
    </cfRule>
  </conditionalFormatting>
  <conditionalFormatting sqref="F416">
    <cfRule type="cellIs" dxfId="2" priority="913" stopIfTrue="1" operator="lessThan">
      <formula>0</formula>
    </cfRule>
  </conditionalFormatting>
  <conditionalFormatting sqref="F417">
    <cfRule type="cellIs" dxfId="2" priority="912" stopIfTrue="1" operator="lessThan">
      <formula>0</formula>
    </cfRule>
  </conditionalFormatting>
  <conditionalFormatting sqref="F418">
    <cfRule type="cellIs" dxfId="2" priority="911" stopIfTrue="1" operator="lessThan">
      <formula>0</formula>
    </cfRule>
  </conditionalFormatting>
  <conditionalFormatting sqref="F419">
    <cfRule type="cellIs" dxfId="2" priority="910" stopIfTrue="1" operator="lessThan">
      <formula>0</formula>
    </cfRule>
  </conditionalFormatting>
  <conditionalFormatting sqref="F420">
    <cfRule type="cellIs" dxfId="2" priority="909" stopIfTrue="1" operator="lessThan">
      <formula>0</formula>
    </cfRule>
  </conditionalFormatting>
  <conditionalFormatting sqref="F421">
    <cfRule type="cellIs" dxfId="2" priority="908" stopIfTrue="1" operator="lessThan">
      <formula>0</formula>
    </cfRule>
  </conditionalFormatting>
  <conditionalFormatting sqref="F422">
    <cfRule type="cellIs" dxfId="2" priority="907" stopIfTrue="1" operator="lessThan">
      <formula>0</formula>
    </cfRule>
  </conditionalFormatting>
  <conditionalFormatting sqref="F423">
    <cfRule type="cellIs" dxfId="2" priority="906" stopIfTrue="1" operator="lessThan">
      <formula>0</formula>
    </cfRule>
  </conditionalFormatting>
  <conditionalFormatting sqref="F424">
    <cfRule type="cellIs" dxfId="2" priority="905" stopIfTrue="1" operator="lessThan">
      <formula>0</formula>
    </cfRule>
  </conditionalFormatting>
  <conditionalFormatting sqref="F425">
    <cfRule type="cellIs" dxfId="2" priority="904" stopIfTrue="1" operator="lessThan">
      <formula>0</formula>
    </cfRule>
  </conditionalFormatting>
  <conditionalFormatting sqref="F426">
    <cfRule type="cellIs" dxfId="2" priority="903" stopIfTrue="1" operator="lessThan">
      <formula>0</formula>
    </cfRule>
  </conditionalFormatting>
  <conditionalFormatting sqref="F427">
    <cfRule type="cellIs" dxfId="2" priority="902" stopIfTrue="1" operator="lessThan">
      <formula>0</formula>
    </cfRule>
  </conditionalFormatting>
  <conditionalFormatting sqref="F428">
    <cfRule type="cellIs" dxfId="2" priority="901" stopIfTrue="1" operator="lessThan">
      <formula>0</formula>
    </cfRule>
  </conditionalFormatting>
  <conditionalFormatting sqref="F429">
    <cfRule type="cellIs" dxfId="2" priority="900" stopIfTrue="1" operator="lessThan">
      <formula>0</formula>
    </cfRule>
  </conditionalFormatting>
  <conditionalFormatting sqref="F430">
    <cfRule type="cellIs" dxfId="2" priority="899" stopIfTrue="1" operator="lessThan">
      <formula>0</formula>
    </cfRule>
  </conditionalFormatting>
  <conditionalFormatting sqref="F431">
    <cfRule type="cellIs" dxfId="2" priority="898" stopIfTrue="1" operator="lessThan">
      <formula>0</formula>
    </cfRule>
  </conditionalFormatting>
  <conditionalFormatting sqref="F432">
    <cfRule type="cellIs" dxfId="2" priority="897" stopIfTrue="1" operator="lessThan">
      <formula>0</formula>
    </cfRule>
  </conditionalFormatting>
  <conditionalFormatting sqref="F433">
    <cfRule type="cellIs" dxfId="2" priority="896" stopIfTrue="1" operator="lessThan">
      <formula>0</formula>
    </cfRule>
  </conditionalFormatting>
  <conditionalFormatting sqref="F434">
    <cfRule type="cellIs" dxfId="2" priority="895" stopIfTrue="1" operator="lessThan">
      <formula>0</formula>
    </cfRule>
  </conditionalFormatting>
  <conditionalFormatting sqref="F435">
    <cfRule type="cellIs" dxfId="2" priority="894" stopIfTrue="1" operator="lessThan">
      <formula>0</formula>
    </cfRule>
  </conditionalFormatting>
  <conditionalFormatting sqref="F436">
    <cfRule type="cellIs" dxfId="2" priority="893" stopIfTrue="1" operator="lessThan">
      <formula>0</formula>
    </cfRule>
  </conditionalFormatting>
  <conditionalFormatting sqref="F437">
    <cfRule type="cellIs" dxfId="2" priority="892" stopIfTrue="1" operator="lessThan">
      <formula>0</formula>
    </cfRule>
  </conditionalFormatting>
  <conditionalFormatting sqref="F438">
    <cfRule type="cellIs" dxfId="2" priority="891" stopIfTrue="1" operator="lessThan">
      <formula>0</formula>
    </cfRule>
  </conditionalFormatting>
  <conditionalFormatting sqref="F439">
    <cfRule type="cellIs" dxfId="2" priority="890" stopIfTrue="1" operator="lessThan">
      <formula>0</formula>
    </cfRule>
  </conditionalFormatting>
  <conditionalFormatting sqref="F440">
    <cfRule type="cellIs" dxfId="2" priority="889" stopIfTrue="1" operator="lessThan">
      <formula>0</formula>
    </cfRule>
  </conditionalFormatting>
  <conditionalFormatting sqref="F441">
    <cfRule type="cellIs" dxfId="2" priority="888" stopIfTrue="1" operator="lessThan">
      <formula>0</formula>
    </cfRule>
  </conditionalFormatting>
  <conditionalFormatting sqref="F442">
    <cfRule type="cellIs" dxfId="2" priority="887" stopIfTrue="1" operator="lessThan">
      <formula>0</formula>
    </cfRule>
  </conditionalFormatting>
  <conditionalFormatting sqref="F443">
    <cfRule type="cellIs" dxfId="2" priority="886" stopIfTrue="1" operator="lessThan">
      <formula>0</formula>
    </cfRule>
  </conditionalFormatting>
  <conditionalFormatting sqref="F444">
    <cfRule type="cellIs" dxfId="2" priority="885" stopIfTrue="1" operator="lessThan">
      <formula>0</formula>
    </cfRule>
  </conditionalFormatting>
  <conditionalFormatting sqref="F445">
    <cfRule type="cellIs" dxfId="2" priority="884" stopIfTrue="1" operator="lessThan">
      <formula>0</formula>
    </cfRule>
  </conditionalFormatting>
  <conditionalFormatting sqref="F446">
    <cfRule type="cellIs" dxfId="2" priority="883" stopIfTrue="1" operator="lessThan">
      <formula>0</formula>
    </cfRule>
  </conditionalFormatting>
  <conditionalFormatting sqref="F447">
    <cfRule type="cellIs" dxfId="2" priority="882" stopIfTrue="1" operator="lessThan">
      <formula>0</formula>
    </cfRule>
  </conditionalFormatting>
  <conditionalFormatting sqref="F448">
    <cfRule type="cellIs" dxfId="2" priority="881" stopIfTrue="1" operator="lessThan">
      <formula>0</formula>
    </cfRule>
  </conditionalFormatting>
  <conditionalFormatting sqref="F449">
    <cfRule type="cellIs" dxfId="2" priority="880" stopIfTrue="1" operator="lessThan">
      <formula>0</formula>
    </cfRule>
  </conditionalFormatting>
  <conditionalFormatting sqref="F450">
    <cfRule type="cellIs" dxfId="2" priority="879" stopIfTrue="1" operator="lessThan">
      <formula>0</formula>
    </cfRule>
  </conditionalFormatting>
  <conditionalFormatting sqref="F451">
    <cfRule type="cellIs" dxfId="2" priority="878" stopIfTrue="1" operator="lessThan">
      <formula>0</formula>
    </cfRule>
  </conditionalFormatting>
  <conditionalFormatting sqref="F452">
    <cfRule type="cellIs" dxfId="2" priority="877" stopIfTrue="1" operator="lessThan">
      <formula>0</formula>
    </cfRule>
  </conditionalFormatting>
  <conditionalFormatting sqref="F453">
    <cfRule type="cellIs" dxfId="2" priority="876" stopIfTrue="1" operator="lessThan">
      <formula>0</formula>
    </cfRule>
  </conditionalFormatting>
  <conditionalFormatting sqref="F454">
    <cfRule type="cellIs" dxfId="2" priority="875" stopIfTrue="1" operator="lessThan">
      <formula>0</formula>
    </cfRule>
  </conditionalFormatting>
  <conditionalFormatting sqref="F455">
    <cfRule type="cellIs" dxfId="2" priority="874" stopIfTrue="1" operator="lessThan">
      <formula>0</formula>
    </cfRule>
  </conditionalFormatting>
  <conditionalFormatting sqref="F456">
    <cfRule type="cellIs" dxfId="2" priority="873" stopIfTrue="1" operator="lessThan">
      <formula>0</formula>
    </cfRule>
  </conditionalFormatting>
  <conditionalFormatting sqref="F457">
    <cfRule type="cellIs" dxfId="2" priority="872" stopIfTrue="1" operator="lessThan">
      <formula>0</formula>
    </cfRule>
  </conditionalFormatting>
  <conditionalFormatting sqref="F458">
    <cfRule type="cellIs" dxfId="2" priority="871" stopIfTrue="1" operator="lessThan">
      <formula>0</formula>
    </cfRule>
  </conditionalFormatting>
  <conditionalFormatting sqref="F459">
    <cfRule type="cellIs" dxfId="2" priority="870" stopIfTrue="1" operator="lessThan">
      <formula>0</formula>
    </cfRule>
  </conditionalFormatting>
  <conditionalFormatting sqref="F460">
    <cfRule type="cellIs" dxfId="2" priority="869" stopIfTrue="1" operator="lessThan">
      <formula>0</formula>
    </cfRule>
  </conditionalFormatting>
  <conditionalFormatting sqref="F461">
    <cfRule type="cellIs" dxfId="2" priority="868" stopIfTrue="1" operator="lessThan">
      <formula>0</formula>
    </cfRule>
  </conditionalFormatting>
  <conditionalFormatting sqref="F462">
    <cfRule type="cellIs" dxfId="2" priority="867" stopIfTrue="1" operator="lessThan">
      <formula>0</formula>
    </cfRule>
  </conditionalFormatting>
  <conditionalFormatting sqref="F463">
    <cfRule type="cellIs" dxfId="2" priority="866" stopIfTrue="1" operator="lessThan">
      <formula>0</formula>
    </cfRule>
  </conditionalFormatting>
  <conditionalFormatting sqref="F464">
    <cfRule type="cellIs" dxfId="2" priority="865" stopIfTrue="1" operator="lessThan">
      <formula>0</formula>
    </cfRule>
  </conditionalFormatting>
  <conditionalFormatting sqref="F465">
    <cfRule type="cellIs" dxfId="2" priority="864" stopIfTrue="1" operator="lessThan">
      <formula>0</formula>
    </cfRule>
  </conditionalFormatting>
  <conditionalFormatting sqref="F466">
    <cfRule type="cellIs" dxfId="2" priority="863" stopIfTrue="1" operator="lessThan">
      <formula>0</formula>
    </cfRule>
  </conditionalFormatting>
  <conditionalFormatting sqref="F467">
    <cfRule type="cellIs" dxfId="2" priority="862" stopIfTrue="1" operator="lessThan">
      <formula>0</formula>
    </cfRule>
  </conditionalFormatting>
  <conditionalFormatting sqref="F468">
    <cfRule type="cellIs" dxfId="2" priority="861" stopIfTrue="1" operator="lessThan">
      <formula>0</formula>
    </cfRule>
  </conditionalFormatting>
  <conditionalFormatting sqref="F469">
    <cfRule type="cellIs" dxfId="2" priority="860" stopIfTrue="1" operator="lessThan">
      <formula>0</formula>
    </cfRule>
  </conditionalFormatting>
  <conditionalFormatting sqref="F470">
    <cfRule type="cellIs" dxfId="2" priority="859" stopIfTrue="1" operator="lessThan">
      <formula>0</formula>
    </cfRule>
  </conditionalFormatting>
  <conditionalFormatting sqref="F471">
    <cfRule type="cellIs" dxfId="2" priority="858" stopIfTrue="1" operator="lessThan">
      <formula>0</formula>
    </cfRule>
  </conditionalFormatting>
  <conditionalFormatting sqref="F472">
    <cfRule type="cellIs" dxfId="2" priority="857" stopIfTrue="1" operator="lessThan">
      <formula>0</formula>
    </cfRule>
  </conditionalFormatting>
  <conditionalFormatting sqref="F473">
    <cfRule type="cellIs" dxfId="2" priority="856" stopIfTrue="1" operator="lessThan">
      <formula>0</formula>
    </cfRule>
  </conditionalFormatting>
  <conditionalFormatting sqref="F474">
    <cfRule type="cellIs" dxfId="2" priority="855" stopIfTrue="1" operator="lessThan">
      <formula>0</formula>
    </cfRule>
  </conditionalFormatting>
  <conditionalFormatting sqref="F475">
    <cfRule type="cellIs" dxfId="2" priority="854" stopIfTrue="1" operator="lessThan">
      <formula>0</formula>
    </cfRule>
  </conditionalFormatting>
  <conditionalFormatting sqref="F476">
    <cfRule type="cellIs" dxfId="2" priority="853" stopIfTrue="1" operator="lessThan">
      <formula>0</formula>
    </cfRule>
  </conditionalFormatting>
  <conditionalFormatting sqref="F477">
    <cfRule type="cellIs" dxfId="2" priority="852" stopIfTrue="1" operator="lessThan">
      <formula>0</formula>
    </cfRule>
  </conditionalFormatting>
  <conditionalFormatting sqref="F478">
    <cfRule type="cellIs" dxfId="2" priority="851" stopIfTrue="1" operator="lessThan">
      <formula>0</formula>
    </cfRule>
  </conditionalFormatting>
  <conditionalFormatting sqref="F479">
    <cfRule type="cellIs" dxfId="2" priority="850" stopIfTrue="1" operator="lessThan">
      <formula>0</formula>
    </cfRule>
  </conditionalFormatting>
  <conditionalFormatting sqref="F480">
    <cfRule type="cellIs" dxfId="2" priority="849" stopIfTrue="1" operator="lessThan">
      <formula>0</formula>
    </cfRule>
  </conditionalFormatting>
  <conditionalFormatting sqref="F481">
    <cfRule type="cellIs" dxfId="2" priority="848" stopIfTrue="1" operator="lessThan">
      <formula>0</formula>
    </cfRule>
  </conditionalFormatting>
  <conditionalFormatting sqref="F482">
    <cfRule type="cellIs" dxfId="2" priority="847" stopIfTrue="1" operator="lessThan">
      <formula>0</formula>
    </cfRule>
  </conditionalFormatting>
  <conditionalFormatting sqref="F483">
    <cfRule type="cellIs" dxfId="2" priority="846" stopIfTrue="1" operator="lessThan">
      <formula>0</formula>
    </cfRule>
  </conditionalFormatting>
  <conditionalFormatting sqref="F484">
    <cfRule type="cellIs" dxfId="2" priority="845" stopIfTrue="1" operator="lessThan">
      <formula>0</formula>
    </cfRule>
  </conditionalFormatting>
  <conditionalFormatting sqref="F485">
    <cfRule type="cellIs" dxfId="2" priority="844" stopIfTrue="1" operator="lessThan">
      <formula>0</formula>
    </cfRule>
  </conditionalFormatting>
  <conditionalFormatting sqref="F486">
    <cfRule type="cellIs" dxfId="2" priority="843" stopIfTrue="1" operator="lessThan">
      <formula>0</formula>
    </cfRule>
  </conditionalFormatting>
  <conditionalFormatting sqref="F487">
    <cfRule type="cellIs" dxfId="2" priority="842" stopIfTrue="1" operator="lessThan">
      <formula>0</formula>
    </cfRule>
  </conditionalFormatting>
  <conditionalFormatting sqref="F488">
    <cfRule type="cellIs" dxfId="2" priority="841" stopIfTrue="1" operator="lessThan">
      <formula>0</formula>
    </cfRule>
  </conditionalFormatting>
  <conditionalFormatting sqref="F489">
    <cfRule type="cellIs" dxfId="2" priority="840" stopIfTrue="1" operator="lessThan">
      <formula>0</formula>
    </cfRule>
  </conditionalFormatting>
  <conditionalFormatting sqref="F490">
    <cfRule type="cellIs" dxfId="2" priority="839" stopIfTrue="1" operator="lessThan">
      <formula>0</formula>
    </cfRule>
  </conditionalFormatting>
  <conditionalFormatting sqref="F491">
    <cfRule type="cellIs" dxfId="2" priority="838" stopIfTrue="1" operator="lessThan">
      <formula>0</formula>
    </cfRule>
  </conditionalFormatting>
  <conditionalFormatting sqref="F492">
    <cfRule type="cellIs" dxfId="2" priority="837" stopIfTrue="1" operator="lessThan">
      <formula>0</formula>
    </cfRule>
  </conditionalFormatting>
  <conditionalFormatting sqref="F493">
    <cfRule type="cellIs" dxfId="2" priority="836" stopIfTrue="1" operator="lessThan">
      <formula>0</formula>
    </cfRule>
  </conditionalFormatting>
  <conditionalFormatting sqref="F494">
    <cfRule type="cellIs" dxfId="2" priority="835" stopIfTrue="1" operator="lessThan">
      <formula>0</formula>
    </cfRule>
  </conditionalFormatting>
  <conditionalFormatting sqref="F495">
    <cfRule type="cellIs" dxfId="2" priority="834" stopIfTrue="1" operator="lessThan">
      <formula>0</formula>
    </cfRule>
  </conditionalFormatting>
  <conditionalFormatting sqref="F496">
    <cfRule type="cellIs" dxfId="2" priority="833" stopIfTrue="1" operator="lessThan">
      <formula>0</formula>
    </cfRule>
  </conditionalFormatting>
  <conditionalFormatting sqref="F497">
    <cfRule type="cellIs" dxfId="2" priority="832" stopIfTrue="1" operator="lessThan">
      <formula>0</formula>
    </cfRule>
  </conditionalFormatting>
  <conditionalFormatting sqref="F498">
    <cfRule type="cellIs" dxfId="2" priority="831" stopIfTrue="1" operator="lessThan">
      <formula>0</formula>
    </cfRule>
  </conditionalFormatting>
  <conditionalFormatting sqref="F499">
    <cfRule type="cellIs" dxfId="2" priority="830" stopIfTrue="1" operator="lessThan">
      <formula>0</formula>
    </cfRule>
  </conditionalFormatting>
  <conditionalFormatting sqref="F500">
    <cfRule type="cellIs" dxfId="2" priority="829" stopIfTrue="1" operator="lessThan">
      <formula>0</formula>
    </cfRule>
  </conditionalFormatting>
  <conditionalFormatting sqref="F501">
    <cfRule type="cellIs" dxfId="2" priority="828" stopIfTrue="1" operator="lessThan">
      <formula>0</formula>
    </cfRule>
  </conditionalFormatting>
  <conditionalFormatting sqref="F502">
    <cfRule type="cellIs" dxfId="2" priority="827" stopIfTrue="1" operator="lessThan">
      <formula>0</formula>
    </cfRule>
  </conditionalFormatting>
  <conditionalFormatting sqref="F503">
    <cfRule type="cellIs" dxfId="2" priority="826" stopIfTrue="1" operator="lessThan">
      <formula>0</formula>
    </cfRule>
  </conditionalFormatting>
  <conditionalFormatting sqref="F504">
    <cfRule type="cellIs" dxfId="2" priority="825" stopIfTrue="1" operator="lessThan">
      <formula>0</formula>
    </cfRule>
  </conditionalFormatting>
  <conditionalFormatting sqref="F505">
    <cfRule type="cellIs" dxfId="2" priority="824" stopIfTrue="1" operator="lessThan">
      <formula>0</formula>
    </cfRule>
  </conditionalFormatting>
  <conditionalFormatting sqref="F506">
    <cfRule type="cellIs" dxfId="2" priority="823" stopIfTrue="1" operator="lessThan">
      <formula>0</formula>
    </cfRule>
  </conditionalFormatting>
  <conditionalFormatting sqref="F507">
    <cfRule type="cellIs" dxfId="2" priority="822" stopIfTrue="1" operator="lessThan">
      <formula>0</formula>
    </cfRule>
  </conditionalFormatting>
  <conditionalFormatting sqref="F508">
    <cfRule type="cellIs" dxfId="2" priority="821" stopIfTrue="1" operator="lessThan">
      <formula>0</formula>
    </cfRule>
  </conditionalFormatting>
  <conditionalFormatting sqref="F509">
    <cfRule type="cellIs" dxfId="2" priority="820" stopIfTrue="1" operator="lessThan">
      <formula>0</formula>
    </cfRule>
  </conditionalFormatting>
  <conditionalFormatting sqref="F510">
    <cfRule type="cellIs" dxfId="2" priority="819" stopIfTrue="1" operator="lessThan">
      <formula>0</formula>
    </cfRule>
  </conditionalFormatting>
  <conditionalFormatting sqref="F511">
    <cfRule type="cellIs" dxfId="2" priority="818" stopIfTrue="1" operator="lessThan">
      <formula>0</formula>
    </cfRule>
  </conditionalFormatting>
  <conditionalFormatting sqref="F512">
    <cfRule type="cellIs" dxfId="2" priority="817" stopIfTrue="1" operator="lessThan">
      <formula>0</formula>
    </cfRule>
  </conditionalFormatting>
  <conditionalFormatting sqref="F513">
    <cfRule type="cellIs" dxfId="2" priority="816" stopIfTrue="1" operator="lessThan">
      <formula>0</formula>
    </cfRule>
  </conditionalFormatting>
  <conditionalFormatting sqref="F514">
    <cfRule type="cellIs" dxfId="2" priority="815" stopIfTrue="1" operator="lessThan">
      <formula>0</formula>
    </cfRule>
  </conditionalFormatting>
  <conditionalFormatting sqref="F515">
    <cfRule type="cellIs" dxfId="2" priority="814" stopIfTrue="1" operator="lessThan">
      <formula>0</formula>
    </cfRule>
  </conditionalFormatting>
  <conditionalFormatting sqref="F516">
    <cfRule type="cellIs" dxfId="2" priority="813" stopIfTrue="1" operator="lessThan">
      <formula>0</formula>
    </cfRule>
  </conditionalFormatting>
  <conditionalFormatting sqref="F517">
    <cfRule type="cellIs" dxfId="2" priority="812" stopIfTrue="1" operator="lessThan">
      <formula>0</formula>
    </cfRule>
  </conditionalFormatting>
  <conditionalFormatting sqref="F518">
    <cfRule type="cellIs" dxfId="2" priority="811" stopIfTrue="1" operator="lessThan">
      <formula>0</formula>
    </cfRule>
  </conditionalFormatting>
  <conditionalFormatting sqref="F519">
    <cfRule type="cellIs" dxfId="2" priority="810" stopIfTrue="1" operator="lessThan">
      <formula>0</formula>
    </cfRule>
  </conditionalFormatting>
  <conditionalFormatting sqref="F520">
    <cfRule type="cellIs" dxfId="2" priority="809" stopIfTrue="1" operator="lessThan">
      <formula>0</formula>
    </cfRule>
  </conditionalFormatting>
  <conditionalFormatting sqref="F521">
    <cfRule type="cellIs" dxfId="2" priority="808" stopIfTrue="1" operator="lessThan">
      <formula>0</formula>
    </cfRule>
  </conditionalFormatting>
  <conditionalFormatting sqref="F522">
    <cfRule type="cellIs" dxfId="2" priority="807" stopIfTrue="1" operator="lessThan">
      <formula>0</formula>
    </cfRule>
  </conditionalFormatting>
  <conditionalFormatting sqref="F523">
    <cfRule type="cellIs" dxfId="2" priority="806" stopIfTrue="1" operator="lessThan">
      <formula>0</formula>
    </cfRule>
  </conditionalFormatting>
  <conditionalFormatting sqref="F524">
    <cfRule type="cellIs" dxfId="2" priority="805" stopIfTrue="1" operator="lessThan">
      <formula>0</formula>
    </cfRule>
  </conditionalFormatting>
  <conditionalFormatting sqref="F525">
    <cfRule type="cellIs" dxfId="2" priority="804" stopIfTrue="1" operator="lessThan">
      <formula>0</formula>
    </cfRule>
  </conditionalFormatting>
  <conditionalFormatting sqref="F526">
    <cfRule type="cellIs" dxfId="2" priority="803" stopIfTrue="1" operator="lessThan">
      <formula>0</formula>
    </cfRule>
  </conditionalFormatting>
  <conditionalFormatting sqref="F527">
    <cfRule type="cellIs" dxfId="2" priority="802" stopIfTrue="1" operator="lessThan">
      <formula>0</formula>
    </cfRule>
  </conditionalFormatting>
  <conditionalFormatting sqref="F528">
    <cfRule type="cellIs" dxfId="2" priority="801" stopIfTrue="1" operator="lessThan">
      <formula>0</formula>
    </cfRule>
  </conditionalFormatting>
  <conditionalFormatting sqref="F529">
    <cfRule type="cellIs" dxfId="2" priority="800" stopIfTrue="1" operator="lessThan">
      <formula>0</formula>
    </cfRule>
  </conditionalFormatting>
  <conditionalFormatting sqref="F530">
    <cfRule type="cellIs" dxfId="2" priority="799" stopIfTrue="1" operator="lessThan">
      <formula>0</formula>
    </cfRule>
  </conditionalFormatting>
  <conditionalFormatting sqref="F531">
    <cfRule type="cellIs" dxfId="2" priority="798" stopIfTrue="1" operator="lessThan">
      <formula>0</formula>
    </cfRule>
  </conditionalFormatting>
  <conditionalFormatting sqref="F532">
    <cfRule type="cellIs" dxfId="2" priority="797" stopIfTrue="1" operator="lessThan">
      <formula>0</formula>
    </cfRule>
  </conditionalFormatting>
  <conditionalFormatting sqref="F533">
    <cfRule type="cellIs" dxfId="2" priority="796" stopIfTrue="1" operator="lessThan">
      <formula>0</formula>
    </cfRule>
  </conditionalFormatting>
  <conditionalFormatting sqref="F534">
    <cfRule type="cellIs" dxfId="2" priority="795" stopIfTrue="1" operator="lessThan">
      <formula>0</formula>
    </cfRule>
  </conditionalFormatting>
  <conditionalFormatting sqref="F535">
    <cfRule type="cellIs" dxfId="2" priority="794" stopIfTrue="1" operator="lessThan">
      <formula>0</formula>
    </cfRule>
  </conditionalFormatting>
  <conditionalFormatting sqref="F536">
    <cfRule type="cellIs" dxfId="2" priority="793" stopIfTrue="1" operator="lessThan">
      <formula>0</formula>
    </cfRule>
  </conditionalFormatting>
  <conditionalFormatting sqref="F537">
    <cfRule type="cellIs" dxfId="2" priority="792" stopIfTrue="1" operator="lessThan">
      <formula>0</formula>
    </cfRule>
  </conditionalFormatting>
  <conditionalFormatting sqref="F538">
    <cfRule type="cellIs" dxfId="2" priority="791" stopIfTrue="1" operator="lessThan">
      <formula>0</formula>
    </cfRule>
  </conditionalFormatting>
  <conditionalFormatting sqref="F539">
    <cfRule type="cellIs" dxfId="2" priority="790" stopIfTrue="1" operator="lessThan">
      <formula>0</formula>
    </cfRule>
  </conditionalFormatting>
  <conditionalFormatting sqref="F540">
    <cfRule type="cellIs" dxfId="2" priority="789" stopIfTrue="1" operator="lessThan">
      <formula>0</formula>
    </cfRule>
  </conditionalFormatting>
  <conditionalFormatting sqref="F541">
    <cfRule type="cellIs" dxfId="2" priority="788" stopIfTrue="1" operator="lessThan">
      <formula>0</formula>
    </cfRule>
  </conditionalFormatting>
  <conditionalFormatting sqref="F542">
    <cfRule type="cellIs" dxfId="2" priority="787" stopIfTrue="1" operator="lessThan">
      <formula>0</formula>
    </cfRule>
  </conditionalFormatting>
  <conditionalFormatting sqref="F543">
    <cfRule type="cellIs" dxfId="2" priority="786" stopIfTrue="1" operator="lessThan">
      <formula>0</formula>
    </cfRule>
  </conditionalFormatting>
  <conditionalFormatting sqref="F544">
    <cfRule type="cellIs" dxfId="2" priority="785" stopIfTrue="1" operator="lessThan">
      <formula>0</formula>
    </cfRule>
  </conditionalFormatting>
  <conditionalFormatting sqref="F545">
    <cfRule type="cellIs" dxfId="2" priority="784" stopIfTrue="1" operator="lessThan">
      <formula>0</formula>
    </cfRule>
  </conditionalFormatting>
  <conditionalFormatting sqref="F546">
    <cfRule type="cellIs" dxfId="2" priority="783" stopIfTrue="1" operator="lessThan">
      <formula>0</formula>
    </cfRule>
  </conditionalFormatting>
  <conditionalFormatting sqref="F547">
    <cfRule type="cellIs" dxfId="2" priority="782" stopIfTrue="1" operator="lessThan">
      <formula>0</formula>
    </cfRule>
  </conditionalFormatting>
  <conditionalFormatting sqref="F548">
    <cfRule type="cellIs" dxfId="2" priority="781" stopIfTrue="1" operator="lessThan">
      <formula>0</formula>
    </cfRule>
  </conditionalFormatting>
  <conditionalFormatting sqref="F549">
    <cfRule type="cellIs" dxfId="2" priority="780" stopIfTrue="1" operator="lessThan">
      <formula>0</formula>
    </cfRule>
  </conditionalFormatting>
  <conditionalFormatting sqref="F550">
    <cfRule type="cellIs" dxfId="2" priority="779" stopIfTrue="1" operator="lessThan">
      <formula>0</formula>
    </cfRule>
  </conditionalFormatting>
  <conditionalFormatting sqref="F551">
    <cfRule type="cellIs" dxfId="2" priority="778" stopIfTrue="1" operator="lessThan">
      <formula>0</formula>
    </cfRule>
  </conditionalFormatting>
  <conditionalFormatting sqref="F552">
    <cfRule type="cellIs" dxfId="2" priority="777" stopIfTrue="1" operator="lessThan">
      <formula>0</formula>
    </cfRule>
  </conditionalFormatting>
  <conditionalFormatting sqref="F553">
    <cfRule type="cellIs" dxfId="2" priority="776" stopIfTrue="1" operator="lessThan">
      <formula>0</formula>
    </cfRule>
  </conditionalFormatting>
  <conditionalFormatting sqref="F554">
    <cfRule type="cellIs" dxfId="2" priority="775" stopIfTrue="1" operator="lessThan">
      <formula>0</formula>
    </cfRule>
  </conditionalFormatting>
  <conditionalFormatting sqref="F555">
    <cfRule type="cellIs" dxfId="2" priority="774" stopIfTrue="1" operator="lessThan">
      <formula>0</formula>
    </cfRule>
  </conditionalFormatting>
  <conditionalFormatting sqref="F556">
    <cfRule type="cellIs" dxfId="2" priority="773" stopIfTrue="1" operator="lessThan">
      <formula>0</formula>
    </cfRule>
  </conditionalFormatting>
  <conditionalFormatting sqref="F557">
    <cfRule type="cellIs" dxfId="2" priority="772" stopIfTrue="1" operator="lessThan">
      <formula>0</formula>
    </cfRule>
  </conditionalFormatting>
  <conditionalFormatting sqref="F558">
    <cfRule type="cellIs" dxfId="2" priority="771" stopIfTrue="1" operator="lessThan">
      <formula>0</formula>
    </cfRule>
  </conditionalFormatting>
  <conditionalFormatting sqref="F559">
    <cfRule type="cellIs" dxfId="2" priority="770" stopIfTrue="1" operator="lessThan">
      <formula>0</formula>
    </cfRule>
  </conditionalFormatting>
  <conditionalFormatting sqref="F560">
    <cfRule type="cellIs" dxfId="2" priority="769" stopIfTrue="1" operator="lessThan">
      <formula>0</formula>
    </cfRule>
  </conditionalFormatting>
  <conditionalFormatting sqref="F561">
    <cfRule type="cellIs" dxfId="2" priority="768" stopIfTrue="1" operator="lessThan">
      <formula>0</formula>
    </cfRule>
  </conditionalFormatting>
  <conditionalFormatting sqref="F562">
    <cfRule type="cellIs" dxfId="2" priority="767" stopIfTrue="1" operator="lessThan">
      <formula>0</formula>
    </cfRule>
  </conditionalFormatting>
  <conditionalFormatting sqref="F563">
    <cfRule type="cellIs" dxfId="2" priority="766" stopIfTrue="1" operator="lessThan">
      <formula>0</formula>
    </cfRule>
  </conditionalFormatting>
  <conditionalFormatting sqref="F564">
    <cfRule type="cellIs" dxfId="2" priority="765" stopIfTrue="1" operator="lessThan">
      <formula>0</formula>
    </cfRule>
  </conditionalFormatting>
  <conditionalFormatting sqref="F565">
    <cfRule type="cellIs" dxfId="2" priority="764" stopIfTrue="1" operator="lessThan">
      <formula>0</formula>
    </cfRule>
  </conditionalFormatting>
  <conditionalFormatting sqref="F566">
    <cfRule type="cellIs" dxfId="2" priority="763" stopIfTrue="1" operator="lessThan">
      <formula>0</formula>
    </cfRule>
  </conditionalFormatting>
  <conditionalFormatting sqref="F567">
    <cfRule type="cellIs" dxfId="2" priority="762" stopIfTrue="1" operator="lessThan">
      <formula>0</formula>
    </cfRule>
  </conditionalFormatting>
  <conditionalFormatting sqref="F568">
    <cfRule type="cellIs" dxfId="2" priority="761" stopIfTrue="1" operator="lessThan">
      <formula>0</formula>
    </cfRule>
  </conditionalFormatting>
  <conditionalFormatting sqref="F569">
    <cfRule type="cellIs" dxfId="2" priority="760" stopIfTrue="1" operator="lessThan">
      <formula>0</formula>
    </cfRule>
  </conditionalFormatting>
  <conditionalFormatting sqref="F570">
    <cfRule type="cellIs" dxfId="2" priority="759" stopIfTrue="1" operator="lessThan">
      <formula>0</formula>
    </cfRule>
  </conditionalFormatting>
  <conditionalFormatting sqref="F571">
    <cfRule type="cellIs" dxfId="2" priority="758" stopIfTrue="1" operator="lessThan">
      <formula>0</formula>
    </cfRule>
  </conditionalFormatting>
  <conditionalFormatting sqref="F572">
    <cfRule type="cellIs" dxfId="2" priority="757" stopIfTrue="1" operator="lessThan">
      <formula>0</formula>
    </cfRule>
  </conditionalFormatting>
  <conditionalFormatting sqref="F573">
    <cfRule type="cellIs" dxfId="2" priority="756" stopIfTrue="1" operator="lessThan">
      <formula>0</formula>
    </cfRule>
  </conditionalFormatting>
  <conditionalFormatting sqref="F574">
    <cfRule type="cellIs" dxfId="2" priority="755" stopIfTrue="1" operator="lessThan">
      <formula>0</formula>
    </cfRule>
  </conditionalFormatting>
  <conditionalFormatting sqref="F575">
    <cfRule type="cellIs" dxfId="2" priority="754" stopIfTrue="1" operator="lessThan">
      <formula>0</formula>
    </cfRule>
  </conditionalFormatting>
  <conditionalFormatting sqref="F576">
    <cfRule type="cellIs" dxfId="2" priority="753" stopIfTrue="1" operator="lessThan">
      <formula>0</formula>
    </cfRule>
  </conditionalFormatting>
  <conditionalFormatting sqref="F577">
    <cfRule type="cellIs" dxfId="2" priority="752" stopIfTrue="1" operator="lessThan">
      <formula>0</formula>
    </cfRule>
  </conditionalFormatting>
  <conditionalFormatting sqref="F578">
    <cfRule type="cellIs" dxfId="2" priority="751" stopIfTrue="1" operator="lessThan">
      <formula>0</formula>
    </cfRule>
  </conditionalFormatting>
  <conditionalFormatting sqref="F579">
    <cfRule type="cellIs" dxfId="2" priority="750" stopIfTrue="1" operator="lessThan">
      <formula>0</formula>
    </cfRule>
  </conditionalFormatting>
  <conditionalFormatting sqref="F580">
    <cfRule type="cellIs" dxfId="2" priority="749" stopIfTrue="1" operator="lessThan">
      <formula>0</formula>
    </cfRule>
  </conditionalFormatting>
  <conditionalFormatting sqref="F581">
    <cfRule type="cellIs" dxfId="2" priority="748" stopIfTrue="1" operator="lessThan">
      <formula>0</formula>
    </cfRule>
  </conditionalFormatting>
  <conditionalFormatting sqref="F582">
    <cfRule type="cellIs" dxfId="2" priority="747" stopIfTrue="1" operator="lessThan">
      <formula>0</formula>
    </cfRule>
  </conditionalFormatting>
  <conditionalFormatting sqref="F583">
    <cfRule type="cellIs" dxfId="2" priority="746" stopIfTrue="1" operator="lessThan">
      <formula>0</formula>
    </cfRule>
  </conditionalFormatting>
  <conditionalFormatting sqref="F584">
    <cfRule type="cellIs" dxfId="2" priority="745" stopIfTrue="1" operator="lessThan">
      <formula>0</formula>
    </cfRule>
  </conditionalFormatting>
  <conditionalFormatting sqref="F585">
    <cfRule type="cellIs" dxfId="2" priority="744" stopIfTrue="1" operator="lessThan">
      <formula>0</formula>
    </cfRule>
  </conditionalFormatting>
  <conditionalFormatting sqref="F586">
    <cfRule type="cellIs" dxfId="2" priority="743" stopIfTrue="1" operator="lessThan">
      <formula>0</formula>
    </cfRule>
  </conditionalFormatting>
  <conditionalFormatting sqref="F587">
    <cfRule type="cellIs" dxfId="2" priority="742" stopIfTrue="1" operator="lessThan">
      <formula>0</formula>
    </cfRule>
  </conditionalFormatting>
  <conditionalFormatting sqref="F588">
    <cfRule type="cellIs" dxfId="2" priority="741" stopIfTrue="1" operator="lessThan">
      <formula>0</formula>
    </cfRule>
  </conditionalFormatting>
  <conditionalFormatting sqref="F589">
    <cfRule type="cellIs" dxfId="2" priority="740" stopIfTrue="1" operator="lessThan">
      <formula>0</formula>
    </cfRule>
  </conditionalFormatting>
  <conditionalFormatting sqref="F590">
    <cfRule type="cellIs" dxfId="2" priority="739" stopIfTrue="1" operator="lessThan">
      <formula>0</formula>
    </cfRule>
  </conditionalFormatting>
  <conditionalFormatting sqref="F591">
    <cfRule type="cellIs" dxfId="2" priority="738" stopIfTrue="1" operator="lessThan">
      <formula>0</formula>
    </cfRule>
  </conditionalFormatting>
  <conditionalFormatting sqref="F592">
    <cfRule type="cellIs" dxfId="2" priority="737" stopIfTrue="1" operator="lessThan">
      <formula>0</formula>
    </cfRule>
  </conditionalFormatting>
  <conditionalFormatting sqref="F593">
    <cfRule type="cellIs" dxfId="2" priority="736" stopIfTrue="1" operator="lessThan">
      <formula>0</formula>
    </cfRule>
  </conditionalFormatting>
  <conditionalFormatting sqref="F594">
    <cfRule type="cellIs" dxfId="2" priority="735" stopIfTrue="1" operator="lessThan">
      <formula>0</formula>
    </cfRule>
  </conditionalFormatting>
  <conditionalFormatting sqref="F595">
    <cfRule type="cellIs" dxfId="2" priority="734" stopIfTrue="1" operator="lessThan">
      <formula>0</formula>
    </cfRule>
  </conditionalFormatting>
  <conditionalFormatting sqref="F596">
    <cfRule type="cellIs" dxfId="2" priority="733" stopIfTrue="1" operator="lessThan">
      <formula>0</formula>
    </cfRule>
  </conditionalFormatting>
  <conditionalFormatting sqref="F597">
    <cfRule type="cellIs" dxfId="2" priority="732" stopIfTrue="1" operator="lessThan">
      <formula>0</formula>
    </cfRule>
  </conditionalFormatting>
  <conditionalFormatting sqref="F598">
    <cfRule type="cellIs" dxfId="2" priority="731" stopIfTrue="1" operator="lessThan">
      <formula>0</formula>
    </cfRule>
  </conditionalFormatting>
  <conditionalFormatting sqref="F599">
    <cfRule type="cellIs" dxfId="2" priority="730" stopIfTrue="1" operator="lessThan">
      <formula>0</formula>
    </cfRule>
  </conditionalFormatting>
  <conditionalFormatting sqref="F600">
    <cfRule type="cellIs" dxfId="2" priority="729" stopIfTrue="1" operator="lessThan">
      <formula>0</formula>
    </cfRule>
  </conditionalFormatting>
  <conditionalFormatting sqref="F601">
    <cfRule type="cellIs" dxfId="2" priority="728" stopIfTrue="1" operator="lessThan">
      <formula>0</formula>
    </cfRule>
  </conditionalFormatting>
  <conditionalFormatting sqref="F602">
    <cfRule type="cellIs" dxfId="2" priority="727" stopIfTrue="1" operator="lessThan">
      <formula>0</formula>
    </cfRule>
  </conditionalFormatting>
  <conditionalFormatting sqref="F603">
    <cfRule type="cellIs" dxfId="2" priority="726" stopIfTrue="1" operator="lessThan">
      <formula>0</formula>
    </cfRule>
  </conditionalFormatting>
  <conditionalFormatting sqref="F604">
    <cfRule type="cellIs" dxfId="2" priority="725" stopIfTrue="1" operator="lessThan">
      <formula>0</formula>
    </cfRule>
  </conditionalFormatting>
  <conditionalFormatting sqref="F605">
    <cfRule type="cellIs" dxfId="2" priority="724" stopIfTrue="1" operator="lessThan">
      <formula>0</formula>
    </cfRule>
  </conditionalFormatting>
  <conditionalFormatting sqref="F606">
    <cfRule type="cellIs" dxfId="2" priority="723" stopIfTrue="1" operator="lessThan">
      <formula>0</formula>
    </cfRule>
  </conditionalFormatting>
  <conditionalFormatting sqref="F607">
    <cfRule type="cellIs" dxfId="2" priority="722" stopIfTrue="1" operator="lessThan">
      <formula>0</formula>
    </cfRule>
  </conditionalFormatting>
  <conditionalFormatting sqref="F608">
    <cfRule type="cellIs" dxfId="2" priority="721" stopIfTrue="1" operator="lessThan">
      <formula>0</formula>
    </cfRule>
  </conditionalFormatting>
  <conditionalFormatting sqref="F609">
    <cfRule type="cellIs" dxfId="2" priority="720" stopIfTrue="1" operator="lessThan">
      <formula>0</formula>
    </cfRule>
  </conditionalFormatting>
  <conditionalFormatting sqref="F610">
    <cfRule type="cellIs" dxfId="2" priority="719" stopIfTrue="1" operator="lessThan">
      <formula>0</formula>
    </cfRule>
  </conditionalFormatting>
  <conditionalFormatting sqref="F611">
    <cfRule type="cellIs" dxfId="2" priority="718" stopIfTrue="1" operator="lessThan">
      <formula>0</formula>
    </cfRule>
  </conditionalFormatting>
  <conditionalFormatting sqref="F612">
    <cfRule type="cellIs" dxfId="2" priority="717" stopIfTrue="1" operator="lessThan">
      <formula>0</formula>
    </cfRule>
  </conditionalFormatting>
  <conditionalFormatting sqref="F613">
    <cfRule type="cellIs" dxfId="2" priority="716" stopIfTrue="1" operator="lessThan">
      <formula>0</formula>
    </cfRule>
  </conditionalFormatting>
  <conditionalFormatting sqref="F614">
    <cfRule type="cellIs" dxfId="2" priority="715" stopIfTrue="1" operator="lessThan">
      <formula>0</formula>
    </cfRule>
  </conditionalFormatting>
  <conditionalFormatting sqref="F615">
    <cfRule type="cellIs" dxfId="2" priority="714" stopIfTrue="1" operator="lessThan">
      <formula>0</formula>
    </cfRule>
  </conditionalFormatting>
  <conditionalFormatting sqref="F616">
    <cfRule type="cellIs" dxfId="2" priority="713" stopIfTrue="1" operator="lessThan">
      <formula>0</formula>
    </cfRule>
  </conditionalFormatting>
  <conditionalFormatting sqref="F617">
    <cfRule type="cellIs" dxfId="2" priority="712" stopIfTrue="1" operator="lessThan">
      <formula>0</formula>
    </cfRule>
  </conditionalFormatting>
  <conditionalFormatting sqref="F618">
    <cfRule type="cellIs" dxfId="2" priority="711" stopIfTrue="1" operator="lessThan">
      <formula>0</formula>
    </cfRule>
  </conditionalFormatting>
  <conditionalFormatting sqref="F619">
    <cfRule type="cellIs" dxfId="2" priority="710" stopIfTrue="1" operator="lessThan">
      <formula>0</formula>
    </cfRule>
  </conditionalFormatting>
  <conditionalFormatting sqref="F620">
    <cfRule type="cellIs" dxfId="2" priority="709" stopIfTrue="1" operator="lessThan">
      <formula>0</formula>
    </cfRule>
  </conditionalFormatting>
  <conditionalFormatting sqref="F621">
    <cfRule type="cellIs" dxfId="2" priority="708" stopIfTrue="1" operator="lessThan">
      <formula>0</formula>
    </cfRule>
  </conditionalFormatting>
  <conditionalFormatting sqref="F622">
    <cfRule type="cellIs" dxfId="2" priority="707" stopIfTrue="1" operator="lessThan">
      <formula>0</formula>
    </cfRule>
  </conditionalFormatting>
  <conditionalFormatting sqref="F623">
    <cfRule type="cellIs" dxfId="2" priority="706" stopIfTrue="1" operator="lessThan">
      <formula>0</formula>
    </cfRule>
  </conditionalFormatting>
  <conditionalFormatting sqref="F624">
    <cfRule type="cellIs" dxfId="2" priority="705" stopIfTrue="1" operator="lessThan">
      <formula>0</formula>
    </cfRule>
  </conditionalFormatting>
  <conditionalFormatting sqref="F625">
    <cfRule type="cellIs" dxfId="2" priority="704" stopIfTrue="1" operator="lessThan">
      <formula>0</formula>
    </cfRule>
  </conditionalFormatting>
  <conditionalFormatting sqref="F626">
    <cfRule type="cellIs" dxfId="2" priority="703" stopIfTrue="1" operator="lessThan">
      <formula>0</formula>
    </cfRule>
  </conditionalFormatting>
  <conditionalFormatting sqref="F627">
    <cfRule type="cellIs" dxfId="2" priority="702" stopIfTrue="1" operator="lessThan">
      <formula>0</formula>
    </cfRule>
  </conditionalFormatting>
  <conditionalFormatting sqref="F628">
    <cfRule type="cellIs" dxfId="2" priority="701" stopIfTrue="1" operator="lessThan">
      <formula>0</formula>
    </cfRule>
  </conditionalFormatting>
  <conditionalFormatting sqref="F629">
    <cfRule type="cellIs" dxfId="2" priority="700" stopIfTrue="1" operator="lessThan">
      <formula>0</formula>
    </cfRule>
  </conditionalFormatting>
  <conditionalFormatting sqref="F630">
    <cfRule type="cellIs" dxfId="2" priority="699" stopIfTrue="1" operator="lessThan">
      <formula>0</formula>
    </cfRule>
  </conditionalFormatting>
  <conditionalFormatting sqref="F631">
    <cfRule type="cellIs" dxfId="2" priority="698" stopIfTrue="1" operator="lessThan">
      <formula>0</formula>
    </cfRule>
  </conditionalFormatting>
  <conditionalFormatting sqref="F632">
    <cfRule type="cellIs" dxfId="2" priority="697" stopIfTrue="1" operator="lessThan">
      <formula>0</formula>
    </cfRule>
  </conditionalFormatting>
  <conditionalFormatting sqref="F633">
    <cfRule type="cellIs" dxfId="2" priority="696" stopIfTrue="1" operator="lessThan">
      <formula>0</formula>
    </cfRule>
  </conditionalFormatting>
  <conditionalFormatting sqref="F634">
    <cfRule type="cellIs" dxfId="2" priority="695" stopIfTrue="1" operator="lessThan">
      <formula>0</formula>
    </cfRule>
  </conditionalFormatting>
  <conditionalFormatting sqref="F635">
    <cfRule type="cellIs" dxfId="2" priority="694" stopIfTrue="1" operator="lessThan">
      <formula>0</formula>
    </cfRule>
  </conditionalFormatting>
  <conditionalFormatting sqref="F636">
    <cfRule type="cellIs" dxfId="2" priority="693" stopIfTrue="1" operator="lessThan">
      <formula>0</formula>
    </cfRule>
  </conditionalFormatting>
  <conditionalFormatting sqref="F637">
    <cfRule type="cellIs" dxfId="2" priority="692" stopIfTrue="1" operator="lessThan">
      <formula>0</formula>
    </cfRule>
  </conditionalFormatting>
  <conditionalFormatting sqref="F638">
    <cfRule type="cellIs" dxfId="2" priority="691" stopIfTrue="1" operator="lessThan">
      <formula>0</formula>
    </cfRule>
  </conditionalFormatting>
  <conditionalFormatting sqref="F639">
    <cfRule type="cellIs" dxfId="2" priority="690" stopIfTrue="1" operator="lessThan">
      <formula>0</formula>
    </cfRule>
  </conditionalFormatting>
  <conditionalFormatting sqref="F640">
    <cfRule type="cellIs" dxfId="2" priority="689" stopIfTrue="1" operator="lessThan">
      <formula>0</formula>
    </cfRule>
  </conditionalFormatting>
  <conditionalFormatting sqref="F641">
    <cfRule type="cellIs" dxfId="2" priority="688" stopIfTrue="1" operator="lessThan">
      <formula>0</formula>
    </cfRule>
  </conditionalFormatting>
  <conditionalFormatting sqref="F642">
    <cfRule type="cellIs" dxfId="2" priority="687" stopIfTrue="1" operator="lessThan">
      <formula>0</formula>
    </cfRule>
  </conditionalFormatting>
  <conditionalFormatting sqref="F643">
    <cfRule type="cellIs" dxfId="2" priority="686" stopIfTrue="1" operator="lessThan">
      <formula>0</formula>
    </cfRule>
  </conditionalFormatting>
  <conditionalFormatting sqref="F644">
    <cfRule type="cellIs" dxfId="2" priority="685" stopIfTrue="1" operator="lessThan">
      <formula>0</formula>
    </cfRule>
  </conditionalFormatting>
  <conditionalFormatting sqref="F645">
    <cfRule type="cellIs" dxfId="2" priority="684" stopIfTrue="1" operator="lessThan">
      <formula>0</formula>
    </cfRule>
  </conditionalFormatting>
  <conditionalFormatting sqref="F646">
    <cfRule type="cellIs" dxfId="2" priority="683" stopIfTrue="1" operator="lessThan">
      <formula>0</formula>
    </cfRule>
  </conditionalFormatting>
  <conditionalFormatting sqref="F647">
    <cfRule type="cellIs" dxfId="2" priority="682" stopIfTrue="1" operator="lessThan">
      <formula>0</formula>
    </cfRule>
  </conditionalFormatting>
  <conditionalFormatting sqref="F648">
    <cfRule type="cellIs" dxfId="2" priority="681" stopIfTrue="1" operator="lessThan">
      <formula>0</formula>
    </cfRule>
  </conditionalFormatting>
  <conditionalFormatting sqref="F649">
    <cfRule type="cellIs" dxfId="2" priority="680" stopIfTrue="1" operator="lessThan">
      <formula>0</formula>
    </cfRule>
  </conditionalFormatting>
  <conditionalFormatting sqref="F650">
    <cfRule type="cellIs" dxfId="2" priority="679" stopIfTrue="1" operator="lessThan">
      <formula>0</formula>
    </cfRule>
  </conditionalFormatting>
  <conditionalFormatting sqref="F651">
    <cfRule type="cellIs" dxfId="2" priority="678" stopIfTrue="1" operator="lessThan">
      <formula>0</formula>
    </cfRule>
  </conditionalFormatting>
  <conditionalFormatting sqref="F652">
    <cfRule type="cellIs" dxfId="2" priority="677" stopIfTrue="1" operator="lessThan">
      <formula>0</formula>
    </cfRule>
  </conditionalFormatting>
  <conditionalFormatting sqref="F653">
    <cfRule type="cellIs" dxfId="2" priority="676" stopIfTrue="1" operator="lessThan">
      <formula>0</formula>
    </cfRule>
  </conditionalFormatting>
  <conditionalFormatting sqref="F654">
    <cfRule type="cellIs" dxfId="2" priority="675" stopIfTrue="1" operator="lessThan">
      <formula>0</formula>
    </cfRule>
  </conditionalFormatting>
  <conditionalFormatting sqref="F655">
    <cfRule type="cellIs" dxfId="2" priority="674" stopIfTrue="1" operator="lessThan">
      <formula>0</formula>
    </cfRule>
  </conditionalFormatting>
  <conditionalFormatting sqref="F656">
    <cfRule type="cellIs" dxfId="2" priority="673" stopIfTrue="1" operator="lessThan">
      <formula>0</formula>
    </cfRule>
  </conditionalFormatting>
  <conditionalFormatting sqref="F657">
    <cfRule type="cellIs" dxfId="2" priority="672" stopIfTrue="1" operator="lessThan">
      <formula>0</formula>
    </cfRule>
  </conditionalFormatting>
  <conditionalFormatting sqref="F658">
    <cfRule type="cellIs" dxfId="2" priority="671" stopIfTrue="1" operator="lessThan">
      <formula>0</formula>
    </cfRule>
  </conditionalFormatting>
  <conditionalFormatting sqref="F659">
    <cfRule type="cellIs" dxfId="2" priority="670" stopIfTrue="1" operator="lessThan">
      <formula>0</formula>
    </cfRule>
  </conditionalFormatting>
  <conditionalFormatting sqref="F660">
    <cfRule type="cellIs" dxfId="2" priority="669" stopIfTrue="1" operator="lessThan">
      <formula>0</formula>
    </cfRule>
  </conditionalFormatting>
  <conditionalFormatting sqref="F661">
    <cfRule type="cellIs" dxfId="2" priority="668" stopIfTrue="1" operator="lessThan">
      <formula>0</formula>
    </cfRule>
  </conditionalFormatting>
  <conditionalFormatting sqref="F662">
    <cfRule type="cellIs" dxfId="2" priority="667" stopIfTrue="1" operator="lessThan">
      <formula>0</formula>
    </cfRule>
  </conditionalFormatting>
  <conditionalFormatting sqref="F663">
    <cfRule type="cellIs" dxfId="2" priority="666" stopIfTrue="1" operator="lessThan">
      <formula>0</formula>
    </cfRule>
  </conditionalFormatting>
  <conditionalFormatting sqref="F664">
    <cfRule type="cellIs" dxfId="2" priority="665" stopIfTrue="1" operator="lessThan">
      <formula>0</formula>
    </cfRule>
  </conditionalFormatting>
  <conditionalFormatting sqref="F665">
    <cfRule type="cellIs" dxfId="2" priority="664" stopIfTrue="1" operator="lessThan">
      <formula>0</formula>
    </cfRule>
  </conditionalFormatting>
  <conditionalFormatting sqref="F666">
    <cfRule type="cellIs" dxfId="2" priority="663" stopIfTrue="1" operator="lessThan">
      <formula>0</formula>
    </cfRule>
  </conditionalFormatting>
  <conditionalFormatting sqref="F667">
    <cfRule type="cellIs" dxfId="2" priority="662" stopIfTrue="1" operator="lessThan">
      <formula>0</formula>
    </cfRule>
  </conditionalFormatting>
  <conditionalFormatting sqref="F668">
    <cfRule type="cellIs" dxfId="2" priority="661" stopIfTrue="1" operator="lessThan">
      <formula>0</formula>
    </cfRule>
  </conditionalFormatting>
  <conditionalFormatting sqref="F669">
    <cfRule type="cellIs" dxfId="2" priority="660" stopIfTrue="1" operator="lessThan">
      <formula>0</formula>
    </cfRule>
  </conditionalFormatting>
  <conditionalFormatting sqref="F670">
    <cfRule type="cellIs" dxfId="2" priority="659" stopIfTrue="1" operator="lessThan">
      <formula>0</formula>
    </cfRule>
  </conditionalFormatting>
  <conditionalFormatting sqref="F671">
    <cfRule type="cellIs" dxfId="2" priority="658" stopIfTrue="1" operator="lessThan">
      <formula>0</formula>
    </cfRule>
  </conditionalFormatting>
  <conditionalFormatting sqref="F672">
    <cfRule type="cellIs" dxfId="2" priority="657" stopIfTrue="1" operator="lessThan">
      <formula>0</formula>
    </cfRule>
  </conditionalFormatting>
  <conditionalFormatting sqref="F673">
    <cfRule type="cellIs" dxfId="2" priority="656" stopIfTrue="1" operator="lessThan">
      <formula>0</formula>
    </cfRule>
  </conditionalFormatting>
  <conditionalFormatting sqref="F674">
    <cfRule type="cellIs" dxfId="2" priority="655" stopIfTrue="1" operator="lessThan">
      <formula>0</formula>
    </cfRule>
  </conditionalFormatting>
  <conditionalFormatting sqref="F675">
    <cfRule type="cellIs" dxfId="2" priority="654" stopIfTrue="1" operator="lessThan">
      <formula>0</formula>
    </cfRule>
  </conditionalFormatting>
  <conditionalFormatting sqref="F676">
    <cfRule type="cellIs" dxfId="2" priority="653" stopIfTrue="1" operator="lessThan">
      <formula>0</formula>
    </cfRule>
  </conditionalFormatting>
  <conditionalFormatting sqref="F677">
    <cfRule type="cellIs" dxfId="2" priority="652" stopIfTrue="1" operator="lessThan">
      <formula>0</formula>
    </cfRule>
  </conditionalFormatting>
  <conditionalFormatting sqref="F678">
    <cfRule type="cellIs" dxfId="2" priority="651" stopIfTrue="1" operator="lessThan">
      <formula>0</formula>
    </cfRule>
  </conditionalFormatting>
  <conditionalFormatting sqref="F679">
    <cfRule type="cellIs" dxfId="2" priority="650" stopIfTrue="1" operator="lessThan">
      <formula>0</formula>
    </cfRule>
  </conditionalFormatting>
  <conditionalFormatting sqref="F680">
    <cfRule type="cellIs" dxfId="2" priority="649" stopIfTrue="1" operator="lessThan">
      <formula>0</formula>
    </cfRule>
  </conditionalFormatting>
  <conditionalFormatting sqref="F681">
    <cfRule type="cellIs" dxfId="2" priority="648" stopIfTrue="1" operator="lessThan">
      <formula>0</formula>
    </cfRule>
  </conditionalFormatting>
  <conditionalFormatting sqref="F682">
    <cfRule type="cellIs" dxfId="2" priority="647" stopIfTrue="1" operator="lessThan">
      <formula>0</formula>
    </cfRule>
  </conditionalFormatting>
  <conditionalFormatting sqref="F683">
    <cfRule type="cellIs" dxfId="2" priority="646" stopIfTrue="1" operator="lessThan">
      <formula>0</formula>
    </cfRule>
  </conditionalFormatting>
  <conditionalFormatting sqref="F684">
    <cfRule type="cellIs" dxfId="2" priority="645" stopIfTrue="1" operator="lessThan">
      <formula>0</formula>
    </cfRule>
  </conditionalFormatting>
  <conditionalFormatting sqref="F685">
    <cfRule type="cellIs" dxfId="2" priority="644" stopIfTrue="1" operator="lessThan">
      <formula>0</formula>
    </cfRule>
  </conditionalFormatting>
  <conditionalFormatting sqref="F686">
    <cfRule type="cellIs" dxfId="2" priority="643" stopIfTrue="1" operator="lessThan">
      <formula>0</formula>
    </cfRule>
  </conditionalFormatting>
  <conditionalFormatting sqref="F687">
    <cfRule type="cellIs" dxfId="2" priority="642" stopIfTrue="1" operator="lessThan">
      <formula>0</formula>
    </cfRule>
  </conditionalFormatting>
  <conditionalFormatting sqref="F688">
    <cfRule type="cellIs" dxfId="2" priority="641" stopIfTrue="1" operator="lessThan">
      <formula>0</formula>
    </cfRule>
  </conditionalFormatting>
  <conditionalFormatting sqref="F689">
    <cfRule type="cellIs" dxfId="2" priority="640" stopIfTrue="1" operator="lessThan">
      <formula>0</formula>
    </cfRule>
  </conditionalFormatting>
  <conditionalFormatting sqref="F690">
    <cfRule type="cellIs" dxfId="2" priority="639" stopIfTrue="1" operator="lessThan">
      <formula>0</formula>
    </cfRule>
  </conditionalFormatting>
  <conditionalFormatting sqref="F691">
    <cfRule type="cellIs" dxfId="2" priority="638" stopIfTrue="1" operator="lessThan">
      <formula>0</formula>
    </cfRule>
  </conditionalFormatting>
  <conditionalFormatting sqref="F692">
    <cfRule type="cellIs" dxfId="2" priority="637" stopIfTrue="1" operator="lessThan">
      <formula>0</formula>
    </cfRule>
  </conditionalFormatting>
  <conditionalFormatting sqref="F693">
    <cfRule type="cellIs" dxfId="2" priority="636" stopIfTrue="1" operator="lessThan">
      <formula>0</formula>
    </cfRule>
  </conditionalFormatting>
  <conditionalFormatting sqref="F694">
    <cfRule type="cellIs" dxfId="2" priority="635" stopIfTrue="1" operator="lessThan">
      <formula>0</formula>
    </cfRule>
  </conditionalFormatting>
  <conditionalFormatting sqref="F695">
    <cfRule type="cellIs" dxfId="2" priority="634" stopIfTrue="1" operator="lessThan">
      <formula>0</formula>
    </cfRule>
  </conditionalFormatting>
  <conditionalFormatting sqref="F696">
    <cfRule type="cellIs" dxfId="2" priority="633" stopIfTrue="1" operator="lessThan">
      <formula>0</formula>
    </cfRule>
  </conditionalFormatting>
  <conditionalFormatting sqref="F697">
    <cfRule type="cellIs" dxfId="2" priority="632" stopIfTrue="1" operator="lessThan">
      <formula>0</formula>
    </cfRule>
  </conditionalFormatting>
  <conditionalFormatting sqref="F698">
    <cfRule type="cellIs" dxfId="2" priority="631" stopIfTrue="1" operator="lessThan">
      <formula>0</formula>
    </cfRule>
  </conditionalFormatting>
  <conditionalFormatting sqref="F699">
    <cfRule type="cellIs" dxfId="2" priority="630" stopIfTrue="1" operator="lessThan">
      <formula>0</formula>
    </cfRule>
  </conditionalFormatting>
  <conditionalFormatting sqref="F700">
    <cfRule type="cellIs" dxfId="2" priority="629" stopIfTrue="1" operator="lessThan">
      <formula>0</formula>
    </cfRule>
  </conditionalFormatting>
  <conditionalFormatting sqref="F701">
    <cfRule type="cellIs" dxfId="2" priority="628" stopIfTrue="1" operator="lessThan">
      <formula>0</formula>
    </cfRule>
  </conditionalFormatting>
  <conditionalFormatting sqref="F702">
    <cfRule type="cellIs" dxfId="2" priority="627" stopIfTrue="1" operator="lessThan">
      <formula>0</formula>
    </cfRule>
  </conditionalFormatting>
  <conditionalFormatting sqref="F703">
    <cfRule type="cellIs" dxfId="2" priority="626" stopIfTrue="1" operator="lessThan">
      <formula>0</formula>
    </cfRule>
  </conditionalFormatting>
  <conditionalFormatting sqref="F704">
    <cfRule type="cellIs" dxfId="2" priority="625" stopIfTrue="1" operator="lessThan">
      <formula>0</formula>
    </cfRule>
  </conditionalFormatting>
  <conditionalFormatting sqref="F705">
    <cfRule type="cellIs" dxfId="2" priority="624" stopIfTrue="1" operator="lessThan">
      <formula>0</formula>
    </cfRule>
  </conditionalFormatting>
  <conditionalFormatting sqref="F706">
    <cfRule type="cellIs" dxfId="2" priority="623" stopIfTrue="1" operator="lessThan">
      <formula>0</formula>
    </cfRule>
  </conditionalFormatting>
  <conditionalFormatting sqref="F707">
    <cfRule type="cellIs" dxfId="2" priority="622" stopIfTrue="1" operator="lessThan">
      <formula>0</formula>
    </cfRule>
  </conditionalFormatting>
  <conditionalFormatting sqref="F708">
    <cfRule type="cellIs" dxfId="2" priority="621" stopIfTrue="1" operator="lessThan">
      <formula>0</formula>
    </cfRule>
  </conditionalFormatting>
  <conditionalFormatting sqref="F709">
    <cfRule type="cellIs" dxfId="2" priority="620" stopIfTrue="1" operator="lessThan">
      <formula>0</formula>
    </cfRule>
  </conditionalFormatting>
  <conditionalFormatting sqref="F710">
    <cfRule type="cellIs" dxfId="2" priority="619" stopIfTrue="1" operator="lessThan">
      <formula>0</formula>
    </cfRule>
  </conditionalFormatting>
  <conditionalFormatting sqref="F711">
    <cfRule type="cellIs" dxfId="2" priority="618" stopIfTrue="1" operator="lessThan">
      <formula>0</formula>
    </cfRule>
  </conditionalFormatting>
  <conditionalFormatting sqref="F712">
    <cfRule type="cellIs" dxfId="2" priority="617" stopIfTrue="1" operator="lessThan">
      <formula>0</formula>
    </cfRule>
  </conditionalFormatting>
  <conditionalFormatting sqref="F713">
    <cfRule type="cellIs" dxfId="2" priority="616" stopIfTrue="1" operator="lessThan">
      <formula>0</formula>
    </cfRule>
  </conditionalFormatting>
  <conditionalFormatting sqref="F714">
    <cfRule type="cellIs" dxfId="2" priority="615" stopIfTrue="1" operator="lessThan">
      <formula>0</formula>
    </cfRule>
  </conditionalFormatting>
  <conditionalFormatting sqref="F715">
    <cfRule type="cellIs" dxfId="2" priority="614" stopIfTrue="1" operator="lessThan">
      <formula>0</formula>
    </cfRule>
  </conditionalFormatting>
  <conditionalFormatting sqref="F716">
    <cfRule type="cellIs" dxfId="2" priority="613" stopIfTrue="1" operator="lessThan">
      <formula>0</formula>
    </cfRule>
  </conditionalFormatting>
  <conditionalFormatting sqref="F717">
    <cfRule type="cellIs" dxfId="2" priority="612" stopIfTrue="1" operator="lessThan">
      <formula>0</formula>
    </cfRule>
  </conditionalFormatting>
  <conditionalFormatting sqref="F718">
    <cfRule type="cellIs" dxfId="2" priority="611" stopIfTrue="1" operator="lessThan">
      <formula>0</formula>
    </cfRule>
  </conditionalFormatting>
  <conditionalFormatting sqref="F719">
    <cfRule type="cellIs" dxfId="2" priority="610" stopIfTrue="1" operator="lessThan">
      <formula>0</formula>
    </cfRule>
  </conditionalFormatting>
  <conditionalFormatting sqref="F720">
    <cfRule type="cellIs" dxfId="2" priority="609" stopIfTrue="1" operator="lessThan">
      <formula>0</formula>
    </cfRule>
  </conditionalFormatting>
  <conditionalFormatting sqref="F721">
    <cfRule type="cellIs" dxfId="2" priority="608" stopIfTrue="1" operator="lessThan">
      <formula>0</formula>
    </cfRule>
  </conditionalFormatting>
  <conditionalFormatting sqref="F722">
    <cfRule type="cellIs" dxfId="2" priority="607" stopIfTrue="1" operator="lessThan">
      <formula>0</formula>
    </cfRule>
  </conditionalFormatting>
  <conditionalFormatting sqref="F723">
    <cfRule type="cellIs" dxfId="2" priority="606" stopIfTrue="1" operator="lessThan">
      <formula>0</formula>
    </cfRule>
  </conditionalFormatting>
  <conditionalFormatting sqref="F724">
    <cfRule type="cellIs" dxfId="2" priority="605" stopIfTrue="1" operator="lessThan">
      <formula>0</formula>
    </cfRule>
  </conditionalFormatting>
  <conditionalFormatting sqref="F725">
    <cfRule type="cellIs" dxfId="2" priority="604" stopIfTrue="1" operator="lessThan">
      <formula>0</formula>
    </cfRule>
  </conditionalFormatting>
  <conditionalFormatting sqref="F726">
    <cfRule type="cellIs" dxfId="2" priority="603" stopIfTrue="1" operator="lessThan">
      <formula>0</formula>
    </cfRule>
  </conditionalFormatting>
  <conditionalFormatting sqref="F727">
    <cfRule type="cellIs" dxfId="2" priority="602" stopIfTrue="1" operator="lessThan">
      <formula>0</formula>
    </cfRule>
  </conditionalFormatting>
  <conditionalFormatting sqref="F728">
    <cfRule type="cellIs" dxfId="2" priority="601" stopIfTrue="1" operator="lessThan">
      <formula>0</formula>
    </cfRule>
  </conditionalFormatting>
  <conditionalFormatting sqref="F729">
    <cfRule type="cellIs" dxfId="2" priority="600" stopIfTrue="1" operator="lessThan">
      <formula>0</formula>
    </cfRule>
  </conditionalFormatting>
  <conditionalFormatting sqref="F730">
    <cfRule type="cellIs" dxfId="2" priority="599" stopIfTrue="1" operator="lessThan">
      <formula>0</formula>
    </cfRule>
  </conditionalFormatting>
  <conditionalFormatting sqref="F731">
    <cfRule type="cellIs" dxfId="2" priority="598" stopIfTrue="1" operator="lessThan">
      <formula>0</formula>
    </cfRule>
  </conditionalFormatting>
  <conditionalFormatting sqref="F732">
    <cfRule type="cellIs" dxfId="2" priority="597" stopIfTrue="1" operator="lessThan">
      <formula>0</formula>
    </cfRule>
  </conditionalFormatting>
  <conditionalFormatting sqref="F733">
    <cfRule type="cellIs" dxfId="2" priority="596" stopIfTrue="1" operator="lessThan">
      <formula>0</formula>
    </cfRule>
  </conditionalFormatting>
  <conditionalFormatting sqref="F734">
    <cfRule type="cellIs" dxfId="2" priority="595" stopIfTrue="1" operator="lessThan">
      <formula>0</formula>
    </cfRule>
  </conditionalFormatting>
  <conditionalFormatting sqref="F735">
    <cfRule type="cellIs" dxfId="2" priority="594" stopIfTrue="1" operator="lessThan">
      <formula>0</formula>
    </cfRule>
  </conditionalFormatting>
  <conditionalFormatting sqref="F736">
    <cfRule type="cellIs" dxfId="2" priority="593" stopIfTrue="1" operator="lessThan">
      <formula>0</formula>
    </cfRule>
  </conditionalFormatting>
  <conditionalFormatting sqref="F737">
    <cfRule type="cellIs" dxfId="2" priority="592" stopIfTrue="1" operator="lessThan">
      <formula>0</formula>
    </cfRule>
  </conditionalFormatting>
  <conditionalFormatting sqref="F738">
    <cfRule type="cellIs" dxfId="2" priority="591" stopIfTrue="1" operator="lessThan">
      <formula>0</formula>
    </cfRule>
  </conditionalFormatting>
  <conditionalFormatting sqref="F739">
    <cfRule type="cellIs" dxfId="2" priority="590" stopIfTrue="1" operator="lessThan">
      <formula>0</formula>
    </cfRule>
  </conditionalFormatting>
  <conditionalFormatting sqref="F740">
    <cfRule type="cellIs" dxfId="2" priority="589" stopIfTrue="1" operator="lessThan">
      <formula>0</formula>
    </cfRule>
  </conditionalFormatting>
  <conditionalFormatting sqref="F741">
    <cfRule type="cellIs" dxfId="2" priority="588" stopIfTrue="1" operator="lessThan">
      <formula>0</formula>
    </cfRule>
  </conditionalFormatting>
  <conditionalFormatting sqref="F742">
    <cfRule type="cellIs" dxfId="2" priority="587" stopIfTrue="1" operator="lessThan">
      <formula>0</formula>
    </cfRule>
  </conditionalFormatting>
  <conditionalFormatting sqref="F743">
    <cfRule type="cellIs" dxfId="2" priority="586" stopIfTrue="1" operator="lessThan">
      <formula>0</formula>
    </cfRule>
  </conditionalFormatting>
  <conditionalFormatting sqref="F744">
    <cfRule type="cellIs" dxfId="2" priority="585" stopIfTrue="1" operator="lessThan">
      <formula>0</formula>
    </cfRule>
  </conditionalFormatting>
  <conditionalFormatting sqref="F745">
    <cfRule type="cellIs" dxfId="2" priority="584" stopIfTrue="1" operator="lessThan">
      <formula>0</formula>
    </cfRule>
  </conditionalFormatting>
  <conditionalFormatting sqref="F746">
    <cfRule type="cellIs" dxfId="2" priority="583" stopIfTrue="1" operator="lessThan">
      <formula>0</formula>
    </cfRule>
  </conditionalFormatting>
  <conditionalFormatting sqref="F747">
    <cfRule type="cellIs" dxfId="2" priority="582" stopIfTrue="1" operator="lessThan">
      <formula>0</formula>
    </cfRule>
  </conditionalFormatting>
  <conditionalFormatting sqref="F748">
    <cfRule type="cellIs" dxfId="2" priority="581" stopIfTrue="1" operator="lessThan">
      <formula>0</formula>
    </cfRule>
  </conditionalFormatting>
  <conditionalFormatting sqref="F749">
    <cfRule type="cellIs" dxfId="2" priority="580" stopIfTrue="1" operator="lessThan">
      <formula>0</formula>
    </cfRule>
  </conditionalFormatting>
  <conditionalFormatting sqref="F750">
    <cfRule type="cellIs" dxfId="2" priority="579" stopIfTrue="1" operator="lessThan">
      <formula>0</formula>
    </cfRule>
  </conditionalFormatting>
  <conditionalFormatting sqref="F751">
    <cfRule type="cellIs" dxfId="2" priority="578" stopIfTrue="1" operator="lessThan">
      <formula>0</formula>
    </cfRule>
  </conditionalFormatting>
  <conditionalFormatting sqref="F752">
    <cfRule type="cellIs" dxfId="2" priority="577" stopIfTrue="1" operator="lessThan">
      <formula>0</formula>
    </cfRule>
  </conditionalFormatting>
  <conditionalFormatting sqref="F753">
    <cfRule type="cellIs" dxfId="2" priority="576" stopIfTrue="1" operator="lessThan">
      <formula>0</formula>
    </cfRule>
  </conditionalFormatting>
  <conditionalFormatting sqref="F754">
    <cfRule type="cellIs" dxfId="2" priority="575" stopIfTrue="1" operator="lessThan">
      <formula>0</formula>
    </cfRule>
  </conditionalFormatting>
  <conditionalFormatting sqref="F755">
    <cfRule type="cellIs" dxfId="2" priority="574" stopIfTrue="1" operator="lessThan">
      <formula>0</formula>
    </cfRule>
  </conditionalFormatting>
  <conditionalFormatting sqref="F756">
    <cfRule type="cellIs" dxfId="2" priority="573" stopIfTrue="1" operator="lessThan">
      <formula>0</formula>
    </cfRule>
  </conditionalFormatting>
  <conditionalFormatting sqref="F757">
    <cfRule type="cellIs" dxfId="2" priority="572" stopIfTrue="1" operator="lessThan">
      <formula>0</formula>
    </cfRule>
  </conditionalFormatting>
  <conditionalFormatting sqref="F758">
    <cfRule type="cellIs" dxfId="2" priority="571" stopIfTrue="1" operator="lessThan">
      <formula>0</formula>
    </cfRule>
  </conditionalFormatting>
  <conditionalFormatting sqref="F759">
    <cfRule type="cellIs" dxfId="2" priority="570" stopIfTrue="1" operator="lessThan">
      <formula>0</formula>
    </cfRule>
  </conditionalFormatting>
  <conditionalFormatting sqref="F760">
    <cfRule type="cellIs" dxfId="2" priority="569" stopIfTrue="1" operator="lessThan">
      <formula>0</formula>
    </cfRule>
  </conditionalFormatting>
  <conditionalFormatting sqref="F761">
    <cfRule type="cellIs" dxfId="2" priority="568" stopIfTrue="1" operator="lessThan">
      <formula>0</formula>
    </cfRule>
  </conditionalFormatting>
  <conditionalFormatting sqref="F762">
    <cfRule type="cellIs" dxfId="2" priority="567" stopIfTrue="1" operator="lessThan">
      <formula>0</formula>
    </cfRule>
  </conditionalFormatting>
  <conditionalFormatting sqref="F763">
    <cfRule type="cellIs" dxfId="2" priority="566" stopIfTrue="1" operator="lessThan">
      <formula>0</formula>
    </cfRule>
  </conditionalFormatting>
  <conditionalFormatting sqref="F764">
    <cfRule type="cellIs" dxfId="2" priority="565" stopIfTrue="1" operator="lessThan">
      <formula>0</formula>
    </cfRule>
  </conditionalFormatting>
  <conditionalFormatting sqref="F765">
    <cfRule type="cellIs" dxfId="2" priority="564" stopIfTrue="1" operator="lessThan">
      <formula>0</formula>
    </cfRule>
  </conditionalFormatting>
  <conditionalFormatting sqref="F766">
    <cfRule type="cellIs" dxfId="2" priority="563" stopIfTrue="1" operator="lessThan">
      <formula>0</formula>
    </cfRule>
  </conditionalFormatting>
  <conditionalFormatting sqref="F767">
    <cfRule type="cellIs" dxfId="2" priority="562" stopIfTrue="1" operator="lessThan">
      <formula>0</formula>
    </cfRule>
  </conditionalFormatting>
  <conditionalFormatting sqref="F768">
    <cfRule type="cellIs" dxfId="2" priority="561" stopIfTrue="1" operator="lessThan">
      <formula>0</formula>
    </cfRule>
  </conditionalFormatting>
  <conditionalFormatting sqref="F769">
    <cfRule type="cellIs" dxfId="2" priority="560" stopIfTrue="1" operator="lessThan">
      <formula>0</formula>
    </cfRule>
  </conditionalFormatting>
  <conditionalFormatting sqref="F770">
    <cfRule type="cellIs" dxfId="2" priority="559" stopIfTrue="1" operator="lessThan">
      <formula>0</formula>
    </cfRule>
  </conditionalFormatting>
  <conditionalFormatting sqref="F771">
    <cfRule type="cellIs" dxfId="2" priority="558" stopIfTrue="1" operator="lessThan">
      <formula>0</formula>
    </cfRule>
  </conditionalFormatting>
  <conditionalFormatting sqref="F772">
    <cfRule type="cellIs" dxfId="2" priority="557" stopIfTrue="1" operator="lessThan">
      <formula>0</formula>
    </cfRule>
  </conditionalFormatting>
  <conditionalFormatting sqref="F773">
    <cfRule type="cellIs" dxfId="2" priority="556" stopIfTrue="1" operator="lessThan">
      <formula>0</formula>
    </cfRule>
  </conditionalFormatting>
  <conditionalFormatting sqref="F774">
    <cfRule type="cellIs" dxfId="2" priority="555" stopIfTrue="1" operator="lessThan">
      <formula>0</formula>
    </cfRule>
  </conditionalFormatting>
  <conditionalFormatting sqref="F775">
    <cfRule type="cellIs" dxfId="2" priority="554" stopIfTrue="1" operator="lessThan">
      <formula>0</formula>
    </cfRule>
  </conditionalFormatting>
  <conditionalFormatting sqref="F776">
    <cfRule type="cellIs" dxfId="2" priority="553" stopIfTrue="1" operator="lessThan">
      <formula>0</formula>
    </cfRule>
  </conditionalFormatting>
  <conditionalFormatting sqref="F777">
    <cfRule type="cellIs" dxfId="2" priority="552" stopIfTrue="1" operator="lessThan">
      <formula>0</formula>
    </cfRule>
  </conditionalFormatting>
  <conditionalFormatting sqref="F778">
    <cfRule type="cellIs" dxfId="2" priority="551" stopIfTrue="1" operator="lessThan">
      <formula>0</formula>
    </cfRule>
  </conditionalFormatting>
  <conditionalFormatting sqref="F779">
    <cfRule type="cellIs" dxfId="2" priority="550" stopIfTrue="1" operator="lessThan">
      <formula>0</formula>
    </cfRule>
  </conditionalFormatting>
  <conditionalFormatting sqref="F780">
    <cfRule type="cellIs" dxfId="2" priority="549" stopIfTrue="1" operator="lessThan">
      <formula>0</formula>
    </cfRule>
  </conditionalFormatting>
  <conditionalFormatting sqref="F781">
    <cfRule type="cellIs" dxfId="2" priority="548" stopIfTrue="1" operator="lessThan">
      <formula>0</formula>
    </cfRule>
  </conditionalFormatting>
  <conditionalFormatting sqref="F782">
    <cfRule type="cellIs" dxfId="2" priority="547" stopIfTrue="1" operator="lessThan">
      <formula>0</formula>
    </cfRule>
  </conditionalFormatting>
  <conditionalFormatting sqref="F783">
    <cfRule type="cellIs" dxfId="2" priority="546" stopIfTrue="1" operator="lessThan">
      <formula>0</formula>
    </cfRule>
  </conditionalFormatting>
  <conditionalFormatting sqref="F784">
    <cfRule type="cellIs" dxfId="2" priority="545" stopIfTrue="1" operator="lessThan">
      <formula>0</formula>
    </cfRule>
  </conditionalFormatting>
  <conditionalFormatting sqref="F785">
    <cfRule type="cellIs" dxfId="2" priority="544" stopIfTrue="1" operator="lessThan">
      <formula>0</formula>
    </cfRule>
  </conditionalFormatting>
  <conditionalFormatting sqref="F786">
    <cfRule type="cellIs" dxfId="2" priority="543" stopIfTrue="1" operator="lessThan">
      <formula>0</formula>
    </cfRule>
  </conditionalFormatting>
  <conditionalFormatting sqref="F787">
    <cfRule type="cellIs" dxfId="2" priority="542" stopIfTrue="1" operator="lessThan">
      <formula>0</formula>
    </cfRule>
  </conditionalFormatting>
  <conditionalFormatting sqref="F788">
    <cfRule type="cellIs" dxfId="2" priority="541" stopIfTrue="1" operator="lessThan">
      <formula>0</formula>
    </cfRule>
  </conditionalFormatting>
  <conditionalFormatting sqref="F789">
    <cfRule type="cellIs" dxfId="2" priority="540" stopIfTrue="1" operator="lessThan">
      <formula>0</formula>
    </cfRule>
  </conditionalFormatting>
  <conditionalFormatting sqref="F790">
    <cfRule type="cellIs" dxfId="2" priority="539" stopIfTrue="1" operator="lessThan">
      <formula>0</formula>
    </cfRule>
  </conditionalFormatting>
  <conditionalFormatting sqref="F791">
    <cfRule type="cellIs" dxfId="2" priority="538" stopIfTrue="1" operator="lessThan">
      <formula>0</formula>
    </cfRule>
  </conditionalFormatting>
  <conditionalFormatting sqref="F792">
    <cfRule type="cellIs" dxfId="2" priority="537" stopIfTrue="1" operator="lessThan">
      <formula>0</formula>
    </cfRule>
  </conditionalFormatting>
  <conditionalFormatting sqref="F793">
    <cfRule type="cellIs" dxfId="2" priority="536" stopIfTrue="1" operator="lessThan">
      <formula>0</formula>
    </cfRule>
  </conditionalFormatting>
  <conditionalFormatting sqref="F794">
    <cfRule type="cellIs" dxfId="2" priority="535" stopIfTrue="1" operator="lessThan">
      <formula>0</formula>
    </cfRule>
  </conditionalFormatting>
  <conditionalFormatting sqref="F795">
    <cfRule type="cellIs" dxfId="2" priority="534" stopIfTrue="1" operator="lessThan">
      <formula>0</formula>
    </cfRule>
  </conditionalFormatting>
  <conditionalFormatting sqref="F796">
    <cfRule type="cellIs" dxfId="2" priority="533" stopIfTrue="1" operator="lessThan">
      <formula>0</formula>
    </cfRule>
  </conditionalFormatting>
  <conditionalFormatting sqref="F797">
    <cfRule type="cellIs" dxfId="2" priority="532" stopIfTrue="1" operator="lessThan">
      <formula>0</formula>
    </cfRule>
  </conditionalFormatting>
  <conditionalFormatting sqref="F798">
    <cfRule type="cellIs" dxfId="2" priority="531" stopIfTrue="1" operator="lessThan">
      <formula>0</formula>
    </cfRule>
  </conditionalFormatting>
  <conditionalFormatting sqref="F799">
    <cfRule type="cellIs" dxfId="2" priority="530" stopIfTrue="1" operator="lessThan">
      <formula>0</formula>
    </cfRule>
  </conditionalFormatting>
  <conditionalFormatting sqref="F800">
    <cfRule type="cellIs" dxfId="2" priority="529" stopIfTrue="1" operator="lessThan">
      <formula>0</formula>
    </cfRule>
  </conditionalFormatting>
  <conditionalFormatting sqref="F801">
    <cfRule type="cellIs" dxfId="2" priority="528" stopIfTrue="1" operator="lessThan">
      <formula>0</formula>
    </cfRule>
  </conditionalFormatting>
  <conditionalFormatting sqref="F802">
    <cfRule type="cellIs" dxfId="2" priority="527" stopIfTrue="1" operator="lessThan">
      <formula>0</formula>
    </cfRule>
  </conditionalFormatting>
  <conditionalFormatting sqref="F803">
    <cfRule type="cellIs" dxfId="2" priority="526" stopIfTrue="1" operator="lessThan">
      <formula>0</formula>
    </cfRule>
  </conditionalFormatting>
  <conditionalFormatting sqref="F804">
    <cfRule type="cellIs" dxfId="2" priority="525" stopIfTrue="1" operator="lessThan">
      <formula>0</formula>
    </cfRule>
  </conditionalFormatting>
  <conditionalFormatting sqref="F805">
    <cfRule type="cellIs" dxfId="2" priority="524" stopIfTrue="1" operator="lessThan">
      <formula>0</formula>
    </cfRule>
  </conditionalFormatting>
  <conditionalFormatting sqref="F806">
    <cfRule type="cellIs" dxfId="2" priority="523" stopIfTrue="1" operator="lessThan">
      <formula>0</formula>
    </cfRule>
  </conditionalFormatting>
  <conditionalFormatting sqref="F807">
    <cfRule type="cellIs" dxfId="2" priority="522" stopIfTrue="1" operator="lessThan">
      <formula>0</formula>
    </cfRule>
  </conditionalFormatting>
  <conditionalFormatting sqref="F808">
    <cfRule type="cellIs" dxfId="2" priority="521" stopIfTrue="1" operator="lessThan">
      <formula>0</formula>
    </cfRule>
  </conditionalFormatting>
  <conditionalFormatting sqref="F809">
    <cfRule type="cellIs" dxfId="2" priority="520" stopIfTrue="1" operator="lessThan">
      <formula>0</formula>
    </cfRule>
  </conditionalFormatting>
  <conditionalFormatting sqref="F810">
    <cfRule type="cellIs" dxfId="2" priority="519" stopIfTrue="1" operator="lessThan">
      <formula>0</formula>
    </cfRule>
  </conditionalFormatting>
  <conditionalFormatting sqref="F811">
    <cfRule type="cellIs" dxfId="2" priority="518" stopIfTrue="1" operator="lessThan">
      <formula>0</formula>
    </cfRule>
  </conditionalFormatting>
  <conditionalFormatting sqref="F812">
    <cfRule type="cellIs" dxfId="2" priority="517" stopIfTrue="1" operator="lessThan">
      <formula>0</formula>
    </cfRule>
  </conditionalFormatting>
  <conditionalFormatting sqref="F813">
    <cfRule type="cellIs" dxfId="2" priority="516" stopIfTrue="1" operator="lessThan">
      <formula>0</formula>
    </cfRule>
  </conditionalFormatting>
  <conditionalFormatting sqref="F814">
    <cfRule type="cellIs" dxfId="2" priority="515" stopIfTrue="1" operator="lessThan">
      <formula>0</formula>
    </cfRule>
  </conditionalFormatting>
  <conditionalFormatting sqref="F815">
    <cfRule type="cellIs" dxfId="2" priority="514" stopIfTrue="1" operator="lessThan">
      <formula>0</formula>
    </cfRule>
  </conditionalFormatting>
  <conditionalFormatting sqref="F816">
    <cfRule type="cellIs" dxfId="2" priority="513" stopIfTrue="1" operator="lessThan">
      <formula>0</formula>
    </cfRule>
  </conditionalFormatting>
  <conditionalFormatting sqref="F817">
    <cfRule type="cellIs" dxfId="2" priority="512" stopIfTrue="1" operator="lessThan">
      <formula>0</formula>
    </cfRule>
  </conditionalFormatting>
  <conditionalFormatting sqref="F818">
    <cfRule type="cellIs" dxfId="2" priority="511" stopIfTrue="1" operator="lessThan">
      <formula>0</formula>
    </cfRule>
  </conditionalFormatting>
  <conditionalFormatting sqref="F819">
    <cfRule type="cellIs" dxfId="2" priority="510" stopIfTrue="1" operator="lessThan">
      <formula>0</formula>
    </cfRule>
  </conditionalFormatting>
  <conditionalFormatting sqref="F820">
    <cfRule type="cellIs" dxfId="2" priority="509" stopIfTrue="1" operator="lessThan">
      <formula>0</formula>
    </cfRule>
  </conditionalFormatting>
  <conditionalFormatting sqref="F821">
    <cfRule type="cellIs" dxfId="2" priority="508" stopIfTrue="1" operator="lessThan">
      <formula>0</formula>
    </cfRule>
  </conditionalFormatting>
  <conditionalFormatting sqref="F822">
    <cfRule type="cellIs" dxfId="2" priority="507" stopIfTrue="1" operator="lessThan">
      <formula>0</formula>
    </cfRule>
  </conditionalFormatting>
  <conditionalFormatting sqref="F823">
    <cfRule type="cellIs" dxfId="2" priority="506" stopIfTrue="1" operator="lessThan">
      <formula>0</formula>
    </cfRule>
  </conditionalFormatting>
  <conditionalFormatting sqref="F824">
    <cfRule type="cellIs" dxfId="2" priority="505" stopIfTrue="1" operator="lessThan">
      <formula>0</formula>
    </cfRule>
  </conditionalFormatting>
  <conditionalFormatting sqref="F825">
    <cfRule type="cellIs" dxfId="2" priority="504" stopIfTrue="1" operator="lessThan">
      <formula>0</formula>
    </cfRule>
  </conditionalFormatting>
  <conditionalFormatting sqref="F826">
    <cfRule type="cellIs" dxfId="2" priority="503" stopIfTrue="1" operator="lessThan">
      <formula>0</formula>
    </cfRule>
  </conditionalFormatting>
  <conditionalFormatting sqref="F827">
    <cfRule type="cellIs" dxfId="2" priority="502" stopIfTrue="1" operator="lessThan">
      <formula>0</formula>
    </cfRule>
  </conditionalFormatting>
  <conditionalFormatting sqref="F828">
    <cfRule type="cellIs" dxfId="2" priority="501" stopIfTrue="1" operator="lessThan">
      <formula>0</formula>
    </cfRule>
  </conditionalFormatting>
  <conditionalFormatting sqref="F829">
    <cfRule type="cellIs" dxfId="2" priority="500" stopIfTrue="1" operator="lessThan">
      <formula>0</formula>
    </cfRule>
  </conditionalFormatting>
  <conditionalFormatting sqref="F830">
    <cfRule type="cellIs" dxfId="2" priority="499" stopIfTrue="1" operator="lessThan">
      <formula>0</formula>
    </cfRule>
  </conditionalFormatting>
  <conditionalFormatting sqref="F831">
    <cfRule type="cellIs" dxfId="2" priority="498" stopIfTrue="1" operator="lessThan">
      <formula>0</formula>
    </cfRule>
  </conditionalFormatting>
  <conditionalFormatting sqref="F832">
    <cfRule type="cellIs" dxfId="2" priority="497" stopIfTrue="1" operator="lessThan">
      <formula>0</formula>
    </cfRule>
  </conditionalFormatting>
  <conditionalFormatting sqref="F833">
    <cfRule type="cellIs" dxfId="2" priority="496" stopIfTrue="1" operator="lessThan">
      <formula>0</formula>
    </cfRule>
  </conditionalFormatting>
  <conditionalFormatting sqref="F834">
    <cfRule type="cellIs" dxfId="2" priority="495" stopIfTrue="1" operator="lessThan">
      <formula>0</formula>
    </cfRule>
  </conditionalFormatting>
  <conditionalFormatting sqref="F835">
    <cfRule type="cellIs" dxfId="2" priority="494" stopIfTrue="1" operator="lessThan">
      <formula>0</formula>
    </cfRule>
  </conditionalFormatting>
  <conditionalFormatting sqref="F836">
    <cfRule type="cellIs" dxfId="2" priority="493" stopIfTrue="1" operator="lessThan">
      <formula>0</formula>
    </cfRule>
  </conditionalFormatting>
  <conditionalFormatting sqref="F837">
    <cfRule type="cellIs" dxfId="2" priority="492" stopIfTrue="1" operator="lessThan">
      <formula>0</formula>
    </cfRule>
  </conditionalFormatting>
  <conditionalFormatting sqref="F838">
    <cfRule type="cellIs" dxfId="2" priority="491" stopIfTrue="1" operator="lessThan">
      <formula>0</formula>
    </cfRule>
  </conditionalFormatting>
  <conditionalFormatting sqref="F839">
    <cfRule type="cellIs" dxfId="2" priority="490" stopIfTrue="1" operator="lessThan">
      <formula>0</formula>
    </cfRule>
  </conditionalFormatting>
  <conditionalFormatting sqref="F840">
    <cfRule type="cellIs" dxfId="2" priority="489" stopIfTrue="1" operator="lessThan">
      <formula>0</formula>
    </cfRule>
  </conditionalFormatting>
  <conditionalFormatting sqref="F841">
    <cfRule type="cellIs" dxfId="2" priority="488" stopIfTrue="1" operator="lessThan">
      <formula>0</formula>
    </cfRule>
  </conditionalFormatting>
  <conditionalFormatting sqref="F842">
    <cfRule type="cellIs" dxfId="2" priority="487" stopIfTrue="1" operator="lessThan">
      <formula>0</formula>
    </cfRule>
  </conditionalFormatting>
  <conditionalFormatting sqref="F843">
    <cfRule type="cellIs" dxfId="2" priority="486" stopIfTrue="1" operator="lessThan">
      <formula>0</formula>
    </cfRule>
  </conditionalFormatting>
  <conditionalFormatting sqref="F844">
    <cfRule type="cellIs" dxfId="2" priority="485" stopIfTrue="1" operator="lessThan">
      <formula>0</formula>
    </cfRule>
  </conditionalFormatting>
  <conditionalFormatting sqref="F845">
    <cfRule type="cellIs" dxfId="2" priority="484" stopIfTrue="1" operator="lessThan">
      <formula>0</formula>
    </cfRule>
  </conditionalFormatting>
  <conditionalFormatting sqref="F846">
    <cfRule type="cellIs" dxfId="2" priority="483" stopIfTrue="1" operator="lessThan">
      <formula>0</formula>
    </cfRule>
  </conditionalFormatting>
  <conditionalFormatting sqref="F847">
    <cfRule type="cellIs" dxfId="2" priority="482" stopIfTrue="1" operator="lessThan">
      <formula>0</formula>
    </cfRule>
  </conditionalFormatting>
  <conditionalFormatting sqref="F848">
    <cfRule type="cellIs" dxfId="2" priority="481" stopIfTrue="1" operator="lessThan">
      <formula>0</formula>
    </cfRule>
  </conditionalFormatting>
  <conditionalFormatting sqref="F849">
    <cfRule type="cellIs" dxfId="2" priority="480" stopIfTrue="1" operator="lessThan">
      <formula>0</formula>
    </cfRule>
  </conditionalFormatting>
  <conditionalFormatting sqref="F850">
    <cfRule type="cellIs" dxfId="2" priority="479" stopIfTrue="1" operator="lessThan">
      <formula>0</formula>
    </cfRule>
  </conditionalFormatting>
  <conditionalFormatting sqref="F851">
    <cfRule type="cellIs" dxfId="2" priority="478" stopIfTrue="1" operator="lessThan">
      <formula>0</formula>
    </cfRule>
  </conditionalFormatting>
  <conditionalFormatting sqref="F852">
    <cfRule type="cellIs" dxfId="2" priority="477" stopIfTrue="1" operator="lessThan">
      <formula>0</formula>
    </cfRule>
  </conditionalFormatting>
  <conditionalFormatting sqref="F853">
    <cfRule type="cellIs" dxfId="2" priority="476" stopIfTrue="1" operator="lessThan">
      <formula>0</formula>
    </cfRule>
  </conditionalFormatting>
  <conditionalFormatting sqref="F854">
    <cfRule type="cellIs" dxfId="2" priority="475" stopIfTrue="1" operator="lessThan">
      <formula>0</formula>
    </cfRule>
  </conditionalFormatting>
  <conditionalFormatting sqref="F855">
    <cfRule type="cellIs" dxfId="2" priority="474" stopIfTrue="1" operator="lessThan">
      <formula>0</formula>
    </cfRule>
  </conditionalFormatting>
  <conditionalFormatting sqref="F856">
    <cfRule type="cellIs" dxfId="2" priority="473" stopIfTrue="1" operator="lessThan">
      <formula>0</formula>
    </cfRule>
  </conditionalFormatting>
  <conditionalFormatting sqref="F857">
    <cfRule type="cellIs" dxfId="2" priority="472" stopIfTrue="1" operator="lessThan">
      <formula>0</formula>
    </cfRule>
  </conditionalFormatting>
  <conditionalFormatting sqref="F858">
    <cfRule type="cellIs" dxfId="2" priority="471" stopIfTrue="1" operator="lessThan">
      <formula>0</formula>
    </cfRule>
  </conditionalFormatting>
  <conditionalFormatting sqref="F859">
    <cfRule type="cellIs" dxfId="2" priority="470" stopIfTrue="1" operator="lessThan">
      <formula>0</formula>
    </cfRule>
  </conditionalFormatting>
  <conditionalFormatting sqref="F860">
    <cfRule type="cellIs" dxfId="2" priority="469" stopIfTrue="1" operator="lessThan">
      <formula>0</formula>
    </cfRule>
  </conditionalFormatting>
  <conditionalFormatting sqref="F861">
    <cfRule type="cellIs" dxfId="2" priority="468" stopIfTrue="1" operator="lessThan">
      <formula>0</formula>
    </cfRule>
  </conditionalFormatting>
  <conditionalFormatting sqref="F862">
    <cfRule type="cellIs" dxfId="2" priority="467" stopIfTrue="1" operator="lessThan">
      <formula>0</formula>
    </cfRule>
  </conditionalFormatting>
  <conditionalFormatting sqref="F863">
    <cfRule type="cellIs" dxfId="2" priority="466" stopIfTrue="1" operator="lessThan">
      <formula>0</formula>
    </cfRule>
  </conditionalFormatting>
  <conditionalFormatting sqref="F864">
    <cfRule type="cellIs" dxfId="2" priority="465" stopIfTrue="1" operator="lessThan">
      <formula>0</formula>
    </cfRule>
  </conditionalFormatting>
  <conditionalFormatting sqref="F865">
    <cfRule type="cellIs" dxfId="2" priority="464" stopIfTrue="1" operator="lessThan">
      <formula>0</formula>
    </cfRule>
  </conditionalFormatting>
  <conditionalFormatting sqref="F866">
    <cfRule type="cellIs" dxfId="2" priority="463" stopIfTrue="1" operator="lessThan">
      <formula>0</formula>
    </cfRule>
  </conditionalFormatting>
  <conditionalFormatting sqref="F867">
    <cfRule type="cellIs" dxfId="2" priority="462" stopIfTrue="1" operator="lessThan">
      <formula>0</formula>
    </cfRule>
  </conditionalFormatting>
  <conditionalFormatting sqref="F868">
    <cfRule type="cellIs" dxfId="2" priority="461" stopIfTrue="1" operator="lessThan">
      <formula>0</formula>
    </cfRule>
  </conditionalFormatting>
  <conditionalFormatting sqref="F869">
    <cfRule type="cellIs" dxfId="2" priority="460" stopIfTrue="1" operator="lessThan">
      <formula>0</formula>
    </cfRule>
  </conditionalFormatting>
  <conditionalFormatting sqref="F870">
    <cfRule type="cellIs" dxfId="2" priority="459" stopIfTrue="1" operator="lessThan">
      <formula>0</formula>
    </cfRule>
  </conditionalFormatting>
  <conditionalFormatting sqref="F871">
    <cfRule type="cellIs" dxfId="2" priority="458" stopIfTrue="1" operator="lessThan">
      <formula>0</formula>
    </cfRule>
  </conditionalFormatting>
  <conditionalFormatting sqref="F872">
    <cfRule type="cellIs" dxfId="2" priority="457" stopIfTrue="1" operator="lessThan">
      <formula>0</formula>
    </cfRule>
  </conditionalFormatting>
  <conditionalFormatting sqref="F873">
    <cfRule type="cellIs" dxfId="2" priority="456" stopIfTrue="1" operator="lessThan">
      <formula>0</formula>
    </cfRule>
  </conditionalFormatting>
  <conditionalFormatting sqref="F874">
    <cfRule type="cellIs" dxfId="2" priority="455" stopIfTrue="1" operator="lessThan">
      <formula>0</formula>
    </cfRule>
  </conditionalFormatting>
  <conditionalFormatting sqref="F875">
    <cfRule type="cellIs" dxfId="2" priority="454" stopIfTrue="1" operator="lessThan">
      <formula>0</formula>
    </cfRule>
  </conditionalFormatting>
  <conditionalFormatting sqref="F876">
    <cfRule type="cellIs" dxfId="2" priority="453" stopIfTrue="1" operator="lessThan">
      <formula>0</formula>
    </cfRule>
  </conditionalFormatting>
  <conditionalFormatting sqref="F877">
    <cfRule type="cellIs" dxfId="2" priority="452" stopIfTrue="1" operator="lessThan">
      <formula>0</formula>
    </cfRule>
  </conditionalFormatting>
  <conditionalFormatting sqref="F878">
    <cfRule type="cellIs" dxfId="2" priority="451" stopIfTrue="1" operator="lessThan">
      <formula>0</formula>
    </cfRule>
  </conditionalFormatting>
  <conditionalFormatting sqref="F879">
    <cfRule type="cellIs" dxfId="2" priority="450" stopIfTrue="1" operator="lessThan">
      <formula>0</formula>
    </cfRule>
  </conditionalFormatting>
  <conditionalFormatting sqref="F880">
    <cfRule type="cellIs" dxfId="2" priority="449" stopIfTrue="1" operator="lessThan">
      <formula>0</formula>
    </cfRule>
  </conditionalFormatting>
  <conditionalFormatting sqref="F881">
    <cfRule type="cellIs" dxfId="2" priority="448" stopIfTrue="1" operator="lessThan">
      <formula>0</formula>
    </cfRule>
  </conditionalFormatting>
  <conditionalFormatting sqref="F882">
    <cfRule type="cellIs" dxfId="2" priority="447" stopIfTrue="1" operator="lessThan">
      <formula>0</formula>
    </cfRule>
  </conditionalFormatting>
  <conditionalFormatting sqref="F883">
    <cfRule type="cellIs" dxfId="2" priority="446" stopIfTrue="1" operator="lessThan">
      <formula>0</formula>
    </cfRule>
  </conditionalFormatting>
  <conditionalFormatting sqref="F884">
    <cfRule type="cellIs" dxfId="2" priority="445" stopIfTrue="1" operator="lessThan">
      <formula>0</formula>
    </cfRule>
  </conditionalFormatting>
  <conditionalFormatting sqref="F885">
    <cfRule type="cellIs" dxfId="2" priority="444" stopIfTrue="1" operator="lessThan">
      <formula>0</formula>
    </cfRule>
  </conditionalFormatting>
  <conditionalFormatting sqref="F886">
    <cfRule type="cellIs" dxfId="2" priority="443" stopIfTrue="1" operator="lessThan">
      <formula>0</formula>
    </cfRule>
  </conditionalFormatting>
  <conditionalFormatting sqref="F887">
    <cfRule type="cellIs" dxfId="2" priority="442" stopIfTrue="1" operator="lessThan">
      <formula>0</formula>
    </cfRule>
  </conditionalFormatting>
  <conditionalFormatting sqref="F888">
    <cfRule type="cellIs" dxfId="2" priority="441" stopIfTrue="1" operator="lessThan">
      <formula>0</formula>
    </cfRule>
  </conditionalFormatting>
  <conditionalFormatting sqref="F889">
    <cfRule type="cellIs" dxfId="2" priority="440" stopIfTrue="1" operator="lessThan">
      <formula>0</formula>
    </cfRule>
  </conditionalFormatting>
  <conditionalFormatting sqref="F890">
    <cfRule type="cellIs" dxfId="2" priority="439" stopIfTrue="1" operator="lessThan">
      <formula>0</formula>
    </cfRule>
  </conditionalFormatting>
  <conditionalFormatting sqref="F891">
    <cfRule type="cellIs" dxfId="2" priority="438" stopIfTrue="1" operator="lessThan">
      <formula>0</formula>
    </cfRule>
  </conditionalFormatting>
  <conditionalFormatting sqref="F892">
    <cfRule type="cellIs" dxfId="2" priority="437" stopIfTrue="1" operator="lessThan">
      <formula>0</formula>
    </cfRule>
  </conditionalFormatting>
  <conditionalFormatting sqref="F893">
    <cfRule type="cellIs" dxfId="2" priority="436" stopIfTrue="1" operator="lessThan">
      <formula>0</formula>
    </cfRule>
  </conditionalFormatting>
  <conditionalFormatting sqref="F894">
    <cfRule type="cellIs" dxfId="2" priority="435" stopIfTrue="1" operator="lessThan">
      <formula>0</formula>
    </cfRule>
  </conditionalFormatting>
  <conditionalFormatting sqref="F895">
    <cfRule type="cellIs" dxfId="2" priority="434" stopIfTrue="1" operator="lessThan">
      <formula>0</formula>
    </cfRule>
  </conditionalFormatting>
  <conditionalFormatting sqref="F896">
    <cfRule type="cellIs" dxfId="2" priority="433" stopIfTrue="1" operator="lessThan">
      <formula>0</formula>
    </cfRule>
  </conditionalFormatting>
  <conditionalFormatting sqref="F897">
    <cfRule type="cellIs" dxfId="2" priority="432" stopIfTrue="1" operator="lessThan">
      <formula>0</formula>
    </cfRule>
  </conditionalFormatting>
  <conditionalFormatting sqref="F898">
    <cfRule type="cellIs" dxfId="2" priority="431" stopIfTrue="1" operator="lessThan">
      <formula>0</formula>
    </cfRule>
  </conditionalFormatting>
  <conditionalFormatting sqref="F899">
    <cfRule type="cellIs" dxfId="2" priority="430" stopIfTrue="1" operator="lessThan">
      <formula>0</formula>
    </cfRule>
  </conditionalFormatting>
  <conditionalFormatting sqref="F900">
    <cfRule type="cellIs" dxfId="2" priority="429" stopIfTrue="1" operator="lessThan">
      <formula>0</formula>
    </cfRule>
  </conditionalFormatting>
  <conditionalFormatting sqref="F901">
    <cfRule type="cellIs" dxfId="2" priority="428" stopIfTrue="1" operator="lessThan">
      <formula>0</formula>
    </cfRule>
  </conditionalFormatting>
  <conditionalFormatting sqref="F902">
    <cfRule type="cellIs" dxfId="2" priority="427" stopIfTrue="1" operator="lessThan">
      <formula>0</formula>
    </cfRule>
  </conditionalFormatting>
  <conditionalFormatting sqref="F903">
    <cfRule type="cellIs" dxfId="2" priority="426" stopIfTrue="1" operator="lessThan">
      <formula>0</formula>
    </cfRule>
  </conditionalFormatting>
  <conditionalFormatting sqref="F904">
    <cfRule type="cellIs" dxfId="2" priority="425" stopIfTrue="1" operator="lessThan">
      <formula>0</formula>
    </cfRule>
  </conditionalFormatting>
  <conditionalFormatting sqref="F905">
    <cfRule type="cellIs" dxfId="2" priority="424" stopIfTrue="1" operator="lessThan">
      <formula>0</formula>
    </cfRule>
  </conditionalFormatting>
  <conditionalFormatting sqref="F906">
    <cfRule type="cellIs" dxfId="2" priority="423" stopIfTrue="1" operator="lessThan">
      <formula>0</formula>
    </cfRule>
  </conditionalFormatting>
  <conditionalFormatting sqref="F907">
    <cfRule type="cellIs" dxfId="2" priority="422" stopIfTrue="1" operator="lessThan">
      <formula>0</formula>
    </cfRule>
  </conditionalFormatting>
  <conditionalFormatting sqref="F908">
    <cfRule type="cellIs" dxfId="2" priority="421" stopIfTrue="1" operator="lessThan">
      <formula>0</formula>
    </cfRule>
  </conditionalFormatting>
  <conditionalFormatting sqref="F909">
    <cfRule type="cellIs" dxfId="2" priority="420" stopIfTrue="1" operator="lessThan">
      <formula>0</formula>
    </cfRule>
  </conditionalFormatting>
  <conditionalFormatting sqref="F910">
    <cfRule type="cellIs" dxfId="2" priority="419" stopIfTrue="1" operator="lessThan">
      <formula>0</formula>
    </cfRule>
  </conditionalFormatting>
  <conditionalFormatting sqref="F911">
    <cfRule type="cellIs" dxfId="2" priority="418" stopIfTrue="1" operator="lessThan">
      <formula>0</formula>
    </cfRule>
  </conditionalFormatting>
  <conditionalFormatting sqref="F912">
    <cfRule type="cellIs" dxfId="2" priority="417" stopIfTrue="1" operator="lessThan">
      <formula>0</formula>
    </cfRule>
  </conditionalFormatting>
  <conditionalFormatting sqref="F913">
    <cfRule type="cellIs" dxfId="2" priority="416" stopIfTrue="1" operator="lessThan">
      <formula>0</formula>
    </cfRule>
  </conditionalFormatting>
  <conditionalFormatting sqref="F914">
    <cfRule type="cellIs" dxfId="2" priority="415" stopIfTrue="1" operator="lessThan">
      <formula>0</formula>
    </cfRule>
  </conditionalFormatting>
  <conditionalFormatting sqref="F915">
    <cfRule type="cellIs" dxfId="2" priority="414" stopIfTrue="1" operator="lessThan">
      <formula>0</formula>
    </cfRule>
  </conditionalFormatting>
  <conditionalFormatting sqref="F916">
    <cfRule type="cellIs" dxfId="2" priority="413" stopIfTrue="1" operator="lessThan">
      <formula>0</formula>
    </cfRule>
  </conditionalFormatting>
  <conditionalFormatting sqref="F917">
    <cfRule type="cellIs" dxfId="2" priority="412" stopIfTrue="1" operator="lessThan">
      <formula>0</formula>
    </cfRule>
  </conditionalFormatting>
  <conditionalFormatting sqref="F918">
    <cfRule type="cellIs" dxfId="2" priority="411" stopIfTrue="1" operator="lessThan">
      <formula>0</formula>
    </cfRule>
  </conditionalFormatting>
  <conditionalFormatting sqref="F919">
    <cfRule type="cellIs" dxfId="2" priority="410" stopIfTrue="1" operator="lessThan">
      <formula>0</formula>
    </cfRule>
  </conditionalFormatting>
  <conditionalFormatting sqref="F920">
    <cfRule type="cellIs" dxfId="2" priority="409" stopIfTrue="1" operator="lessThan">
      <formula>0</formula>
    </cfRule>
  </conditionalFormatting>
  <conditionalFormatting sqref="F921">
    <cfRule type="cellIs" dxfId="2" priority="408" stopIfTrue="1" operator="lessThan">
      <formula>0</formula>
    </cfRule>
  </conditionalFormatting>
  <conditionalFormatting sqref="F922">
    <cfRule type="cellIs" dxfId="2" priority="407" stopIfTrue="1" operator="lessThan">
      <formula>0</formula>
    </cfRule>
  </conditionalFormatting>
  <conditionalFormatting sqref="F923">
    <cfRule type="cellIs" dxfId="2" priority="406" stopIfTrue="1" operator="lessThan">
      <formula>0</formula>
    </cfRule>
  </conditionalFormatting>
  <conditionalFormatting sqref="F924">
    <cfRule type="cellIs" dxfId="2" priority="405" stopIfTrue="1" operator="lessThan">
      <formula>0</formula>
    </cfRule>
  </conditionalFormatting>
  <conditionalFormatting sqref="F925">
    <cfRule type="cellIs" dxfId="2" priority="404" stopIfTrue="1" operator="lessThan">
      <formula>0</formula>
    </cfRule>
  </conditionalFormatting>
  <conditionalFormatting sqref="F926">
    <cfRule type="cellIs" dxfId="2" priority="403" stopIfTrue="1" operator="lessThan">
      <formula>0</formula>
    </cfRule>
  </conditionalFormatting>
  <conditionalFormatting sqref="F927">
    <cfRule type="cellIs" dxfId="2" priority="402" stopIfTrue="1" operator="lessThan">
      <formula>0</formula>
    </cfRule>
  </conditionalFormatting>
  <conditionalFormatting sqref="F928">
    <cfRule type="cellIs" dxfId="2" priority="401" stopIfTrue="1" operator="lessThan">
      <formula>0</formula>
    </cfRule>
  </conditionalFormatting>
  <conditionalFormatting sqref="F929">
    <cfRule type="cellIs" dxfId="2" priority="400" stopIfTrue="1" operator="lessThan">
      <formula>0</formula>
    </cfRule>
  </conditionalFormatting>
  <conditionalFormatting sqref="F930">
    <cfRule type="cellIs" dxfId="2" priority="399" stopIfTrue="1" operator="lessThan">
      <formula>0</formula>
    </cfRule>
  </conditionalFormatting>
  <conditionalFormatting sqref="F931">
    <cfRule type="cellIs" dxfId="2" priority="398" stopIfTrue="1" operator="lessThan">
      <formula>0</formula>
    </cfRule>
  </conditionalFormatting>
  <conditionalFormatting sqref="F932">
    <cfRule type="cellIs" dxfId="2" priority="397" stopIfTrue="1" operator="lessThan">
      <formula>0</formula>
    </cfRule>
  </conditionalFormatting>
  <conditionalFormatting sqref="F933">
    <cfRule type="cellIs" dxfId="2" priority="396" stopIfTrue="1" operator="lessThan">
      <formula>0</formula>
    </cfRule>
  </conditionalFormatting>
  <conditionalFormatting sqref="F934">
    <cfRule type="cellIs" dxfId="2" priority="395" stopIfTrue="1" operator="lessThan">
      <formula>0</formula>
    </cfRule>
  </conditionalFormatting>
  <conditionalFormatting sqref="F935">
    <cfRule type="cellIs" dxfId="2" priority="394" stopIfTrue="1" operator="lessThan">
      <formula>0</formula>
    </cfRule>
  </conditionalFormatting>
  <conditionalFormatting sqref="F936">
    <cfRule type="cellIs" dxfId="2" priority="393" stopIfTrue="1" operator="lessThan">
      <formula>0</formula>
    </cfRule>
  </conditionalFormatting>
  <conditionalFormatting sqref="F937">
    <cfRule type="cellIs" dxfId="2" priority="392" stopIfTrue="1" operator="lessThan">
      <formula>0</formula>
    </cfRule>
  </conditionalFormatting>
  <conditionalFormatting sqref="F938">
    <cfRule type="cellIs" dxfId="2" priority="391" stopIfTrue="1" operator="lessThan">
      <formula>0</formula>
    </cfRule>
  </conditionalFormatting>
  <conditionalFormatting sqref="F939">
    <cfRule type="cellIs" dxfId="2" priority="390" stopIfTrue="1" operator="lessThan">
      <formula>0</formula>
    </cfRule>
  </conditionalFormatting>
  <conditionalFormatting sqref="F940">
    <cfRule type="cellIs" dxfId="2" priority="389" stopIfTrue="1" operator="lessThan">
      <formula>0</formula>
    </cfRule>
  </conditionalFormatting>
  <conditionalFormatting sqref="F941">
    <cfRule type="cellIs" dxfId="2" priority="388" stopIfTrue="1" operator="lessThan">
      <formula>0</formula>
    </cfRule>
  </conditionalFormatting>
  <conditionalFormatting sqref="F942">
    <cfRule type="cellIs" dxfId="2" priority="387" stopIfTrue="1" operator="lessThan">
      <formula>0</formula>
    </cfRule>
  </conditionalFormatting>
  <conditionalFormatting sqref="F943">
    <cfRule type="cellIs" dxfId="2" priority="386" stopIfTrue="1" operator="lessThan">
      <formula>0</formula>
    </cfRule>
  </conditionalFormatting>
  <conditionalFormatting sqref="F944">
    <cfRule type="cellIs" dxfId="2" priority="385" stopIfTrue="1" operator="lessThan">
      <formula>0</formula>
    </cfRule>
  </conditionalFormatting>
  <conditionalFormatting sqref="F945">
    <cfRule type="cellIs" dxfId="2" priority="384" stopIfTrue="1" operator="lessThan">
      <formula>0</formula>
    </cfRule>
  </conditionalFormatting>
  <conditionalFormatting sqref="F946">
    <cfRule type="cellIs" dxfId="2" priority="383" stopIfTrue="1" operator="lessThan">
      <formula>0</formula>
    </cfRule>
  </conditionalFormatting>
  <conditionalFormatting sqref="F947">
    <cfRule type="cellIs" dxfId="2" priority="382" stopIfTrue="1" operator="lessThan">
      <formula>0</formula>
    </cfRule>
  </conditionalFormatting>
  <conditionalFormatting sqref="F948">
    <cfRule type="cellIs" dxfId="2" priority="381" stopIfTrue="1" operator="lessThan">
      <formula>0</formula>
    </cfRule>
  </conditionalFormatting>
  <conditionalFormatting sqref="F949">
    <cfRule type="cellIs" dxfId="2" priority="380" stopIfTrue="1" operator="lessThan">
      <formula>0</formula>
    </cfRule>
  </conditionalFormatting>
  <conditionalFormatting sqref="F950">
    <cfRule type="cellIs" dxfId="2" priority="379" stopIfTrue="1" operator="lessThan">
      <formula>0</formula>
    </cfRule>
  </conditionalFormatting>
  <conditionalFormatting sqref="F951">
    <cfRule type="cellIs" dxfId="2" priority="378" stopIfTrue="1" operator="lessThan">
      <formula>0</formula>
    </cfRule>
  </conditionalFormatting>
  <conditionalFormatting sqref="F952">
    <cfRule type="cellIs" dxfId="2" priority="377" stopIfTrue="1" operator="lessThan">
      <formula>0</formula>
    </cfRule>
  </conditionalFormatting>
  <conditionalFormatting sqref="F953">
    <cfRule type="cellIs" dxfId="2" priority="376" stopIfTrue="1" operator="lessThan">
      <formula>0</formula>
    </cfRule>
  </conditionalFormatting>
  <conditionalFormatting sqref="F954">
    <cfRule type="cellIs" dxfId="2" priority="375" stopIfTrue="1" operator="lessThan">
      <formula>0</formula>
    </cfRule>
  </conditionalFormatting>
  <conditionalFormatting sqref="F955">
    <cfRule type="cellIs" dxfId="2" priority="374" stopIfTrue="1" operator="lessThan">
      <formula>0</formula>
    </cfRule>
  </conditionalFormatting>
  <conditionalFormatting sqref="F956">
    <cfRule type="cellIs" dxfId="2" priority="373" stopIfTrue="1" operator="lessThan">
      <formula>0</formula>
    </cfRule>
  </conditionalFormatting>
  <conditionalFormatting sqref="F957">
    <cfRule type="cellIs" dxfId="2" priority="372" stopIfTrue="1" operator="lessThan">
      <formula>0</formula>
    </cfRule>
  </conditionalFormatting>
  <conditionalFormatting sqref="F958">
    <cfRule type="cellIs" dxfId="2" priority="371" stopIfTrue="1" operator="lessThan">
      <formula>0</formula>
    </cfRule>
  </conditionalFormatting>
  <conditionalFormatting sqref="F959">
    <cfRule type="cellIs" dxfId="2" priority="370" stopIfTrue="1" operator="lessThan">
      <formula>0</formula>
    </cfRule>
  </conditionalFormatting>
  <conditionalFormatting sqref="F960">
    <cfRule type="cellIs" dxfId="2" priority="369" stopIfTrue="1" operator="lessThan">
      <formula>0</formula>
    </cfRule>
  </conditionalFormatting>
  <conditionalFormatting sqref="F961">
    <cfRule type="cellIs" dxfId="2" priority="368" stopIfTrue="1" operator="lessThan">
      <formula>0</formula>
    </cfRule>
  </conditionalFormatting>
  <conditionalFormatting sqref="F962">
    <cfRule type="cellIs" dxfId="2" priority="367" stopIfTrue="1" operator="lessThan">
      <formula>0</formula>
    </cfRule>
  </conditionalFormatting>
  <conditionalFormatting sqref="F963">
    <cfRule type="cellIs" dxfId="2" priority="366" stopIfTrue="1" operator="lessThan">
      <formula>0</formula>
    </cfRule>
  </conditionalFormatting>
  <conditionalFormatting sqref="F964">
    <cfRule type="cellIs" dxfId="2" priority="365" stopIfTrue="1" operator="lessThan">
      <formula>0</formula>
    </cfRule>
  </conditionalFormatting>
  <conditionalFormatting sqref="F965">
    <cfRule type="cellIs" dxfId="2" priority="364" stopIfTrue="1" operator="lessThan">
      <formula>0</formula>
    </cfRule>
  </conditionalFormatting>
  <conditionalFormatting sqref="F966">
    <cfRule type="cellIs" dxfId="2" priority="363" stopIfTrue="1" operator="lessThan">
      <formula>0</formula>
    </cfRule>
  </conditionalFormatting>
  <conditionalFormatting sqref="F967">
    <cfRule type="cellIs" dxfId="2" priority="362" stopIfTrue="1" operator="lessThan">
      <formula>0</formula>
    </cfRule>
  </conditionalFormatting>
  <conditionalFormatting sqref="F968">
    <cfRule type="cellIs" dxfId="2" priority="361" stopIfTrue="1" operator="lessThan">
      <formula>0</formula>
    </cfRule>
  </conditionalFormatting>
  <conditionalFormatting sqref="F969">
    <cfRule type="cellIs" dxfId="2" priority="360" stopIfTrue="1" operator="lessThan">
      <formula>0</formula>
    </cfRule>
  </conditionalFormatting>
  <conditionalFormatting sqref="F970">
    <cfRule type="cellIs" dxfId="2" priority="359" stopIfTrue="1" operator="lessThan">
      <formula>0</formula>
    </cfRule>
  </conditionalFormatting>
  <conditionalFormatting sqref="F971">
    <cfRule type="cellIs" dxfId="2" priority="358" stopIfTrue="1" operator="lessThan">
      <formula>0</formula>
    </cfRule>
  </conditionalFormatting>
  <conditionalFormatting sqref="F972">
    <cfRule type="cellIs" dxfId="2" priority="357" stopIfTrue="1" operator="lessThan">
      <formula>0</formula>
    </cfRule>
  </conditionalFormatting>
  <conditionalFormatting sqref="F973">
    <cfRule type="cellIs" dxfId="2" priority="356" stopIfTrue="1" operator="lessThan">
      <formula>0</formula>
    </cfRule>
  </conditionalFormatting>
  <conditionalFormatting sqref="F974">
    <cfRule type="cellIs" dxfId="2" priority="355" stopIfTrue="1" operator="lessThan">
      <formula>0</formula>
    </cfRule>
  </conditionalFormatting>
  <conditionalFormatting sqref="F975">
    <cfRule type="cellIs" dxfId="2" priority="354" stopIfTrue="1" operator="lessThan">
      <formula>0</formula>
    </cfRule>
  </conditionalFormatting>
  <conditionalFormatting sqref="F976">
    <cfRule type="cellIs" dxfId="2" priority="353" stopIfTrue="1" operator="lessThan">
      <formula>0</formula>
    </cfRule>
  </conditionalFormatting>
  <conditionalFormatting sqref="F977">
    <cfRule type="cellIs" dxfId="2" priority="352" stopIfTrue="1" operator="lessThan">
      <formula>0</formula>
    </cfRule>
  </conditionalFormatting>
  <conditionalFormatting sqref="F978">
    <cfRule type="cellIs" dxfId="2" priority="351" stopIfTrue="1" operator="lessThan">
      <formula>0</formula>
    </cfRule>
  </conditionalFormatting>
  <conditionalFormatting sqref="F979">
    <cfRule type="cellIs" dxfId="2" priority="350" stopIfTrue="1" operator="lessThan">
      <formula>0</formula>
    </cfRule>
  </conditionalFormatting>
  <conditionalFormatting sqref="F980">
    <cfRule type="cellIs" dxfId="2" priority="349" stopIfTrue="1" operator="lessThan">
      <formula>0</formula>
    </cfRule>
  </conditionalFormatting>
  <conditionalFormatting sqref="F981">
    <cfRule type="cellIs" dxfId="2" priority="348" stopIfTrue="1" operator="lessThan">
      <formula>0</formula>
    </cfRule>
  </conditionalFormatting>
  <conditionalFormatting sqref="F982">
    <cfRule type="cellIs" dxfId="2" priority="347" stopIfTrue="1" operator="lessThan">
      <formula>0</formula>
    </cfRule>
  </conditionalFormatting>
  <conditionalFormatting sqref="F983">
    <cfRule type="cellIs" dxfId="2" priority="346" stopIfTrue="1" operator="lessThan">
      <formula>0</formula>
    </cfRule>
  </conditionalFormatting>
  <conditionalFormatting sqref="F984">
    <cfRule type="cellIs" dxfId="2" priority="345" stopIfTrue="1" operator="lessThan">
      <formula>0</formula>
    </cfRule>
  </conditionalFormatting>
  <conditionalFormatting sqref="F985">
    <cfRule type="cellIs" dxfId="2" priority="344" stopIfTrue="1" operator="lessThan">
      <formula>0</formula>
    </cfRule>
  </conditionalFormatting>
  <conditionalFormatting sqref="F986">
    <cfRule type="cellIs" dxfId="2" priority="343" stopIfTrue="1" operator="lessThan">
      <formula>0</formula>
    </cfRule>
  </conditionalFormatting>
  <conditionalFormatting sqref="F987">
    <cfRule type="cellIs" dxfId="2" priority="342" stopIfTrue="1" operator="lessThan">
      <formula>0</formula>
    </cfRule>
  </conditionalFormatting>
  <conditionalFormatting sqref="F988">
    <cfRule type="cellIs" dxfId="2" priority="341" stopIfTrue="1" operator="lessThan">
      <formula>0</formula>
    </cfRule>
  </conditionalFormatting>
  <conditionalFormatting sqref="F989">
    <cfRule type="cellIs" dxfId="2" priority="340" stopIfTrue="1" operator="lessThan">
      <formula>0</formula>
    </cfRule>
  </conditionalFormatting>
  <conditionalFormatting sqref="F990">
    <cfRule type="cellIs" dxfId="2" priority="339" stopIfTrue="1" operator="lessThan">
      <formula>0</formula>
    </cfRule>
  </conditionalFormatting>
  <conditionalFormatting sqref="F991">
    <cfRule type="cellIs" dxfId="2" priority="338" stopIfTrue="1" operator="lessThan">
      <formula>0</formula>
    </cfRule>
  </conditionalFormatting>
  <conditionalFormatting sqref="F992">
    <cfRule type="cellIs" dxfId="2" priority="337" stopIfTrue="1" operator="lessThan">
      <formula>0</formula>
    </cfRule>
  </conditionalFormatting>
  <conditionalFormatting sqref="F993">
    <cfRule type="cellIs" dxfId="2" priority="336" stopIfTrue="1" operator="lessThan">
      <formula>0</formula>
    </cfRule>
  </conditionalFormatting>
  <conditionalFormatting sqref="F994">
    <cfRule type="cellIs" dxfId="2" priority="335" stopIfTrue="1" operator="lessThan">
      <formula>0</formula>
    </cfRule>
  </conditionalFormatting>
  <conditionalFormatting sqref="F995">
    <cfRule type="cellIs" dxfId="2" priority="334" stopIfTrue="1" operator="lessThan">
      <formula>0</formula>
    </cfRule>
  </conditionalFormatting>
  <conditionalFormatting sqref="F996">
    <cfRule type="cellIs" dxfId="2" priority="333" stopIfTrue="1" operator="lessThan">
      <formula>0</formula>
    </cfRule>
  </conditionalFormatting>
  <conditionalFormatting sqref="F997">
    <cfRule type="cellIs" dxfId="2" priority="332" stopIfTrue="1" operator="lessThan">
      <formula>0</formula>
    </cfRule>
  </conditionalFormatting>
  <conditionalFormatting sqref="F998">
    <cfRule type="cellIs" dxfId="2" priority="331" stopIfTrue="1" operator="lessThan">
      <formula>0</formula>
    </cfRule>
  </conditionalFormatting>
  <conditionalFormatting sqref="F999">
    <cfRule type="cellIs" dxfId="2" priority="330" stopIfTrue="1" operator="lessThan">
      <formula>0</formula>
    </cfRule>
  </conditionalFormatting>
  <conditionalFormatting sqref="F1000">
    <cfRule type="cellIs" dxfId="2" priority="329" stopIfTrue="1" operator="lessThan">
      <formula>0</formula>
    </cfRule>
  </conditionalFormatting>
  <conditionalFormatting sqref="F1001">
    <cfRule type="cellIs" dxfId="2" priority="328" stopIfTrue="1" operator="lessThan">
      <formula>0</formula>
    </cfRule>
  </conditionalFormatting>
  <conditionalFormatting sqref="F1002">
    <cfRule type="cellIs" dxfId="2" priority="327" stopIfTrue="1" operator="lessThan">
      <formula>0</formula>
    </cfRule>
  </conditionalFormatting>
  <conditionalFormatting sqref="F1003">
    <cfRule type="cellIs" dxfId="2" priority="326" stopIfTrue="1" operator="lessThan">
      <formula>0</formula>
    </cfRule>
  </conditionalFormatting>
  <conditionalFormatting sqref="F1004">
    <cfRule type="cellIs" dxfId="2" priority="325" stopIfTrue="1" operator="lessThan">
      <formula>0</formula>
    </cfRule>
  </conditionalFormatting>
  <conditionalFormatting sqref="F1005">
    <cfRule type="cellIs" dxfId="2" priority="324" stopIfTrue="1" operator="lessThan">
      <formula>0</formula>
    </cfRule>
  </conditionalFormatting>
  <conditionalFormatting sqref="F1006">
    <cfRule type="cellIs" dxfId="2" priority="323" stopIfTrue="1" operator="lessThan">
      <formula>0</formula>
    </cfRule>
  </conditionalFormatting>
  <conditionalFormatting sqref="F1007">
    <cfRule type="cellIs" dxfId="2" priority="322" stopIfTrue="1" operator="lessThan">
      <formula>0</formula>
    </cfRule>
  </conditionalFormatting>
  <conditionalFormatting sqref="F1008">
    <cfRule type="cellIs" dxfId="2" priority="321" stopIfTrue="1" operator="lessThan">
      <formula>0</formula>
    </cfRule>
  </conditionalFormatting>
  <conditionalFormatting sqref="F1009">
    <cfRule type="cellIs" dxfId="2" priority="320" stopIfTrue="1" operator="lessThan">
      <formula>0</formula>
    </cfRule>
  </conditionalFormatting>
  <conditionalFormatting sqref="F1010">
    <cfRule type="cellIs" dxfId="2" priority="319" stopIfTrue="1" operator="lessThan">
      <formula>0</formula>
    </cfRule>
  </conditionalFormatting>
  <conditionalFormatting sqref="F1011">
    <cfRule type="cellIs" dxfId="2" priority="318" stopIfTrue="1" operator="lessThan">
      <formula>0</formula>
    </cfRule>
  </conditionalFormatting>
  <conditionalFormatting sqref="F1012">
    <cfRule type="cellIs" dxfId="2" priority="317" stopIfTrue="1" operator="lessThan">
      <formula>0</formula>
    </cfRule>
  </conditionalFormatting>
  <conditionalFormatting sqref="F1013">
    <cfRule type="cellIs" dxfId="2" priority="316" stopIfTrue="1" operator="lessThan">
      <formula>0</formula>
    </cfRule>
  </conditionalFormatting>
  <conditionalFormatting sqref="F1014">
    <cfRule type="cellIs" dxfId="2" priority="315" stopIfTrue="1" operator="lessThan">
      <formula>0</formula>
    </cfRule>
  </conditionalFormatting>
  <conditionalFormatting sqref="F1015">
    <cfRule type="cellIs" dxfId="2" priority="314" stopIfTrue="1" operator="lessThan">
      <formula>0</formula>
    </cfRule>
  </conditionalFormatting>
  <conditionalFormatting sqref="F1016">
    <cfRule type="cellIs" dxfId="2" priority="313" stopIfTrue="1" operator="lessThan">
      <formula>0</formula>
    </cfRule>
  </conditionalFormatting>
  <conditionalFormatting sqref="F1017">
    <cfRule type="cellIs" dxfId="2" priority="312" stopIfTrue="1" operator="lessThan">
      <formula>0</formula>
    </cfRule>
  </conditionalFormatting>
  <conditionalFormatting sqref="F1018">
    <cfRule type="cellIs" dxfId="2" priority="311" stopIfTrue="1" operator="lessThan">
      <formula>0</formula>
    </cfRule>
  </conditionalFormatting>
  <conditionalFormatting sqref="F1019">
    <cfRule type="cellIs" dxfId="2" priority="310" stopIfTrue="1" operator="lessThan">
      <formula>0</formula>
    </cfRule>
  </conditionalFormatting>
  <conditionalFormatting sqref="F1020">
    <cfRule type="cellIs" dxfId="2" priority="309" stopIfTrue="1" operator="lessThan">
      <formula>0</formula>
    </cfRule>
  </conditionalFormatting>
  <conditionalFormatting sqref="F1021">
    <cfRule type="cellIs" dxfId="2" priority="308" stopIfTrue="1" operator="lessThan">
      <formula>0</formula>
    </cfRule>
  </conditionalFormatting>
  <conditionalFormatting sqref="F1022">
    <cfRule type="cellIs" dxfId="2" priority="307" stopIfTrue="1" operator="lessThan">
      <formula>0</formula>
    </cfRule>
  </conditionalFormatting>
  <conditionalFormatting sqref="F1023">
    <cfRule type="cellIs" dxfId="2" priority="306" stopIfTrue="1" operator="lessThan">
      <formula>0</formula>
    </cfRule>
  </conditionalFormatting>
  <conditionalFormatting sqref="F1024">
    <cfRule type="cellIs" dxfId="2" priority="305" stopIfTrue="1" operator="lessThan">
      <formula>0</formula>
    </cfRule>
  </conditionalFormatting>
  <conditionalFormatting sqref="F1025">
    <cfRule type="cellIs" dxfId="2" priority="304" stopIfTrue="1" operator="lessThan">
      <formula>0</formula>
    </cfRule>
  </conditionalFormatting>
  <conditionalFormatting sqref="F1026">
    <cfRule type="cellIs" dxfId="2" priority="303" stopIfTrue="1" operator="lessThan">
      <formula>0</formula>
    </cfRule>
  </conditionalFormatting>
  <conditionalFormatting sqref="F1027">
    <cfRule type="cellIs" dxfId="2" priority="302" stopIfTrue="1" operator="lessThan">
      <formula>0</formula>
    </cfRule>
  </conditionalFormatting>
  <conditionalFormatting sqref="F1028">
    <cfRule type="cellIs" dxfId="2" priority="301" stopIfTrue="1" operator="lessThan">
      <formula>0</formula>
    </cfRule>
  </conditionalFormatting>
  <conditionalFormatting sqref="F1029">
    <cfRule type="cellIs" dxfId="2" priority="300" stopIfTrue="1" operator="lessThan">
      <formula>0</formula>
    </cfRule>
  </conditionalFormatting>
  <conditionalFormatting sqref="F1030">
    <cfRule type="cellIs" dxfId="2" priority="299" stopIfTrue="1" operator="lessThan">
      <formula>0</formula>
    </cfRule>
  </conditionalFormatting>
  <conditionalFormatting sqref="F1031">
    <cfRule type="cellIs" dxfId="2" priority="298" stopIfTrue="1" operator="lessThan">
      <formula>0</formula>
    </cfRule>
  </conditionalFormatting>
  <conditionalFormatting sqref="F1032">
    <cfRule type="cellIs" dxfId="2" priority="297" stopIfTrue="1" operator="lessThan">
      <formula>0</formula>
    </cfRule>
  </conditionalFormatting>
  <conditionalFormatting sqref="F1033">
    <cfRule type="cellIs" dxfId="2" priority="296" stopIfTrue="1" operator="lessThan">
      <formula>0</formula>
    </cfRule>
  </conditionalFormatting>
  <conditionalFormatting sqref="F1034">
    <cfRule type="cellIs" dxfId="2" priority="295" stopIfTrue="1" operator="lessThan">
      <formula>0</formula>
    </cfRule>
  </conditionalFormatting>
  <conditionalFormatting sqref="F1035">
    <cfRule type="cellIs" dxfId="2" priority="294" stopIfTrue="1" operator="lessThan">
      <formula>0</formula>
    </cfRule>
  </conditionalFormatting>
  <conditionalFormatting sqref="F1036">
    <cfRule type="cellIs" dxfId="2" priority="293" stopIfTrue="1" operator="lessThan">
      <formula>0</formula>
    </cfRule>
  </conditionalFormatting>
  <conditionalFormatting sqref="F1037">
    <cfRule type="cellIs" dxfId="2" priority="292" stopIfTrue="1" operator="lessThan">
      <formula>0</formula>
    </cfRule>
  </conditionalFormatting>
  <conditionalFormatting sqref="F1038">
    <cfRule type="cellIs" dxfId="2" priority="291" stopIfTrue="1" operator="lessThan">
      <formula>0</formula>
    </cfRule>
  </conditionalFormatting>
  <conditionalFormatting sqref="F1039">
    <cfRule type="cellIs" dxfId="2" priority="290" stopIfTrue="1" operator="lessThan">
      <formula>0</formula>
    </cfRule>
  </conditionalFormatting>
  <conditionalFormatting sqref="F1040">
    <cfRule type="cellIs" dxfId="2" priority="289" stopIfTrue="1" operator="lessThan">
      <formula>0</formula>
    </cfRule>
  </conditionalFormatting>
  <conditionalFormatting sqref="F1041">
    <cfRule type="cellIs" dxfId="2" priority="288" stopIfTrue="1" operator="lessThan">
      <formula>0</formula>
    </cfRule>
  </conditionalFormatting>
  <conditionalFormatting sqref="F1042">
    <cfRule type="cellIs" dxfId="2" priority="287" stopIfTrue="1" operator="lessThan">
      <formula>0</formula>
    </cfRule>
  </conditionalFormatting>
  <conditionalFormatting sqref="F1043">
    <cfRule type="cellIs" dxfId="2" priority="286" stopIfTrue="1" operator="lessThan">
      <formula>0</formula>
    </cfRule>
  </conditionalFormatting>
  <conditionalFormatting sqref="F1044">
    <cfRule type="cellIs" dxfId="2" priority="285" stopIfTrue="1" operator="lessThan">
      <formula>0</formula>
    </cfRule>
  </conditionalFormatting>
  <conditionalFormatting sqref="F1045">
    <cfRule type="cellIs" dxfId="2" priority="284" stopIfTrue="1" operator="lessThan">
      <formula>0</formula>
    </cfRule>
  </conditionalFormatting>
  <conditionalFormatting sqref="F1046">
    <cfRule type="cellIs" dxfId="2" priority="283" stopIfTrue="1" operator="lessThan">
      <formula>0</formula>
    </cfRule>
  </conditionalFormatting>
  <conditionalFormatting sqref="F1047">
    <cfRule type="cellIs" dxfId="2" priority="282" stopIfTrue="1" operator="lessThan">
      <formula>0</formula>
    </cfRule>
  </conditionalFormatting>
  <conditionalFormatting sqref="F1048">
    <cfRule type="cellIs" dxfId="2" priority="281" stopIfTrue="1" operator="lessThan">
      <formula>0</formula>
    </cfRule>
  </conditionalFormatting>
  <conditionalFormatting sqref="F1049">
    <cfRule type="cellIs" dxfId="2" priority="280" stopIfTrue="1" operator="lessThan">
      <formula>0</formula>
    </cfRule>
  </conditionalFormatting>
  <conditionalFormatting sqref="F1050">
    <cfRule type="cellIs" dxfId="2" priority="279" stopIfTrue="1" operator="lessThan">
      <formula>0</formula>
    </cfRule>
  </conditionalFormatting>
  <conditionalFormatting sqref="F1051">
    <cfRule type="cellIs" dxfId="2" priority="278" stopIfTrue="1" operator="lessThan">
      <formula>0</formula>
    </cfRule>
  </conditionalFormatting>
  <conditionalFormatting sqref="F1052">
    <cfRule type="cellIs" dxfId="2" priority="277" stopIfTrue="1" operator="lessThan">
      <formula>0</formula>
    </cfRule>
  </conditionalFormatting>
  <conditionalFormatting sqref="F1053">
    <cfRule type="cellIs" dxfId="2" priority="276" stopIfTrue="1" operator="lessThan">
      <formula>0</formula>
    </cfRule>
  </conditionalFormatting>
  <conditionalFormatting sqref="F1054">
    <cfRule type="cellIs" dxfId="2" priority="275" stopIfTrue="1" operator="lessThan">
      <formula>0</formula>
    </cfRule>
  </conditionalFormatting>
  <conditionalFormatting sqref="F1055">
    <cfRule type="cellIs" dxfId="2" priority="274" stopIfTrue="1" operator="lessThan">
      <formula>0</formula>
    </cfRule>
  </conditionalFormatting>
  <conditionalFormatting sqref="F1056">
    <cfRule type="cellIs" dxfId="2" priority="273" stopIfTrue="1" operator="lessThan">
      <formula>0</formula>
    </cfRule>
  </conditionalFormatting>
  <conditionalFormatting sqref="F1057">
    <cfRule type="cellIs" dxfId="2" priority="272" stopIfTrue="1" operator="lessThan">
      <formula>0</formula>
    </cfRule>
  </conditionalFormatting>
  <conditionalFormatting sqref="F1058">
    <cfRule type="cellIs" dxfId="2" priority="271" stopIfTrue="1" operator="lessThan">
      <formula>0</formula>
    </cfRule>
  </conditionalFormatting>
  <conditionalFormatting sqref="F1059">
    <cfRule type="cellIs" dxfId="2" priority="270" stopIfTrue="1" operator="lessThan">
      <formula>0</formula>
    </cfRule>
  </conditionalFormatting>
  <conditionalFormatting sqref="F1060">
    <cfRule type="cellIs" dxfId="2" priority="269" stopIfTrue="1" operator="lessThan">
      <formula>0</formula>
    </cfRule>
  </conditionalFormatting>
  <conditionalFormatting sqref="F1061">
    <cfRule type="cellIs" dxfId="2" priority="268" stopIfTrue="1" operator="lessThan">
      <formula>0</formula>
    </cfRule>
  </conditionalFormatting>
  <conditionalFormatting sqref="F1062">
    <cfRule type="cellIs" dxfId="2" priority="267" stopIfTrue="1" operator="lessThan">
      <formula>0</formula>
    </cfRule>
  </conditionalFormatting>
  <conditionalFormatting sqref="F1063">
    <cfRule type="cellIs" dxfId="2" priority="266" stopIfTrue="1" operator="lessThan">
      <formula>0</formula>
    </cfRule>
  </conditionalFormatting>
  <conditionalFormatting sqref="F1064">
    <cfRule type="cellIs" dxfId="2" priority="265" stopIfTrue="1" operator="lessThan">
      <formula>0</formula>
    </cfRule>
  </conditionalFormatting>
  <conditionalFormatting sqref="F1065">
    <cfRule type="cellIs" dxfId="2" priority="264" stopIfTrue="1" operator="lessThan">
      <formula>0</formula>
    </cfRule>
  </conditionalFormatting>
  <conditionalFormatting sqref="F1066">
    <cfRule type="cellIs" dxfId="2" priority="263" stopIfTrue="1" operator="lessThan">
      <formula>0</formula>
    </cfRule>
  </conditionalFormatting>
  <conditionalFormatting sqref="F1067">
    <cfRule type="cellIs" dxfId="2" priority="262" stopIfTrue="1" operator="lessThan">
      <formula>0</formula>
    </cfRule>
  </conditionalFormatting>
  <conditionalFormatting sqref="F1068">
    <cfRule type="cellIs" dxfId="2" priority="261" stopIfTrue="1" operator="lessThan">
      <formula>0</formula>
    </cfRule>
  </conditionalFormatting>
  <conditionalFormatting sqref="F1069">
    <cfRule type="cellIs" dxfId="2" priority="260" stopIfTrue="1" operator="lessThan">
      <formula>0</formula>
    </cfRule>
  </conditionalFormatting>
  <conditionalFormatting sqref="F1070">
    <cfRule type="cellIs" dxfId="2" priority="259" stopIfTrue="1" operator="lessThan">
      <formula>0</formula>
    </cfRule>
  </conditionalFormatting>
  <conditionalFormatting sqref="F1071">
    <cfRule type="cellIs" dxfId="2" priority="258" stopIfTrue="1" operator="lessThan">
      <formula>0</formula>
    </cfRule>
  </conditionalFormatting>
  <conditionalFormatting sqref="F1072">
    <cfRule type="cellIs" dxfId="2" priority="257" stopIfTrue="1" operator="lessThan">
      <formula>0</formula>
    </cfRule>
  </conditionalFormatting>
  <conditionalFormatting sqref="F1073">
    <cfRule type="cellIs" dxfId="2" priority="256" stopIfTrue="1" operator="lessThan">
      <formula>0</formula>
    </cfRule>
  </conditionalFormatting>
  <conditionalFormatting sqref="F1074">
    <cfRule type="cellIs" dxfId="2" priority="255" stopIfTrue="1" operator="lessThan">
      <formula>0</formula>
    </cfRule>
  </conditionalFormatting>
  <conditionalFormatting sqref="F1075">
    <cfRule type="cellIs" dxfId="2" priority="254" stopIfTrue="1" operator="lessThan">
      <formula>0</formula>
    </cfRule>
  </conditionalFormatting>
  <conditionalFormatting sqref="F1076">
    <cfRule type="cellIs" dxfId="2" priority="253" stopIfTrue="1" operator="lessThan">
      <formula>0</formula>
    </cfRule>
  </conditionalFormatting>
  <conditionalFormatting sqref="F1077">
    <cfRule type="cellIs" dxfId="2" priority="252" stopIfTrue="1" operator="lessThan">
      <formula>0</formula>
    </cfRule>
  </conditionalFormatting>
  <conditionalFormatting sqref="F1078">
    <cfRule type="cellIs" dxfId="2" priority="251" stopIfTrue="1" operator="lessThan">
      <formula>0</formula>
    </cfRule>
  </conditionalFormatting>
  <conditionalFormatting sqref="F1079">
    <cfRule type="cellIs" dxfId="2" priority="250" stopIfTrue="1" operator="lessThan">
      <formula>0</formula>
    </cfRule>
  </conditionalFormatting>
  <conditionalFormatting sqref="F1080">
    <cfRule type="cellIs" dxfId="2" priority="249" stopIfTrue="1" operator="lessThan">
      <formula>0</formula>
    </cfRule>
  </conditionalFormatting>
  <conditionalFormatting sqref="F1081">
    <cfRule type="cellIs" dxfId="2" priority="248" stopIfTrue="1" operator="lessThan">
      <formula>0</formula>
    </cfRule>
  </conditionalFormatting>
  <conditionalFormatting sqref="F1082">
    <cfRule type="cellIs" dxfId="2" priority="247" stopIfTrue="1" operator="lessThan">
      <formula>0</formula>
    </cfRule>
  </conditionalFormatting>
  <conditionalFormatting sqref="F1083">
    <cfRule type="cellIs" dxfId="2" priority="246" stopIfTrue="1" operator="lessThan">
      <formula>0</formula>
    </cfRule>
  </conditionalFormatting>
  <conditionalFormatting sqref="F1084">
    <cfRule type="cellIs" dxfId="2" priority="245" stopIfTrue="1" operator="lessThan">
      <formula>0</formula>
    </cfRule>
  </conditionalFormatting>
  <conditionalFormatting sqref="F1085">
    <cfRule type="cellIs" dxfId="2" priority="244" stopIfTrue="1" operator="lessThan">
      <formula>0</formula>
    </cfRule>
  </conditionalFormatting>
  <conditionalFormatting sqref="F1086">
    <cfRule type="cellIs" dxfId="2" priority="243" stopIfTrue="1" operator="lessThan">
      <formula>0</formula>
    </cfRule>
  </conditionalFormatting>
  <conditionalFormatting sqref="F1087">
    <cfRule type="cellIs" dxfId="2" priority="242" stopIfTrue="1" operator="lessThan">
      <formula>0</formula>
    </cfRule>
  </conditionalFormatting>
  <conditionalFormatting sqref="F1088">
    <cfRule type="cellIs" dxfId="2" priority="241" stopIfTrue="1" operator="lessThan">
      <formula>0</formula>
    </cfRule>
  </conditionalFormatting>
  <conditionalFormatting sqref="F1089">
    <cfRule type="cellIs" dxfId="2" priority="240" stopIfTrue="1" operator="lessThan">
      <formula>0</formula>
    </cfRule>
  </conditionalFormatting>
  <conditionalFormatting sqref="F1090">
    <cfRule type="cellIs" dxfId="2" priority="239" stopIfTrue="1" operator="lessThan">
      <formula>0</formula>
    </cfRule>
  </conditionalFormatting>
  <conditionalFormatting sqref="F1091">
    <cfRule type="cellIs" dxfId="2" priority="238" stopIfTrue="1" operator="lessThan">
      <formula>0</formula>
    </cfRule>
  </conditionalFormatting>
  <conditionalFormatting sqref="F1092">
    <cfRule type="cellIs" dxfId="2" priority="237" stopIfTrue="1" operator="lessThan">
      <formula>0</formula>
    </cfRule>
  </conditionalFormatting>
  <conditionalFormatting sqref="F1093">
    <cfRule type="cellIs" dxfId="2" priority="236" stopIfTrue="1" operator="lessThan">
      <formula>0</formula>
    </cfRule>
  </conditionalFormatting>
  <conditionalFormatting sqref="F1094">
    <cfRule type="cellIs" dxfId="2" priority="235" stopIfTrue="1" operator="lessThan">
      <formula>0</formula>
    </cfRule>
  </conditionalFormatting>
  <conditionalFormatting sqref="F1095">
    <cfRule type="cellIs" dxfId="2" priority="234" stopIfTrue="1" operator="lessThan">
      <formula>0</formula>
    </cfRule>
  </conditionalFormatting>
  <conditionalFormatting sqref="F1096">
    <cfRule type="cellIs" dxfId="2" priority="233" stopIfTrue="1" operator="lessThan">
      <formula>0</formula>
    </cfRule>
  </conditionalFormatting>
  <conditionalFormatting sqref="F1097">
    <cfRule type="cellIs" dxfId="2" priority="232" stopIfTrue="1" operator="lessThan">
      <formula>0</formula>
    </cfRule>
  </conditionalFormatting>
  <conditionalFormatting sqref="F1098">
    <cfRule type="cellIs" dxfId="2" priority="231" stopIfTrue="1" operator="lessThan">
      <formula>0</formula>
    </cfRule>
  </conditionalFormatting>
  <conditionalFormatting sqref="F1099">
    <cfRule type="cellIs" dxfId="2" priority="230" stopIfTrue="1" operator="lessThan">
      <formula>0</formula>
    </cfRule>
  </conditionalFormatting>
  <conditionalFormatting sqref="F1100">
    <cfRule type="cellIs" dxfId="2" priority="229" stopIfTrue="1" operator="lessThan">
      <formula>0</formula>
    </cfRule>
  </conditionalFormatting>
  <conditionalFormatting sqref="F1101">
    <cfRule type="cellIs" dxfId="2" priority="228" stopIfTrue="1" operator="lessThan">
      <formula>0</formula>
    </cfRule>
  </conditionalFormatting>
  <conditionalFormatting sqref="F1102">
    <cfRule type="cellIs" dxfId="2" priority="227" stopIfTrue="1" operator="lessThan">
      <formula>0</formula>
    </cfRule>
  </conditionalFormatting>
  <conditionalFormatting sqref="F1103">
    <cfRule type="cellIs" dxfId="2" priority="226" stopIfTrue="1" operator="lessThan">
      <formula>0</formula>
    </cfRule>
  </conditionalFormatting>
  <conditionalFormatting sqref="F1104">
    <cfRule type="cellIs" dxfId="2" priority="225" stopIfTrue="1" operator="lessThan">
      <formula>0</formula>
    </cfRule>
  </conditionalFormatting>
  <conditionalFormatting sqref="F1105">
    <cfRule type="cellIs" dxfId="2" priority="224" stopIfTrue="1" operator="lessThan">
      <formula>0</formula>
    </cfRule>
  </conditionalFormatting>
  <conditionalFormatting sqref="F1106">
    <cfRule type="cellIs" dxfId="2" priority="223" stopIfTrue="1" operator="lessThan">
      <formula>0</formula>
    </cfRule>
  </conditionalFormatting>
  <conditionalFormatting sqref="F1107">
    <cfRule type="cellIs" dxfId="2" priority="222" stopIfTrue="1" operator="lessThan">
      <formula>0</formula>
    </cfRule>
  </conditionalFormatting>
  <conditionalFormatting sqref="F1108">
    <cfRule type="cellIs" dxfId="2" priority="221" stopIfTrue="1" operator="lessThan">
      <formula>0</formula>
    </cfRule>
  </conditionalFormatting>
  <conditionalFormatting sqref="F1109">
    <cfRule type="cellIs" dxfId="2" priority="220" stopIfTrue="1" operator="lessThan">
      <formula>0</formula>
    </cfRule>
  </conditionalFormatting>
  <conditionalFormatting sqref="F1110">
    <cfRule type="cellIs" dxfId="2" priority="219" stopIfTrue="1" operator="lessThan">
      <formula>0</formula>
    </cfRule>
  </conditionalFormatting>
  <conditionalFormatting sqref="F1111">
    <cfRule type="cellIs" dxfId="2" priority="218" stopIfTrue="1" operator="lessThan">
      <formula>0</formula>
    </cfRule>
  </conditionalFormatting>
  <conditionalFormatting sqref="F1112">
    <cfRule type="cellIs" dxfId="2" priority="217" stopIfTrue="1" operator="lessThan">
      <formula>0</formula>
    </cfRule>
  </conditionalFormatting>
  <conditionalFormatting sqref="F1113">
    <cfRule type="cellIs" dxfId="2" priority="216" stopIfTrue="1" operator="lessThan">
      <formula>0</formula>
    </cfRule>
  </conditionalFormatting>
  <conditionalFormatting sqref="F1114">
    <cfRule type="cellIs" dxfId="2" priority="215" stopIfTrue="1" operator="lessThan">
      <formula>0</formula>
    </cfRule>
  </conditionalFormatting>
  <conditionalFormatting sqref="F1115">
    <cfRule type="cellIs" dxfId="2" priority="214" stopIfTrue="1" operator="lessThan">
      <formula>0</formula>
    </cfRule>
  </conditionalFormatting>
  <conditionalFormatting sqref="F1116">
    <cfRule type="cellIs" dxfId="2" priority="213" stopIfTrue="1" operator="lessThan">
      <formula>0</formula>
    </cfRule>
  </conditionalFormatting>
  <conditionalFormatting sqref="F1117">
    <cfRule type="cellIs" dxfId="2" priority="212" stopIfTrue="1" operator="lessThan">
      <formula>0</formula>
    </cfRule>
  </conditionalFormatting>
  <conditionalFormatting sqref="F1118">
    <cfRule type="cellIs" dxfId="2" priority="211" stopIfTrue="1" operator="lessThan">
      <formula>0</formula>
    </cfRule>
  </conditionalFormatting>
  <conditionalFormatting sqref="F1119">
    <cfRule type="cellIs" dxfId="2" priority="210" stopIfTrue="1" operator="lessThan">
      <formula>0</formula>
    </cfRule>
  </conditionalFormatting>
  <conditionalFormatting sqref="F1120">
    <cfRule type="cellIs" dxfId="2" priority="209" stopIfTrue="1" operator="lessThan">
      <formula>0</formula>
    </cfRule>
  </conditionalFormatting>
  <conditionalFormatting sqref="F1121">
    <cfRule type="cellIs" dxfId="2" priority="208" stopIfTrue="1" operator="lessThan">
      <formula>0</formula>
    </cfRule>
  </conditionalFormatting>
  <conditionalFormatting sqref="F1122">
    <cfRule type="cellIs" dxfId="2" priority="207" stopIfTrue="1" operator="lessThan">
      <formula>0</formula>
    </cfRule>
  </conditionalFormatting>
  <conditionalFormatting sqref="F1123">
    <cfRule type="cellIs" dxfId="2" priority="206" stopIfTrue="1" operator="lessThan">
      <formula>0</formula>
    </cfRule>
  </conditionalFormatting>
  <conditionalFormatting sqref="F1124">
    <cfRule type="cellIs" dxfId="2" priority="205" stopIfTrue="1" operator="lessThan">
      <formula>0</formula>
    </cfRule>
  </conditionalFormatting>
  <conditionalFormatting sqref="F1125">
    <cfRule type="cellIs" dxfId="2" priority="204" stopIfTrue="1" operator="lessThan">
      <formula>0</formula>
    </cfRule>
  </conditionalFormatting>
  <conditionalFormatting sqref="F1126">
    <cfRule type="cellIs" dxfId="2" priority="203" stopIfTrue="1" operator="lessThan">
      <formula>0</formula>
    </cfRule>
  </conditionalFormatting>
  <conditionalFormatting sqref="F1127">
    <cfRule type="cellIs" dxfId="2" priority="202" stopIfTrue="1" operator="lessThan">
      <formula>0</formula>
    </cfRule>
  </conditionalFormatting>
  <conditionalFormatting sqref="F1128">
    <cfRule type="cellIs" dxfId="2" priority="201" stopIfTrue="1" operator="lessThan">
      <formula>0</formula>
    </cfRule>
  </conditionalFormatting>
  <conditionalFormatting sqref="F1129">
    <cfRule type="cellIs" dxfId="2" priority="200" stopIfTrue="1" operator="lessThan">
      <formula>0</formula>
    </cfRule>
  </conditionalFormatting>
  <conditionalFormatting sqref="F1130">
    <cfRule type="cellIs" dxfId="2" priority="199" stopIfTrue="1" operator="lessThan">
      <formula>0</formula>
    </cfRule>
  </conditionalFormatting>
  <conditionalFormatting sqref="F1131">
    <cfRule type="cellIs" dxfId="2" priority="198" stopIfTrue="1" operator="lessThan">
      <formula>0</formula>
    </cfRule>
  </conditionalFormatting>
  <conditionalFormatting sqref="F1132">
    <cfRule type="cellIs" dxfId="2" priority="197" stopIfTrue="1" operator="lessThan">
      <formula>0</formula>
    </cfRule>
  </conditionalFormatting>
  <conditionalFormatting sqref="F1133">
    <cfRule type="cellIs" dxfId="2" priority="196" stopIfTrue="1" operator="lessThan">
      <formula>0</formula>
    </cfRule>
  </conditionalFormatting>
  <conditionalFormatting sqref="F1134">
    <cfRule type="cellIs" dxfId="2" priority="195" stopIfTrue="1" operator="lessThan">
      <formula>0</formula>
    </cfRule>
  </conditionalFormatting>
  <conditionalFormatting sqref="F1135">
    <cfRule type="cellIs" dxfId="2" priority="194" stopIfTrue="1" operator="lessThan">
      <formula>0</formula>
    </cfRule>
  </conditionalFormatting>
  <conditionalFormatting sqref="F1136">
    <cfRule type="cellIs" dxfId="2" priority="193" stopIfTrue="1" operator="lessThan">
      <formula>0</formula>
    </cfRule>
  </conditionalFormatting>
  <conditionalFormatting sqref="F1137">
    <cfRule type="cellIs" dxfId="2" priority="192" stopIfTrue="1" operator="lessThan">
      <formula>0</formula>
    </cfRule>
  </conditionalFormatting>
  <conditionalFormatting sqref="F1138">
    <cfRule type="cellIs" dxfId="2" priority="191" stopIfTrue="1" operator="lessThan">
      <formula>0</formula>
    </cfRule>
  </conditionalFormatting>
  <conditionalFormatting sqref="F1139">
    <cfRule type="cellIs" dxfId="2" priority="190" stopIfTrue="1" operator="lessThan">
      <formula>0</formula>
    </cfRule>
  </conditionalFormatting>
  <conditionalFormatting sqref="F1140">
    <cfRule type="cellIs" dxfId="2" priority="189" stopIfTrue="1" operator="lessThan">
      <formula>0</formula>
    </cfRule>
  </conditionalFormatting>
  <conditionalFormatting sqref="F1141">
    <cfRule type="cellIs" dxfId="2" priority="188" stopIfTrue="1" operator="lessThan">
      <formula>0</formula>
    </cfRule>
  </conditionalFormatting>
  <conditionalFormatting sqref="F1142">
    <cfRule type="cellIs" dxfId="2" priority="187" stopIfTrue="1" operator="lessThan">
      <formula>0</formula>
    </cfRule>
  </conditionalFormatting>
  <conditionalFormatting sqref="F1143">
    <cfRule type="cellIs" dxfId="2" priority="186" stopIfTrue="1" operator="lessThan">
      <formula>0</formula>
    </cfRule>
  </conditionalFormatting>
  <conditionalFormatting sqref="F1144">
    <cfRule type="cellIs" dxfId="2" priority="185" stopIfTrue="1" operator="lessThan">
      <formula>0</formula>
    </cfRule>
  </conditionalFormatting>
  <conditionalFormatting sqref="F1145">
    <cfRule type="cellIs" dxfId="2" priority="184" stopIfTrue="1" operator="lessThan">
      <formula>0</formula>
    </cfRule>
  </conditionalFormatting>
  <conditionalFormatting sqref="F1146">
    <cfRule type="cellIs" dxfId="2" priority="183" stopIfTrue="1" operator="lessThan">
      <formula>0</formula>
    </cfRule>
  </conditionalFormatting>
  <conditionalFormatting sqref="F1147">
    <cfRule type="cellIs" dxfId="2" priority="182" stopIfTrue="1" operator="lessThan">
      <formula>0</formula>
    </cfRule>
  </conditionalFormatting>
  <conditionalFormatting sqref="F1148">
    <cfRule type="cellIs" dxfId="2" priority="181" stopIfTrue="1" operator="lessThan">
      <formula>0</formula>
    </cfRule>
  </conditionalFormatting>
  <conditionalFormatting sqref="F1149">
    <cfRule type="cellIs" dxfId="2" priority="180" stopIfTrue="1" operator="lessThan">
      <formula>0</formula>
    </cfRule>
  </conditionalFormatting>
  <conditionalFormatting sqref="F1150">
    <cfRule type="cellIs" dxfId="2" priority="179" stopIfTrue="1" operator="lessThan">
      <formula>0</formula>
    </cfRule>
  </conditionalFormatting>
  <conditionalFormatting sqref="F1151">
    <cfRule type="cellIs" dxfId="2" priority="178" stopIfTrue="1" operator="lessThan">
      <formula>0</formula>
    </cfRule>
  </conditionalFormatting>
  <conditionalFormatting sqref="F1152">
    <cfRule type="cellIs" dxfId="2" priority="177" stopIfTrue="1" operator="lessThan">
      <formula>0</formula>
    </cfRule>
  </conditionalFormatting>
  <conditionalFormatting sqref="F1153">
    <cfRule type="cellIs" dxfId="2" priority="176" stopIfTrue="1" operator="lessThan">
      <formula>0</formula>
    </cfRule>
  </conditionalFormatting>
  <conditionalFormatting sqref="F1154">
    <cfRule type="cellIs" dxfId="2" priority="175" stopIfTrue="1" operator="lessThan">
      <formula>0</formula>
    </cfRule>
  </conditionalFormatting>
  <conditionalFormatting sqref="F1155">
    <cfRule type="cellIs" dxfId="2" priority="174" stopIfTrue="1" operator="lessThan">
      <formula>0</formula>
    </cfRule>
  </conditionalFormatting>
  <conditionalFormatting sqref="F1156">
    <cfRule type="cellIs" dxfId="2" priority="173" stopIfTrue="1" operator="lessThan">
      <formula>0</formula>
    </cfRule>
  </conditionalFormatting>
  <conditionalFormatting sqref="F1157">
    <cfRule type="cellIs" dxfId="2" priority="172" stopIfTrue="1" operator="lessThan">
      <formula>0</formula>
    </cfRule>
  </conditionalFormatting>
  <conditionalFormatting sqref="F1158">
    <cfRule type="cellIs" dxfId="2" priority="171" stopIfTrue="1" operator="lessThan">
      <formula>0</formula>
    </cfRule>
  </conditionalFormatting>
  <conditionalFormatting sqref="F1159">
    <cfRule type="cellIs" dxfId="2" priority="170" stopIfTrue="1" operator="lessThan">
      <formula>0</formula>
    </cfRule>
  </conditionalFormatting>
  <conditionalFormatting sqref="F1160">
    <cfRule type="cellIs" dxfId="2" priority="169" stopIfTrue="1" operator="lessThan">
      <formula>0</formula>
    </cfRule>
  </conditionalFormatting>
  <conditionalFormatting sqref="F1161">
    <cfRule type="cellIs" dxfId="2" priority="168" stopIfTrue="1" operator="lessThan">
      <formula>0</formula>
    </cfRule>
  </conditionalFormatting>
  <conditionalFormatting sqref="F1162">
    <cfRule type="cellIs" dxfId="2" priority="167" stopIfTrue="1" operator="lessThan">
      <formula>0</formula>
    </cfRule>
  </conditionalFormatting>
  <conditionalFormatting sqref="F1163">
    <cfRule type="cellIs" dxfId="2" priority="166" stopIfTrue="1" operator="lessThan">
      <formula>0</formula>
    </cfRule>
  </conditionalFormatting>
  <conditionalFormatting sqref="F1164">
    <cfRule type="cellIs" dxfId="2" priority="165" stopIfTrue="1" operator="lessThan">
      <formula>0</formula>
    </cfRule>
  </conditionalFormatting>
  <conditionalFormatting sqref="F1165">
    <cfRule type="cellIs" dxfId="2" priority="164" stopIfTrue="1" operator="lessThan">
      <formula>0</formula>
    </cfRule>
  </conditionalFormatting>
  <conditionalFormatting sqref="F1166">
    <cfRule type="cellIs" dxfId="2" priority="163" stopIfTrue="1" operator="lessThan">
      <formula>0</formula>
    </cfRule>
  </conditionalFormatting>
  <conditionalFormatting sqref="F1167">
    <cfRule type="cellIs" dxfId="2" priority="162" stopIfTrue="1" operator="lessThan">
      <formula>0</formula>
    </cfRule>
  </conditionalFormatting>
  <conditionalFormatting sqref="F1168">
    <cfRule type="cellIs" dxfId="2" priority="161" stopIfTrue="1" operator="lessThan">
      <formula>0</formula>
    </cfRule>
  </conditionalFormatting>
  <conditionalFormatting sqref="F1169">
    <cfRule type="cellIs" dxfId="2" priority="160" stopIfTrue="1" operator="lessThan">
      <formula>0</formula>
    </cfRule>
  </conditionalFormatting>
  <conditionalFormatting sqref="F1170">
    <cfRule type="cellIs" dxfId="2" priority="159" stopIfTrue="1" operator="lessThan">
      <formula>0</formula>
    </cfRule>
  </conditionalFormatting>
  <conditionalFormatting sqref="F1171">
    <cfRule type="cellIs" dxfId="2" priority="158" stopIfTrue="1" operator="lessThan">
      <formula>0</formula>
    </cfRule>
  </conditionalFormatting>
  <conditionalFormatting sqref="F1172">
    <cfRule type="cellIs" dxfId="2" priority="157" stopIfTrue="1" operator="lessThan">
      <formula>0</formula>
    </cfRule>
  </conditionalFormatting>
  <conditionalFormatting sqref="F1173">
    <cfRule type="cellIs" dxfId="2" priority="156" stopIfTrue="1" operator="lessThan">
      <formula>0</formula>
    </cfRule>
  </conditionalFormatting>
  <conditionalFormatting sqref="F1174">
    <cfRule type="cellIs" dxfId="2" priority="155" stopIfTrue="1" operator="lessThan">
      <formula>0</formula>
    </cfRule>
  </conditionalFormatting>
  <conditionalFormatting sqref="F1175">
    <cfRule type="cellIs" dxfId="2" priority="154" stopIfTrue="1" operator="lessThan">
      <formula>0</formula>
    </cfRule>
  </conditionalFormatting>
  <conditionalFormatting sqref="F1176">
    <cfRule type="cellIs" dxfId="2" priority="153" stopIfTrue="1" operator="lessThan">
      <formula>0</formula>
    </cfRule>
  </conditionalFormatting>
  <conditionalFormatting sqref="F1177">
    <cfRule type="cellIs" dxfId="2" priority="152" stopIfTrue="1" operator="lessThan">
      <formula>0</formula>
    </cfRule>
  </conditionalFormatting>
  <conditionalFormatting sqref="F1178">
    <cfRule type="cellIs" dxfId="2" priority="151" stopIfTrue="1" operator="lessThan">
      <formula>0</formula>
    </cfRule>
  </conditionalFormatting>
  <conditionalFormatting sqref="F1179">
    <cfRule type="cellIs" dxfId="2" priority="150" stopIfTrue="1" operator="lessThan">
      <formula>0</formula>
    </cfRule>
  </conditionalFormatting>
  <conditionalFormatting sqref="F1180">
    <cfRule type="cellIs" dxfId="2" priority="149" stopIfTrue="1" operator="lessThan">
      <formula>0</formula>
    </cfRule>
  </conditionalFormatting>
  <conditionalFormatting sqref="F1181">
    <cfRule type="cellIs" dxfId="2" priority="148" stopIfTrue="1" operator="lessThan">
      <formula>0</formula>
    </cfRule>
  </conditionalFormatting>
  <conditionalFormatting sqref="F1182">
    <cfRule type="cellIs" dxfId="2" priority="147" stopIfTrue="1" operator="lessThan">
      <formula>0</formula>
    </cfRule>
  </conditionalFormatting>
  <conditionalFormatting sqref="F1183">
    <cfRule type="cellIs" dxfId="2" priority="146" stopIfTrue="1" operator="lessThan">
      <formula>0</formula>
    </cfRule>
  </conditionalFormatting>
  <conditionalFormatting sqref="F1184">
    <cfRule type="cellIs" dxfId="2" priority="145" stopIfTrue="1" operator="lessThan">
      <formula>0</formula>
    </cfRule>
  </conditionalFormatting>
  <conditionalFormatting sqref="F1185">
    <cfRule type="cellIs" dxfId="2" priority="144" stopIfTrue="1" operator="lessThan">
      <formula>0</formula>
    </cfRule>
  </conditionalFormatting>
  <conditionalFormatting sqref="F1186">
    <cfRule type="cellIs" dxfId="2" priority="143" stopIfTrue="1" operator="lessThan">
      <formula>0</formula>
    </cfRule>
  </conditionalFormatting>
  <conditionalFormatting sqref="F1187">
    <cfRule type="cellIs" dxfId="2" priority="142" stopIfTrue="1" operator="lessThan">
      <formula>0</formula>
    </cfRule>
  </conditionalFormatting>
  <conditionalFormatting sqref="F1188">
    <cfRule type="cellIs" dxfId="2" priority="141" stopIfTrue="1" operator="lessThan">
      <formula>0</formula>
    </cfRule>
  </conditionalFormatting>
  <conditionalFormatting sqref="F1189">
    <cfRule type="cellIs" dxfId="2" priority="140" stopIfTrue="1" operator="lessThan">
      <formula>0</formula>
    </cfRule>
  </conditionalFormatting>
  <conditionalFormatting sqref="F1190">
    <cfRule type="cellIs" dxfId="2" priority="139" stopIfTrue="1" operator="lessThan">
      <formula>0</formula>
    </cfRule>
  </conditionalFormatting>
  <conditionalFormatting sqref="F1191">
    <cfRule type="cellIs" dxfId="2" priority="138" stopIfTrue="1" operator="lessThan">
      <formula>0</formula>
    </cfRule>
  </conditionalFormatting>
  <conditionalFormatting sqref="F1192">
    <cfRule type="cellIs" dxfId="2" priority="137" stopIfTrue="1" operator="lessThan">
      <formula>0</formula>
    </cfRule>
  </conditionalFormatting>
  <conditionalFormatting sqref="F1193">
    <cfRule type="cellIs" dxfId="2" priority="136" stopIfTrue="1" operator="lessThan">
      <formula>0</formula>
    </cfRule>
  </conditionalFormatting>
  <conditionalFormatting sqref="F1194">
    <cfRule type="cellIs" dxfId="2" priority="135" stopIfTrue="1" operator="lessThan">
      <formula>0</formula>
    </cfRule>
  </conditionalFormatting>
  <conditionalFormatting sqref="F1195">
    <cfRule type="cellIs" dxfId="2" priority="134" stopIfTrue="1" operator="lessThan">
      <formula>0</formula>
    </cfRule>
  </conditionalFormatting>
  <conditionalFormatting sqref="F1196">
    <cfRule type="cellIs" dxfId="2" priority="133" stopIfTrue="1" operator="lessThan">
      <formula>0</formula>
    </cfRule>
  </conditionalFormatting>
  <conditionalFormatting sqref="F1197">
    <cfRule type="cellIs" dxfId="2" priority="132" stopIfTrue="1" operator="lessThan">
      <formula>0</formula>
    </cfRule>
  </conditionalFormatting>
  <conditionalFormatting sqref="F1198">
    <cfRule type="cellIs" dxfId="2" priority="131" stopIfTrue="1" operator="lessThan">
      <formula>0</formula>
    </cfRule>
  </conditionalFormatting>
  <conditionalFormatting sqref="F1199">
    <cfRule type="cellIs" dxfId="2" priority="130" stopIfTrue="1" operator="lessThan">
      <formula>0</formula>
    </cfRule>
  </conditionalFormatting>
  <conditionalFormatting sqref="F1200">
    <cfRule type="cellIs" dxfId="2" priority="129" stopIfTrue="1" operator="lessThan">
      <formula>0</formula>
    </cfRule>
  </conditionalFormatting>
  <conditionalFormatting sqref="F1201">
    <cfRule type="cellIs" dxfId="2" priority="128" stopIfTrue="1" operator="lessThan">
      <formula>0</formula>
    </cfRule>
  </conditionalFormatting>
  <conditionalFormatting sqref="F1202">
    <cfRule type="cellIs" dxfId="2" priority="127" stopIfTrue="1" operator="lessThan">
      <formula>0</formula>
    </cfRule>
  </conditionalFormatting>
  <conditionalFormatting sqref="F1203">
    <cfRule type="cellIs" dxfId="2" priority="126" stopIfTrue="1" operator="lessThan">
      <formula>0</formula>
    </cfRule>
  </conditionalFormatting>
  <conditionalFormatting sqref="F1204">
    <cfRule type="cellIs" dxfId="2" priority="125" stopIfTrue="1" operator="lessThan">
      <formula>0</formula>
    </cfRule>
  </conditionalFormatting>
  <conditionalFormatting sqref="F1205">
    <cfRule type="cellIs" dxfId="2" priority="124" stopIfTrue="1" operator="lessThan">
      <formula>0</formula>
    </cfRule>
  </conditionalFormatting>
  <conditionalFormatting sqref="F1206">
    <cfRule type="cellIs" dxfId="2" priority="123" stopIfTrue="1" operator="lessThan">
      <formula>0</formula>
    </cfRule>
  </conditionalFormatting>
  <conditionalFormatting sqref="F1207">
    <cfRule type="cellIs" dxfId="2" priority="122" stopIfTrue="1" operator="lessThan">
      <formula>0</formula>
    </cfRule>
  </conditionalFormatting>
  <conditionalFormatting sqref="F1208">
    <cfRule type="cellIs" dxfId="2" priority="121" stopIfTrue="1" operator="lessThan">
      <formula>0</formula>
    </cfRule>
  </conditionalFormatting>
  <conditionalFormatting sqref="F1209">
    <cfRule type="cellIs" dxfId="2" priority="120" stopIfTrue="1" operator="lessThan">
      <formula>0</formula>
    </cfRule>
  </conditionalFormatting>
  <conditionalFormatting sqref="F1210">
    <cfRule type="cellIs" dxfId="2" priority="119" stopIfTrue="1" operator="lessThan">
      <formula>0</formula>
    </cfRule>
  </conditionalFormatting>
  <conditionalFormatting sqref="F1211">
    <cfRule type="cellIs" dxfId="2" priority="118" stopIfTrue="1" operator="lessThan">
      <formula>0</formula>
    </cfRule>
  </conditionalFormatting>
  <conditionalFormatting sqref="F1212">
    <cfRule type="cellIs" dxfId="2" priority="117" stopIfTrue="1" operator="lessThan">
      <formula>0</formula>
    </cfRule>
  </conditionalFormatting>
  <conditionalFormatting sqref="F1213">
    <cfRule type="cellIs" dxfId="2" priority="116" stopIfTrue="1" operator="lessThan">
      <formula>0</formula>
    </cfRule>
  </conditionalFormatting>
  <conditionalFormatting sqref="F1214">
    <cfRule type="cellIs" dxfId="2" priority="115" stopIfTrue="1" operator="lessThan">
      <formula>0</formula>
    </cfRule>
  </conditionalFormatting>
  <conditionalFormatting sqref="F1215">
    <cfRule type="cellIs" dxfId="2" priority="114" stopIfTrue="1" operator="lessThan">
      <formula>0</formula>
    </cfRule>
  </conditionalFormatting>
  <conditionalFormatting sqref="F1216">
    <cfRule type="cellIs" dxfId="2" priority="113" stopIfTrue="1" operator="lessThan">
      <formula>0</formula>
    </cfRule>
  </conditionalFormatting>
  <conditionalFormatting sqref="F1217">
    <cfRule type="cellIs" dxfId="2" priority="112" stopIfTrue="1" operator="lessThan">
      <formula>0</formula>
    </cfRule>
  </conditionalFormatting>
  <conditionalFormatting sqref="F1218">
    <cfRule type="cellIs" dxfId="2" priority="111" stopIfTrue="1" operator="lessThan">
      <formula>0</formula>
    </cfRule>
  </conditionalFormatting>
  <conditionalFormatting sqref="F1219">
    <cfRule type="cellIs" dxfId="2" priority="110" stopIfTrue="1" operator="lessThan">
      <formula>0</formula>
    </cfRule>
  </conditionalFormatting>
  <conditionalFormatting sqref="F1220">
    <cfRule type="cellIs" dxfId="2" priority="109" stopIfTrue="1" operator="lessThan">
      <formula>0</formula>
    </cfRule>
  </conditionalFormatting>
  <conditionalFormatting sqref="F1221">
    <cfRule type="cellIs" dxfId="2" priority="108" stopIfTrue="1" operator="lessThan">
      <formula>0</formula>
    </cfRule>
  </conditionalFormatting>
  <conditionalFormatting sqref="F1222">
    <cfRule type="cellIs" dxfId="2" priority="107" stopIfTrue="1" operator="lessThan">
      <formula>0</formula>
    </cfRule>
  </conditionalFormatting>
  <conditionalFormatting sqref="F1223">
    <cfRule type="cellIs" dxfId="2" priority="106" stopIfTrue="1" operator="lessThan">
      <formula>0</formula>
    </cfRule>
  </conditionalFormatting>
  <conditionalFormatting sqref="F1224">
    <cfRule type="cellIs" dxfId="2" priority="105" stopIfTrue="1" operator="lessThan">
      <formula>0</formula>
    </cfRule>
  </conditionalFormatting>
  <conditionalFormatting sqref="F1225">
    <cfRule type="cellIs" dxfId="2" priority="104" stopIfTrue="1" operator="lessThan">
      <formula>0</formula>
    </cfRule>
  </conditionalFormatting>
  <conditionalFormatting sqref="F1226">
    <cfRule type="cellIs" dxfId="2" priority="103" stopIfTrue="1" operator="lessThan">
      <formula>0</formula>
    </cfRule>
  </conditionalFormatting>
  <conditionalFormatting sqref="F1227">
    <cfRule type="cellIs" dxfId="2" priority="102" stopIfTrue="1" operator="lessThan">
      <formula>0</formula>
    </cfRule>
  </conditionalFormatting>
  <conditionalFormatting sqref="F1228">
    <cfRule type="cellIs" dxfId="2" priority="101" stopIfTrue="1" operator="lessThan">
      <formula>0</formula>
    </cfRule>
  </conditionalFormatting>
  <conditionalFormatting sqref="F1229">
    <cfRule type="cellIs" dxfId="2" priority="100" stopIfTrue="1" operator="lessThan">
      <formula>0</formula>
    </cfRule>
  </conditionalFormatting>
  <conditionalFormatting sqref="F1230">
    <cfRule type="cellIs" dxfId="2" priority="99" stopIfTrue="1" operator="lessThan">
      <formula>0</formula>
    </cfRule>
  </conditionalFormatting>
  <conditionalFormatting sqref="F1231">
    <cfRule type="cellIs" dxfId="2" priority="98" stopIfTrue="1" operator="lessThan">
      <formula>0</formula>
    </cfRule>
  </conditionalFormatting>
  <conditionalFormatting sqref="F1232">
    <cfRule type="cellIs" dxfId="2" priority="97" stopIfTrue="1" operator="lessThan">
      <formula>0</formula>
    </cfRule>
  </conditionalFormatting>
  <conditionalFormatting sqref="F1233">
    <cfRule type="cellIs" dxfId="2" priority="96" stopIfTrue="1" operator="lessThan">
      <formula>0</formula>
    </cfRule>
  </conditionalFormatting>
  <conditionalFormatting sqref="F1234">
    <cfRule type="cellIs" dxfId="2" priority="95" stopIfTrue="1" operator="lessThan">
      <formula>0</formula>
    </cfRule>
  </conditionalFormatting>
  <conditionalFormatting sqref="F1235">
    <cfRule type="cellIs" dxfId="2" priority="94" stopIfTrue="1" operator="lessThan">
      <formula>0</formula>
    </cfRule>
  </conditionalFormatting>
  <conditionalFormatting sqref="F1236">
    <cfRule type="cellIs" dxfId="2" priority="93" stopIfTrue="1" operator="lessThan">
      <formula>0</formula>
    </cfRule>
  </conditionalFormatting>
  <conditionalFormatting sqref="F1237">
    <cfRule type="cellIs" dxfId="2" priority="92" stopIfTrue="1" operator="lessThan">
      <formula>0</formula>
    </cfRule>
  </conditionalFormatting>
  <conditionalFormatting sqref="F1238">
    <cfRule type="cellIs" dxfId="2" priority="91" stopIfTrue="1" operator="lessThan">
      <formula>0</formula>
    </cfRule>
  </conditionalFormatting>
  <conditionalFormatting sqref="F1239">
    <cfRule type="cellIs" dxfId="2" priority="90" stopIfTrue="1" operator="lessThan">
      <formula>0</formula>
    </cfRule>
  </conditionalFormatting>
  <conditionalFormatting sqref="F1240">
    <cfRule type="cellIs" dxfId="2" priority="89" stopIfTrue="1" operator="lessThan">
      <formula>0</formula>
    </cfRule>
  </conditionalFormatting>
  <conditionalFormatting sqref="F1241">
    <cfRule type="cellIs" dxfId="2" priority="88" stopIfTrue="1" operator="lessThan">
      <formula>0</formula>
    </cfRule>
  </conditionalFormatting>
  <conditionalFormatting sqref="F1242">
    <cfRule type="cellIs" dxfId="2" priority="87" stopIfTrue="1" operator="lessThan">
      <formula>0</formula>
    </cfRule>
  </conditionalFormatting>
  <conditionalFormatting sqref="F1243">
    <cfRule type="cellIs" dxfId="2" priority="86" stopIfTrue="1" operator="lessThan">
      <formula>0</formula>
    </cfRule>
  </conditionalFormatting>
  <conditionalFormatting sqref="F1244">
    <cfRule type="cellIs" dxfId="2" priority="85" stopIfTrue="1" operator="lessThan">
      <formula>0</formula>
    </cfRule>
  </conditionalFormatting>
  <conditionalFormatting sqref="F1245">
    <cfRule type="cellIs" dxfId="2" priority="84" stopIfTrue="1" operator="lessThan">
      <formula>0</formula>
    </cfRule>
  </conditionalFormatting>
  <conditionalFormatting sqref="F1246">
    <cfRule type="cellIs" dxfId="2" priority="83" stopIfTrue="1" operator="lessThan">
      <formula>0</formula>
    </cfRule>
  </conditionalFormatting>
  <conditionalFormatting sqref="F1247">
    <cfRule type="cellIs" dxfId="2" priority="82" stopIfTrue="1" operator="lessThan">
      <formula>0</formula>
    </cfRule>
  </conditionalFormatting>
  <conditionalFormatting sqref="F1248">
    <cfRule type="cellIs" dxfId="2" priority="81" stopIfTrue="1" operator="lessThan">
      <formula>0</formula>
    </cfRule>
  </conditionalFormatting>
  <conditionalFormatting sqref="F1249">
    <cfRule type="cellIs" dxfId="2" priority="80" stopIfTrue="1" operator="lessThan">
      <formula>0</formula>
    </cfRule>
  </conditionalFormatting>
  <conditionalFormatting sqref="F1250">
    <cfRule type="cellIs" dxfId="2" priority="79" stopIfTrue="1" operator="lessThan">
      <formula>0</formula>
    </cfRule>
  </conditionalFormatting>
  <conditionalFormatting sqref="F1251">
    <cfRule type="cellIs" dxfId="2" priority="78" stopIfTrue="1" operator="lessThan">
      <formula>0</formula>
    </cfRule>
  </conditionalFormatting>
  <conditionalFormatting sqref="F1252">
    <cfRule type="cellIs" dxfId="2" priority="77" stopIfTrue="1" operator="lessThan">
      <formula>0</formula>
    </cfRule>
  </conditionalFormatting>
  <conditionalFormatting sqref="F1253">
    <cfRule type="cellIs" dxfId="2" priority="76" stopIfTrue="1" operator="lessThan">
      <formula>0</formula>
    </cfRule>
  </conditionalFormatting>
  <conditionalFormatting sqref="F1254">
    <cfRule type="cellIs" dxfId="2" priority="75" stopIfTrue="1" operator="lessThan">
      <formula>0</formula>
    </cfRule>
  </conditionalFormatting>
  <conditionalFormatting sqref="F1255">
    <cfRule type="cellIs" dxfId="2" priority="74" stopIfTrue="1" operator="lessThan">
      <formula>0</formula>
    </cfRule>
  </conditionalFormatting>
  <conditionalFormatting sqref="F1256">
    <cfRule type="cellIs" dxfId="2" priority="73" stopIfTrue="1" operator="lessThan">
      <formula>0</formula>
    </cfRule>
  </conditionalFormatting>
  <conditionalFormatting sqref="F1257">
    <cfRule type="cellIs" dxfId="2" priority="72" stopIfTrue="1" operator="lessThan">
      <formula>0</formula>
    </cfRule>
  </conditionalFormatting>
  <conditionalFormatting sqref="F1258">
    <cfRule type="cellIs" dxfId="2" priority="71" stopIfTrue="1" operator="lessThan">
      <formula>0</formula>
    </cfRule>
  </conditionalFormatting>
  <conditionalFormatting sqref="F1259">
    <cfRule type="cellIs" dxfId="2" priority="70" stopIfTrue="1" operator="lessThan">
      <formula>0</formula>
    </cfRule>
  </conditionalFormatting>
  <conditionalFormatting sqref="F1260">
    <cfRule type="cellIs" dxfId="2" priority="69" stopIfTrue="1" operator="lessThan">
      <formula>0</formula>
    </cfRule>
  </conditionalFormatting>
  <conditionalFormatting sqref="F1261">
    <cfRule type="cellIs" dxfId="2" priority="68" stopIfTrue="1" operator="lessThan">
      <formula>0</formula>
    </cfRule>
  </conditionalFormatting>
  <conditionalFormatting sqref="F1262">
    <cfRule type="cellIs" dxfId="2" priority="67" stopIfTrue="1" operator="lessThan">
      <formula>0</formula>
    </cfRule>
  </conditionalFormatting>
  <conditionalFormatting sqref="F1263">
    <cfRule type="cellIs" dxfId="2" priority="66" stopIfTrue="1" operator="lessThan">
      <formula>0</formula>
    </cfRule>
  </conditionalFormatting>
  <conditionalFormatting sqref="F1264">
    <cfRule type="cellIs" dxfId="2" priority="65" stopIfTrue="1" operator="lessThan">
      <formula>0</formula>
    </cfRule>
  </conditionalFormatting>
  <conditionalFormatting sqref="F1265">
    <cfRule type="cellIs" dxfId="2" priority="64" stopIfTrue="1" operator="lessThan">
      <formula>0</formula>
    </cfRule>
  </conditionalFormatting>
  <conditionalFormatting sqref="F1266">
    <cfRule type="cellIs" dxfId="2" priority="63" stopIfTrue="1" operator="lessThan">
      <formula>0</formula>
    </cfRule>
  </conditionalFormatting>
  <conditionalFormatting sqref="F1267">
    <cfRule type="cellIs" dxfId="2" priority="62" stopIfTrue="1" operator="lessThan">
      <formula>0</formula>
    </cfRule>
  </conditionalFormatting>
  <conditionalFormatting sqref="F1268">
    <cfRule type="cellIs" dxfId="2" priority="61" stopIfTrue="1" operator="lessThan">
      <formula>0</formula>
    </cfRule>
  </conditionalFormatting>
  <conditionalFormatting sqref="F1269">
    <cfRule type="cellIs" dxfId="2" priority="60" stopIfTrue="1" operator="lessThan">
      <formula>0</formula>
    </cfRule>
  </conditionalFormatting>
  <conditionalFormatting sqref="F1270">
    <cfRule type="cellIs" dxfId="2" priority="59" stopIfTrue="1" operator="lessThan">
      <formula>0</formula>
    </cfRule>
  </conditionalFormatting>
  <conditionalFormatting sqref="F1271">
    <cfRule type="cellIs" dxfId="2" priority="58" stopIfTrue="1" operator="lessThan">
      <formula>0</formula>
    </cfRule>
  </conditionalFormatting>
  <conditionalFormatting sqref="F1272">
    <cfRule type="cellIs" dxfId="2" priority="57" stopIfTrue="1" operator="lessThan">
      <formula>0</formula>
    </cfRule>
  </conditionalFormatting>
  <conditionalFormatting sqref="F1273">
    <cfRule type="cellIs" dxfId="2" priority="56" stopIfTrue="1" operator="lessThan">
      <formula>0</formula>
    </cfRule>
  </conditionalFormatting>
  <conditionalFormatting sqref="F1274">
    <cfRule type="cellIs" dxfId="2" priority="55" stopIfTrue="1" operator="lessThan">
      <formula>0</formula>
    </cfRule>
  </conditionalFormatting>
  <conditionalFormatting sqref="F1275">
    <cfRule type="cellIs" dxfId="2" priority="54" stopIfTrue="1" operator="lessThan">
      <formula>0</formula>
    </cfRule>
  </conditionalFormatting>
  <conditionalFormatting sqref="F1276">
    <cfRule type="cellIs" dxfId="2" priority="53" stopIfTrue="1" operator="lessThan">
      <formula>0</formula>
    </cfRule>
  </conditionalFormatting>
  <conditionalFormatting sqref="F1277">
    <cfRule type="cellIs" dxfId="2" priority="52" stopIfTrue="1" operator="lessThan">
      <formula>0</formula>
    </cfRule>
  </conditionalFormatting>
  <conditionalFormatting sqref="F1278">
    <cfRule type="cellIs" dxfId="2" priority="51" stopIfTrue="1" operator="lessThan">
      <formula>0</formula>
    </cfRule>
  </conditionalFormatting>
  <conditionalFormatting sqref="F1279">
    <cfRule type="cellIs" dxfId="2" priority="50" stopIfTrue="1" operator="lessThan">
      <formula>0</formula>
    </cfRule>
  </conditionalFormatting>
  <conditionalFormatting sqref="F1280">
    <cfRule type="cellIs" dxfId="2" priority="49" stopIfTrue="1" operator="lessThan">
      <formula>0</formula>
    </cfRule>
  </conditionalFormatting>
  <conditionalFormatting sqref="F1281">
    <cfRule type="cellIs" dxfId="2" priority="48" stopIfTrue="1" operator="lessThan">
      <formula>0</formula>
    </cfRule>
  </conditionalFormatting>
  <conditionalFormatting sqref="F1282">
    <cfRule type="cellIs" dxfId="2" priority="47" stopIfTrue="1" operator="lessThan">
      <formula>0</formula>
    </cfRule>
  </conditionalFormatting>
  <conditionalFormatting sqref="F1283">
    <cfRule type="cellIs" dxfId="2" priority="46" stopIfTrue="1" operator="lessThan">
      <formula>0</formula>
    </cfRule>
  </conditionalFormatting>
  <conditionalFormatting sqref="F1284">
    <cfRule type="cellIs" dxfId="2" priority="45" stopIfTrue="1" operator="lessThan">
      <formula>0</formula>
    </cfRule>
  </conditionalFormatting>
  <conditionalFormatting sqref="F1285">
    <cfRule type="cellIs" dxfId="2" priority="44" stopIfTrue="1" operator="lessThan">
      <formula>0</formula>
    </cfRule>
  </conditionalFormatting>
  <conditionalFormatting sqref="F1286">
    <cfRule type="cellIs" dxfId="2" priority="43" stopIfTrue="1" operator="lessThan">
      <formula>0</formula>
    </cfRule>
  </conditionalFormatting>
  <conditionalFormatting sqref="F1287">
    <cfRule type="cellIs" dxfId="2" priority="42" stopIfTrue="1" operator="lessThan">
      <formula>0</formula>
    </cfRule>
  </conditionalFormatting>
  <conditionalFormatting sqref="F1288">
    <cfRule type="cellIs" dxfId="2" priority="41" stopIfTrue="1" operator="lessThan">
      <formula>0</formula>
    </cfRule>
  </conditionalFormatting>
  <conditionalFormatting sqref="F1289">
    <cfRule type="cellIs" dxfId="2" priority="40" stopIfTrue="1" operator="lessThan">
      <formula>0</formula>
    </cfRule>
  </conditionalFormatting>
  <conditionalFormatting sqref="F1290">
    <cfRule type="cellIs" dxfId="2" priority="39" stopIfTrue="1" operator="lessThan">
      <formula>0</formula>
    </cfRule>
  </conditionalFormatting>
  <conditionalFormatting sqref="F1291">
    <cfRule type="cellIs" dxfId="2" priority="38" stopIfTrue="1" operator="lessThan">
      <formula>0</formula>
    </cfRule>
  </conditionalFormatting>
  <conditionalFormatting sqref="F1292">
    <cfRule type="cellIs" dxfId="2" priority="37" stopIfTrue="1" operator="lessThan">
      <formula>0</formula>
    </cfRule>
  </conditionalFormatting>
  <conditionalFormatting sqref="F1293">
    <cfRule type="cellIs" dxfId="2" priority="36" stopIfTrue="1" operator="lessThan">
      <formula>0</formula>
    </cfRule>
  </conditionalFormatting>
  <conditionalFormatting sqref="F1294">
    <cfRule type="cellIs" dxfId="2" priority="35" stopIfTrue="1" operator="lessThan">
      <formula>0</formula>
    </cfRule>
  </conditionalFormatting>
  <conditionalFormatting sqref="F1295">
    <cfRule type="cellIs" dxfId="2" priority="34" stopIfTrue="1" operator="lessThan">
      <formula>0</formula>
    </cfRule>
  </conditionalFormatting>
  <conditionalFormatting sqref="F1296">
    <cfRule type="cellIs" dxfId="2" priority="33" stopIfTrue="1" operator="lessThan">
      <formula>0</formula>
    </cfRule>
  </conditionalFormatting>
  <conditionalFormatting sqref="F1297">
    <cfRule type="cellIs" dxfId="2" priority="32" stopIfTrue="1" operator="lessThan">
      <formula>0</formula>
    </cfRule>
  </conditionalFormatting>
  <conditionalFormatting sqref="F1298">
    <cfRule type="cellIs" dxfId="2" priority="31" stopIfTrue="1" operator="lessThan">
      <formula>0</formula>
    </cfRule>
  </conditionalFormatting>
  <conditionalFormatting sqref="F1299">
    <cfRule type="cellIs" dxfId="2" priority="30" stopIfTrue="1" operator="lessThan">
      <formula>0</formula>
    </cfRule>
  </conditionalFormatting>
  <conditionalFormatting sqref="F1300">
    <cfRule type="cellIs" dxfId="2" priority="29" stopIfTrue="1" operator="lessThan">
      <formula>0</formula>
    </cfRule>
  </conditionalFormatting>
  <conditionalFormatting sqref="F1301">
    <cfRule type="cellIs" dxfId="2" priority="28" stopIfTrue="1" operator="lessThan">
      <formula>0</formula>
    </cfRule>
  </conditionalFormatting>
  <conditionalFormatting sqref="F1302">
    <cfRule type="cellIs" dxfId="2" priority="27" stopIfTrue="1" operator="lessThan">
      <formula>0</formula>
    </cfRule>
  </conditionalFormatting>
  <conditionalFormatting sqref="F1303">
    <cfRule type="cellIs" dxfId="2" priority="26" stopIfTrue="1" operator="lessThan">
      <formula>0</formula>
    </cfRule>
  </conditionalFormatting>
  <conditionalFormatting sqref="F1304">
    <cfRule type="cellIs" dxfId="2" priority="25" stopIfTrue="1" operator="lessThan">
      <formula>0</formula>
    </cfRule>
  </conditionalFormatting>
  <conditionalFormatting sqref="F1305">
    <cfRule type="cellIs" dxfId="2" priority="24" stopIfTrue="1" operator="lessThan">
      <formula>0</formula>
    </cfRule>
  </conditionalFormatting>
  <conditionalFormatting sqref="F1306">
    <cfRule type="cellIs" dxfId="2" priority="23" stopIfTrue="1" operator="lessThan">
      <formula>0</formula>
    </cfRule>
  </conditionalFormatting>
  <conditionalFormatting sqref="F1307">
    <cfRule type="cellIs" dxfId="2" priority="22" stopIfTrue="1" operator="lessThan">
      <formula>0</formula>
    </cfRule>
  </conditionalFormatting>
  <conditionalFormatting sqref="F1308">
    <cfRule type="cellIs" dxfId="2" priority="21" stopIfTrue="1" operator="lessThan">
      <formula>0</formula>
    </cfRule>
  </conditionalFormatting>
  <conditionalFormatting sqref="F1309">
    <cfRule type="cellIs" dxfId="2" priority="20" stopIfTrue="1" operator="lessThan">
      <formula>0</formula>
    </cfRule>
  </conditionalFormatting>
  <conditionalFormatting sqref="F1310">
    <cfRule type="cellIs" dxfId="2" priority="19" stopIfTrue="1" operator="lessThan">
      <formula>0</formula>
    </cfRule>
  </conditionalFormatting>
  <conditionalFormatting sqref="F1311">
    <cfRule type="cellIs" dxfId="2" priority="18" stopIfTrue="1" operator="lessThan">
      <formula>0</formula>
    </cfRule>
  </conditionalFormatting>
  <conditionalFormatting sqref="F1312">
    <cfRule type="cellIs" dxfId="2" priority="17" stopIfTrue="1" operator="lessThan">
      <formula>0</formula>
    </cfRule>
  </conditionalFormatting>
  <conditionalFormatting sqref="F1313">
    <cfRule type="cellIs" dxfId="2" priority="16" stopIfTrue="1" operator="lessThan">
      <formula>0</formula>
    </cfRule>
  </conditionalFormatting>
  <conditionalFormatting sqref="F1314">
    <cfRule type="cellIs" dxfId="2" priority="15" stopIfTrue="1" operator="lessThan">
      <formula>0</formula>
    </cfRule>
  </conditionalFormatting>
  <conditionalFormatting sqref="F1315">
    <cfRule type="cellIs" dxfId="2" priority="14" stopIfTrue="1" operator="lessThan">
      <formula>0</formula>
    </cfRule>
  </conditionalFormatting>
  <conditionalFormatting sqref="F1316">
    <cfRule type="cellIs" dxfId="2" priority="13" stopIfTrue="1" operator="lessThan">
      <formula>0</formula>
    </cfRule>
  </conditionalFormatting>
  <conditionalFormatting sqref="F1317">
    <cfRule type="cellIs" dxfId="2" priority="12" stopIfTrue="1" operator="lessThan">
      <formula>0</formula>
    </cfRule>
  </conditionalFormatting>
  <conditionalFormatting sqref="F1318">
    <cfRule type="cellIs" dxfId="2" priority="11" stopIfTrue="1" operator="lessThan">
      <formula>0</formula>
    </cfRule>
  </conditionalFormatting>
  <conditionalFormatting sqref="F1319">
    <cfRule type="cellIs" dxfId="2" priority="10" stopIfTrue="1" operator="lessThan">
      <formula>0</formula>
    </cfRule>
  </conditionalFormatting>
  <conditionalFormatting sqref="F1320">
    <cfRule type="cellIs" dxfId="2" priority="9" stopIfTrue="1" operator="lessThan">
      <formula>0</formula>
    </cfRule>
  </conditionalFormatting>
  <conditionalFormatting sqref="F1321">
    <cfRule type="cellIs" dxfId="2" priority="8" stopIfTrue="1" operator="lessThan">
      <formula>0</formula>
    </cfRule>
  </conditionalFormatting>
  <conditionalFormatting sqref="F1322">
    <cfRule type="cellIs" dxfId="2" priority="7" stopIfTrue="1" operator="lessThan">
      <formula>0</formula>
    </cfRule>
  </conditionalFormatting>
  <conditionalFormatting sqref="F1323">
    <cfRule type="cellIs" dxfId="2" priority="6" stopIfTrue="1" operator="lessThan">
      <formula>0</formula>
    </cfRule>
  </conditionalFormatting>
  <conditionalFormatting sqref="F1324">
    <cfRule type="cellIs" dxfId="2" priority="5" stopIfTrue="1" operator="lessThan">
      <formula>0</formula>
    </cfRule>
  </conditionalFormatting>
  <conditionalFormatting sqref="F1325">
    <cfRule type="cellIs" dxfId="2" priority="4" stopIfTrue="1" operator="lessThan">
      <formula>0</formula>
    </cfRule>
  </conditionalFormatting>
  <conditionalFormatting sqref="F1326">
    <cfRule type="cellIs" dxfId="2" priority="3" stopIfTrue="1" operator="lessThan">
      <formula>0</formula>
    </cfRule>
  </conditionalFormatting>
  <conditionalFormatting sqref="F1327">
    <cfRule type="cellIs" dxfId="2" priority="2" stopIfTrue="1" operator="lessThan">
      <formula>0</formula>
    </cfRule>
  </conditionalFormatting>
  <conditionalFormatting sqref="F1328">
    <cfRule type="cellIs" dxfId="2" priority="1" stopIfTrue="1" operator="lessThan">
      <formula>0</formula>
    </cfRule>
  </conditionalFormatting>
  <conditionalFormatting sqref="B1340">
    <cfRule type="expression" dxfId="1" priority="1333" stopIfTrue="1">
      <formula>"len($A:$A)=3"</formula>
    </cfRule>
  </conditionalFormatting>
  <conditionalFormatting sqref="B1341">
    <cfRule type="expression" dxfId="1" priority="1331" stopIfTrue="1">
      <formula>"len($A:$A)=3"</formula>
    </cfRule>
  </conditionalFormatting>
  <conditionalFormatting sqref="F1344">
    <cfRule type="cellIs" dxfId="2" priority="1340" stopIfTrue="1" operator="lessThan">
      <formula>0</formula>
    </cfRule>
  </conditionalFormatting>
  <conditionalFormatting sqref="F1330:F1343">
    <cfRule type="cellIs" dxfId="2" priority="1336" stopIfTrue="1" operator="lessThan">
      <formula>0</formula>
    </cfRule>
  </conditionalFormatting>
  <conditionalFormatting sqref="C1331:C1334 C1340:C1341 C1343">
    <cfRule type="cellIs" dxfId="0" priority="1327" stopIfTrue="1" operator="lessThanOrEqual">
      <formula>-1</formula>
    </cfRule>
  </conditionalFormatting>
  <conditionalFormatting sqref="D1331:D1334 D1340:D1341 D1343">
    <cfRule type="cellIs" dxfId="0" priority="1337" stopIfTrue="1" operator="lessThanOrEqual">
      <formula>-1</formula>
    </cfRule>
  </conditionalFormatting>
  <conditionalFormatting sqref="C1332:C1335 C1339:C1341 C1343">
    <cfRule type="cellIs" dxfId="0" priority="1329" stopIfTrue="1" operator="greaterThan">
      <formula>5</formula>
    </cfRule>
    <cfRule type="cellIs" dxfId="2" priority="1328" stopIfTrue="1" operator="lessThan">
      <formula>0</formula>
    </cfRule>
  </conditionalFormatting>
  <conditionalFormatting sqref="D1332:D1335 D1339:D1341 D1343">
    <cfRule type="cellIs" dxfId="0" priority="1339" stopIfTrue="1" operator="greaterThan">
      <formula>5</formula>
    </cfRule>
    <cfRule type="cellIs" dxfId="2" priority="1338" stopIfTrue="1" operator="lessThan">
      <formula>0</formula>
    </cfRule>
  </conditionalFormatting>
  <conditionalFormatting sqref="A1334:B1335">
    <cfRule type="expression" dxfId="1" priority="1334" stopIfTrue="1">
      <formula>"len($A:$A)=3"</formula>
    </cfRule>
  </conditionalFormatting>
  <conditionalFormatting sqref="C1339:C1341 C1343">
    <cfRule type="cellIs" dxfId="0" priority="1326" stopIfTrue="1" operator="lessThanOrEqual">
      <formula>-1</formula>
    </cfRule>
  </conditionalFormatting>
  <conditionalFormatting sqref="D1339:D1341 D1343">
    <cfRule type="cellIs" dxfId="0" priority="1335" stopIfTrue="1" operator="lessThanOrEqual">
      <formula>-1</formula>
    </cfRule>
  </conditionalFormatting>
  <printOptions horizontalCentered="1"/>
  <pageMargins left="0.393055555555556" right="0.393055555555556" top="0.747916666666667" bottom="0.747916666666667" header="0.314583333333333" footer="0.314583333333333"/>
  <pageSetup paperSize="9" scale="75" firstPageNumber="46" orientation="portrait" useFirstPageNumber="1" horizontalDpi="600"/>
  <headerFooter alignWithMargins="0">
    <oddFooter>&amp;C&amp;14-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F11"/>
  <sheetViews>
    <sheetView workbookViewId="0">
      <selection activeCell="D15" sqref="D14:D15"/>
    </sheetView>
  </sheetViews>
  <sheetFormatPr defaultColWidth="8.87962962962963" defaultRowHeight="14.4" outlineLevelCol="5"/>
  <cols>
    <col min="1" max="1" width="8.87962962962963" style="19"/>
    <col min="2" max="2" width="49.3796296296296" style="19" customWidth="1"/>
    <col min="3" max="6" width="20.6296296296296" style="19" customWidth="1"/>
    <col min="7" max="16384" width="8.87962962962963" style="19"/>
  </cols>
  <sheetData>
    <row r="1" s="19" customFormat="1" spans="1:6">
      <c r="A1" s="32"/>
    </row>
    <row r="2" s="19" customFormat="1" ht="45" customHeight="1" spans="1:6">
      <c r="A2" s="22" t="s">
        <v>2018</v>
      </c>
      <c r="B2" s="22"/>
      <c r="C2" s="22"/>
      <c r="D2" s="22"/>
      <c r="E2" s="22"/>
      <c r="F2" s="22"/>
    </row>
    <row r="3" s="20" customFormat="1" ht="18" customHeight="1" spans="1:6">
      <c r="A3" s="20" t="s">
        <v>2019</v>
      </c>
      <c r="B3" s="33" t="s">
        <v>1943</v>
      </c>
      <c r="C3" s="34"/>
      <c r="D3" s="34"/>
      <c r="E3" s="34"/>
      <c r="F3" s="34"/>
    </row>
    <row r="4" s="20" customFormat="1" ht="30" customHeight="1" spans="1:6">
      <c r="A4" s="25" t="s">
        <v>4</v>
      </c>
      <c r="B4" s="25"/>
      <c r="C4" s="26" t="s">
        <v>1949</v>
      </c>
      <c r="D4" s="26" t="s">
        <v>1988</v>
      </c>
      <c r="E4" s="26" t="s">
        <v>1989</v>
      </c>
      <c r="F4" s="26" t="s">
        <v>2020</v>
      </c>
    </row>
    <row r="5" s="20" customFormat="1" ht="30" customHeight="1" spans="1:6">
      <c r="A5" s="35" t="s">
        <v>2021</v>
      </c>
      <c r="B5" s="35"/>
      <c r="C5" s="28" t="s">
        <v>1950</v>
      </c>
      <c r="D5" s="36">
        <f>D6+D7</f>
        <v>109.458048</v>
      </c>
      <c r="E5" s="36">
        <f>E6+E7</f>
        <v>109.458048</v>
      </c>
      <c r="F5" s="36"/>
    </row>
    <row r="6" s="20" customFormat="1" ht="30" customHeight="1" spans="1:6">
      <c r="A6" s="37" t="s">
        <v>2022</v>
      </c>
      <c r="B6" s="37"/>
      <c r="C6" s="28" t="s">
        <v>1951</v>
      </c>
      <c r="D6" s="36">
        <v>37.249648</v>
      </c>
      <c r="E6" s="36">
        <v>37.249648</v>
      </c>
      <c r="F6" s="36"/>
    </row>
    <row r="7" s="20" customFormat="1" ht="30" customHeight="1" spans="1:6">
      <c r="A7" s="37" t="s">
        <v>2023</v>
      </c>
      <c r="B7" s="37"/>
      <c r="C7" s="28" t="s">
        <v>1952</v>
      </c>
      <c r="D7" s="38">
        <v>72.2084</v>
      </c>
      <c r="E7" s="38">
        <v>72.2084</v>
      </c>
      <c r="F7" s="36"/>
    </row>
    <row r="8" s="20" customFormat="1" ht="30" customHeight="1" spans="1:6">
      <c r="A8" s="39" t="s">
        <v>2024</v>
      </c>
      <c r="B8" s="39"/>
      <c r="C8" s="28" t="s">
        <v>1953</v>
      </c>
      <c r="D8" s="36"/>
      <c r="E8" s="36"/>
      <c r="F8" s="36"/>
    </row>
    <row r="9" s="20" customFormat="1" ht="30" customHeight="1" spans="1:6">
      <c r="A9" s="37" t="s">
        <v>2022</v>
      </c>
      <c r="B9" s="37"/>
      <c r="C9" s="28" t="s">
        <v>1954</v>
      </c>
      <c r="D9" s="36"/>
      <c r="E9" s="36"/>
      <c r="F9" s="36"/>
    </row>
    <row r="10" s="20" customFormat="1" ht="30" customHeight="1" spans="1:6">
      <c r="A10" s="37" t="s">
        <v>2023</v>
      </c>
      <c r="B10" s="37"/>
      <c r="C10" s="28" t="s">
        <v>1955</v>
      </c>
      <c r="D10" s="36"/>
      <c r="E10" s="36"/>
      <c r="F10" s="36"/>
    </row>
    <row r="11" s="21" customFormat="1" ht="41" customHeight="1" spans="1:6">
      <c r="A11" s="31" t="s">
        <v>2025</v>
      </c>
      <c r="B11" s="31"/>
      <c r="C11" s="31"/>
      <c r="D11" s="31"/>
      <c r="E11" s="31"/>
      <c r="F11" s="31"/>
    </row>
  </sheetData>
  <mergeCells count="9">
    <mergeCell ref="A2:F2"/>
    <mergeCell ref="B3:F3"/>
    <mergeCell ref="A4:B4"/>
    <mergeCell ref="A6:B6"/>
    <mergeCell ref="A7:B7"/>
    <mergeCell ref="A8:B8"/>
    <mergeCell ref="A9:B9"/>
    <mergeCell ref="A10:B10"/>
    <mergeCell ref="A11:F11"/>
  </mergeCells>
  <printOptions horizontalCentered="1"/>
  <pageMargins left="0.709027777777778" right="0.709027777777778" top="1.10138888888889" bottom="0.75" header="0.309027777777778" footer="0.309027777777778"/>
  <pageSetup paperSize="9" scale="95" fitToHeight="200" orientation="landscape"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F8"/>
  <sheetViews>
    <sheetView workbookViewId="0">
      <selection activeCell="D9" sqref="D9"/>
    </sheetView>
  </sheetViews>
  <sheetFormatPr defaultColWidth="8.87962962962963" defaultRowHeight="14.4" outlineLevelRow="7" outlineLevelCol="5"/>
  <cols>
    <col min="1" max="1" width="8.87962962962963" style="19"/>
    <col min="2" max="6" width="24.212962962963" style="19" customWidth="1"/>
    <col min="7" max="16384" width="8.87962962962963" style="19"/>
  </cols>
  <sheetData>
    <row r="1" s="19" customFormat="1" ht="24" customHeight="1"/>
    <row r="2" s="19" customFormat="1" ht="25.8" spans="1:6">
      <c r="A2" s="22" t="s">
        <v>2026</v>
      </c>
      <c r="B2" s="23"/>
      <c r="C2" s="23"/>
      <c r="D2" s="23"/>
      <c r="E2" s="23"/>
      <c r="F2" s="23"/>
    </row>
    <row r="3" s="19" customFormat="1" ht="23" customHeight="1" spans="1:6">
      <c r="A3" s="24" t="s">
        <v>2027</v>
      </c>
      <c r="B3" s="24"/>
      <c r="C3" s="24"/>
      <c r="D3" s="24"/>
      <c r="E3" s="24"/>
      <c r="F3" s="24"/>
    </row>
    <row r="4" s="20" customFormat="1" ht="30" customHeight="1" spans="1:6">
      <c r="A4" s="25" t="s">
        <v>2028</v>
      </c>
      <c r="B4" s="26" t="s">
        <v>1839</v>
      </c>
      <c r="C4" s="26" t="s">
        <v>2029</v>
      </c>
      <c r="D4" s="26" t="s">
        <v>2030</v>
      </c>
      <c r="E4" s="26" t="s">
        <v>2031</v>
      </c>
      <c r="F4" s="26" t="s">
        <v>2032</v>
      </c>
    </row>
    <row r="5" s="20" customFormat="1" ht="45" customHeight="1" spans="1:6">
      <c r="A5" s="27">
        <v>1</v>
      </c>
      <c r="B5" s="28"/>
      <c r="C5" s="29" t="s">
        <v>2033</v>
      </c>
      <c r="D5" s="30"/>
      <c r="E5" s="30" t="s">
        <v>2034</v>
      </c>
      <c r="F5" s="30"/>
    </row>
    <row r="6" s="20" customFormat="1" ht="45" customHeight="1" spans="1:6">
      <c r="A6" s="27">
        <v>2</v>
      </c>
      <c r="B6" s="28"/>
      <c r="C6" s="29"/>
      <c r="D6" s="30"/>
      <c r="E6" s="30"/>
      <c r="F6" s="30"/>
    </row>
    <row r="7" s="20" customFormat="1" ht="45" customHeight="1" spans="1:6">
      <c r="A7" s="27" t="s">
        <v>2035</v>
      </c>
      <c r="B7" s="28"/>
      <c r="C7" s="29"/>
      <c r="D7" s="30"/>
      <c r="E7" s="30"/>
      <c r="F7" s="30"/>
    </row>
    <row r="8" s="21" customFormat="1" ht="33" customHeight="1" spans="1:6">
      <c r="A8" s="31" t="s">
        <v>2036</v>
      </c>
      <c r="B8" s="31"/>
      <c r="C8" s="31"/>
      <c r="D8" s="31"/>
      <c r="E8" s="31"/>
      <c r="F8" s="31"/>
    </row>
  </sheetData>
  <mergeCells count="8">
    <mergeCell ref="A2:F2"/>
    <mergeCell ref="A3:F3"/>
    <mergeCell ref="A8:F8"/>
    <mergeCell ref="B5:B7"/>
    <mergeCell ref="C5:C7"/>
    <mergeCell ref="D5:D7"/>
    <mergeCell ref="E5:E7"/>
    <mergeCell ref="F5:F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2:J1083"/>
  <sheetViews>
    <sheetView topLeftCell="A1072" workbookViewId="0">
      <selection activeCell="E1083" sqref="E1083"/>
    </sheetView>
  </sheetViews>
  <sheetFormatPr defaultColWidth="8" defaultRowHeight="12"/>
  <cols>
    <col min="1" max="1" width="25.3796296296296" style="7"/>
    <col min="2" max="2" width="53.5" style="7" customWidth="1"/>
    <col min="3" max="5" width="20.6296296296296" style="7" customWidth="1"/>
    <col min="6" max="6" width="14.3333333333333" style="7" customWidth="1"/>
    <col min="7" max="7" width="20.6296296296296" style="7" customWidth="1"/>
    <col min="8" max="9" width="13.3333333333333" style="7" customWidth="1"/>
    <col min="10" max="10" width="15.4444444444444" style="7" customWidth="1"/>
    <col min="11" max="16384" width="8" style="7"/>
  </cols>
  <sheetData>
    <row r="2" s="7" customFormat="1" ht="39" customHeight="1" spans="1:10">
      <c r="A2" s="11" t="s">
        <v>2037</v>
      </c>
      <c r="B2" s="11"/>
      <c r="C2" s="11"/>
      <c r="D2" s="11"/>
      <c r="E2" s="11"/>
      <c r="F2" s="11"/>
      <c r="G2" s="11"/>
      <c r="H2" s="11"/>
      <c r="I2" s="11"/>
      <c r="J2" s="11"/>
    </row>
    <row r="3" s="7" customFormat="1" ht="23" customHeight="1" spans="1:10">
      <c r="A3" s="12" t="s">
        <v>2038</v>
      </c>
    </row>
    <row r="4" s="8" customFormat="1" ht="44.25" customHeight="1" spans="1:10">
      <c r="A4" s="13" t="s">
        <v>2039</v>
      </c>
      <c r="B4" s="13" t="s">
        <v>2040</v>
      </c>
      <c r="C4" s="13" t="s">
        <v>2041</v>
      </c>
      <c r="D4" s="13" t="s">
        <v>2042</v>
      </c>
      <c r="E4" s="13" t="s">
        <v>2043</v>
      </c>
      <c r="F4" s="13" t="s">
        <v>2044</v>
      </c>
      <c r="G4" s="13" t="s">
        <v>2045</v>
      </c>
      <c r="H4" s="13" t="s">
        <v>2046</v>
      </c>
      <c r="I4" s="13" t="s">
        <v>2047</v>
      </c>
      <c r="J4" s="13" t="s">
        <v>2048</v>
      </c>
    </row>
    <row r="5" s="7" customFormat="1" ht="17.4" spans="1:10">
      <c r="A5" s="14">
        <v>1</v>
      </c>
      <c r="B5" s="14">
        <v>2</v>
      </c>
      <c r="C5" s="14">
        <v>3</v>
      </c>
      <c r="D5" s="14">
        <v>4</v>
      </c>
      <c r="E5" s="14">
        <v>5</v>
      </c>
      <c r="F5" s="14">
        <v>6</v>
      </c>
      <c r="G5" s="14">
        <v>7</v>
      </c>
      <c r="H5" s="14">
        <v>8</v>
      </c>
      <c r="I5" s="14">
        <v>9</v>
      </c>
      <c r="J5" s="14">
        <v>10</v>
      </c>
    </row>
    <row r="6" s="7" customFormat="1" spans="1:10">
      <c r="A6" s="15" t="s">
        <v>2049</v>
      </c>
      <c r="B6" s="15"/>
      <c r="C6" s="15"/>
      <c r="D6" s="15"/>
      <c r="E6" s="16"/>
      <c r="F6" s="16"/>
      <c r="G6" s="16"/>
      <c r="H6" s="16"/>
      <c r="I6" s="16"/>
      <c r="J6" s="16"/>
    </row>
    <row r="7" s="7" customFormat="1" ht="60" spans="1:10">
      <c r="A7" s="17" t="s">
        <v>2050</v>
      </c>
      <c r="B7" s="17" t="s">
        <v>2051</v>
      </c>
      <c r="C7" s="17"/>
      <c r="D7" s="17"/>
      <c r="E7" s="16"/>
      <c r="F7" s="16"/>
      <c r="G7" s="16"/>
      <c r="H7" s="16"/>
      <c r="I7" s="16"/>
      <c r="J7" s="16"/>
    </row>
    <row r="8" s="7" customFormat="1" spans="1:10">
      <c r="A8" s="17" t="s">
        <v>2052</v>
      </c>
      <c r="B8" s="17"/>
      <c r="C8" s="17" t="s">
        <v>2053</v>
      </c>
      <c r="D8" s="17" t="s">
        <v>2054</v>
      </c>
      <c r="E8" s="16" t="s">
        <v>2055</v>
      </c>
      <c r="F8" s="16" t="s">
        <v>2056</v>
      </c>
      <c r="G8" s="16" t="s">
        <v>2057</v>
      </c>
      <c r="H8" s="16" t="s">
        <v>2058</v>
      </c>
      <c r="I8" s="16" t="s">
        <v>2056</v>
      </c>
      <c r="J8" s="16" t="s">
        <v>2053</v>
      </c>
    </row>
    <row r="9" s="9" customFormat="1" ht="15.6" spans="1:10">
      <c r="A9" s="17" t="s">
        <v>2052</v>
      </c>
      <c r="B9" s="17"/>
      <c r="C9" s="17" t="s">
        <v>2053</v>
      </c>
      <c r="D9" s="17" t="s">
        <v>2059</v>
      </c>
      <c r="E9" s="16" t="s">
        <v>2060</v>
      </c>
      <c r="F9" s="16"/>
      <c r="G9" s="16" t="s">
        <v>2061</v>
      </c>
      <c r="H9" s="16" t="s">
        <v>2062</v>
      </c>
      <c r="I9" s="16"/>
      <c r="J9" s="16" t="s">
        <v>2053</v>
      </c>
    </row>
    <row r="10" s="7" customFormat="1" spans="1:10">
      <c r="A10" s="17" t="s">
        <v>2052</v>
      </c>
      <c r="B10" s="17"/>
      <c r="C10" s="17" t="s">
        <v>2053</v>
      </c>
      <c r="D10" s="17" t="s">
        <v>2059</v>
      </c>
      <c r="E10" s="16" t="s">
        <v>2063</v>
      </c>
      <c r="F10" s="16"/>
      <c r="G10" s="16" t="s">
        <v>2064</v>
      </c>
      <c r="H10" s="16" t="s">
        <v>2065</v>
      </c>
      <c r="I10" s="16"/>
      <c r="J10" s="16" t="s">
        <v>2053</v>
      </c>
    </row>
    <row r="11" s="7" customFormat="1" spans="1:10">
      <c r="A11" s="17" t="s">
        <v>2052</v>
      </c>
      <c r="B11" s="17"/>
      <c r="C11" s="17" t="s">
        <v>2053</v>
      </c>
      <c r="D11" s="17" t="s">
        <v>2066</v>
      </c>
      <c r="E11" s="16" t="s">
        <v>2067</v>
      </c>
      <c r="F11" s="16"/>
      <c r="G11" s="16" t="s">
        <v>2057</v>
      </c>
      <c r="H11" s="16" t="s">
        <v>2058</v>
      </c>
      <c r="I11" s="16"/>
      <c r="J11" s="16" t="s">
        <v>2053</v>
      </c>
    </row>
    <row r="12" s="7" customFormat="1" ht="36" spans="1:10">
      <c r="A12" s="18" t="s">
        <v>2052</v>
      </c>
      <c r="B12" s="18"/>
      <c r="C12" s="18" t="s">
        <v>2068</v>
      </c>
      <c r="D12" s="18" t="s">
        <v>2069</v>
      </c>
      <c r="E12" s="18" t="s">
        <v>2070</v>
      </c>
      <c r="F12" s="18"/>
      <c r="G12" s="18" t="s">
        <v>2071</v>
      </c>
      <c r="H12" s="18" t="s">
        <v>2058</v>
      </c>
      <c r="I12" s="18"/>
      <c r="J12" s="18" t="s">
        <v>2068</v>
      </c>
    </row>
    <row r="13" s="10" customFormat="1" ht="24" spans="1:10">
      <c r="A13" s="18" t="s">
        <v>2052</v>
      </c>
      <c r="B13" s="18"/>
      <c r="C13" s="18" t="s">
        <v>2072</v>
      </c>
      <c r="D13" s="18" t="s">
        <v>2073</v>
      </c>
      <c r="E13" s="18" t="s">
        <v>2074</v>
      </c>
      <c r="F13" s="18"/>
      <c r="G13" s="18" t="s">
        <v>2075</v>
      </c>
      <c r="H13" s="18" t="s">
        <v>2058</v>
      </c>
      <c r="I13" s="18"/>
      <c r="J13" s="18" t="s">
        <v>2072</v>
      </c>
    </row>
    <row r="14" s="10" customFormat="1" ht="36" spans="1:10">
      <c r="A14" s="18" t="s">
        <v>2052</v>
      </c>
      <c r="B14" s="18"/>
      <c r="C14" s="18" t="s">
        <v>2072</v>
      </c>
      <c r="D14" s="18" t="s">
        <v>2076</v>
      </c>
      <c r="E14" s="18" t="s">
        <v>2077</v>
      </c>
      <c r="F14" s="18"/>
      <c r="G14" s="18" t="s">
        <v>2078</v>
      </c>
      <c r="H14" s="18" t="s">
        <v>2079</v>
      </c>
      <c r="I14" s="18"/>
      <c r="J14" s="18" t="s">
        <v>2072</v>
      </c>
    </row>
    <row r="15" s="10" customFormat="1" ht="15" spans="1:10">
      <c r="A15" s="18" t="s">
        <v>2052</v>
      </c>
      <c r="B15" s="18"/>
      <c r="C15" s="18" t="s">
        <v>2072</v>
      </c>
      <c r="D15" s="18" t="s">
        <v>2076</v>
      </c>
      <c r="E15" s="18" t="s">
        <v>2080</v>
      </c>
      <c r="F15" s="18"/>
      <c r="G15" s="18" t="s">
        <v>2057</v>
      </c>
      <c r="H15" s="18" t="s">
        <v>2058</v>
      </c>
      <c r="I15" s="18"/>
      <c r="J15" s="18" t="s">
        <v>2072</v>
      </c>
    </row>
    <row r="16" s="10" customFormat="1" ht="48" spans="1:10">
      <c r="A16" s="18" t="s">
        <v>2081</v>
      </c>
      <c r="B16" s="18" t="s">
        <v>2082</v>
      </c>
      <c r="C16" s="18"/>
      <c r="D16" s="18"/>
      <c r="E16" s="18"/>
      <c r="F16" s="18"/>
      <c r="G16" s="18"/>
      <c r="H16" s="18"/>
      <c r="I16" s="18"/>
      <c r="J16" s="18"/>
    </row>
    <row r="17" s="10" customFormat="1" ht="15" spans="1:10">
      <c r="A17" s="18" t="s">
        <v>2052</v>
      </c>
      <c r="B17" s="18"/>
      <c r="C17" s="18" t="s">
        <v>2053</v>
      </c>
      <c r="D17" s="18" t="s">
        <v>2083</v>
      </c>
      <c r="E17" s="18" t="s">
        <v>2084</v>
      </c>
      <c r="F17" s="18"/>
      <c r="G17" s="18" t="s">
        <v>2085</v>
      </c>
      <c r="H17" s="18" t="s">
        <v>2086</v>
      </c>
      <c r="I17" s="18"/>
      <c r="J17" s="18" t="s">
        <v>2053</v>
      </c>
    </row>
    <row r="18" s="10" customFormat="1" ht="24" spans="1:10">
      <c r="A18" s="18" t="s">
        <v>2052</v>
      </c>
      <c r="B18" s="18"/>
      <c r="C18" s="18" t="s">
        <v>2053</v>
      </c>
      <c r="D18" s="18" t="s">
        <v>2083</v>
      </c>
      <c r="E18" s="18" t="s">
        <v>2087</v>
      </c>
      <c r="F18" s="18"/>
      <c r="G18" s="18" t="s">
        <v>2088</v>
      </c>
      <c r="H18" s="18" t="s">
        <v>2089</v>
      </c>
      <c r="I18" s="18"/>
      <c r="J18" s="18" t="s">
        <v>2053</v>
      </c>
    </row>
    <row r="19" s="10" customFormat="1" ht="15" spans="1:10">
      <c r="A19" s="18" t="s">
        <v>2052</v>
      </c>
      <c r="B19" s="18"/>
      <c r="C19" s="18" t="s">
        <v>2053</v>
      </c>
      <c r="D19" s="18" t="s">
        <v>2083</v>
      </c>
      <c r="E19" s="18" t="s">
        <v>2090</v>
      </c>
      <c r="F19" s="18"/>
      <c r="G19" s="18" t="s">
        <v>2091</v>
      </c>
      <c r="H19" s="18" t="s">
        <v>2092</v>
      </c>
      <c r="I19" s="18"/>
      <c r="J19" s="18" t="s">
        <v>2053</v>
      </c>
    </row>
    <row r="20" s="10" customFormat="1" ht="24" spans="1:10">
      <c r="A20" s="18" t="s">
        <v>2052</v>
      </c>
      <c r="B20" s="18"/>
      <c r="C20" s="18" t="s">
        <v>2053</v>
      </c>
      <c r="D20" s="18" t="s">
        <v>2054</v>
      </c>
      <c r="E20" s="18" t="s">
        <v>2093</v>
      </c>
      <c r="F20" s="18"/>
      <c r="G20" s="18" t="s">
        <v>2057</v>
      </c>
      <c r="H20" s="18" t="s">
        <v>2058</v>
      </c>
      <c r="I20" s="18"/>
      <c r="J20" s="18" t="s">
        <v>2053</v>
      </c>
    </row>
    <row r="21" s="10" customFormat="1" ht="15" spans="1:10">
      <c r="A21" s="18" t="s">
        <v>2052</v>
      </c>
      <c r="B21" s="18"/>
      <c r="C21" s="18" t="s">
        <v>2053</v>
      </c>
      <c r="D21" s="18" t="s">
        <v>2059</v>
      </c>
      <c r="E21" s="18" t="s">
        <v>2084</v>
      </c>
      <c r="F21" s="18"/>
      <c r="G21" s="18" t="s">
        <v>2094</v>
      </c>
      <c r="H21" s="18" t="s">
        <v>2095</v>
      </c>
      <c r="I21" s="18"/>
      <c r="J21" s="18" t="s">
        <v>2053</v>
      </c>
    </row>
    <row r="22" s="10" customFormat="1" ht="24" spans="1:10">
      <c r="A22" s="18" t="s">
        <v>2052</v>
      </c>
      <c r="B22" s="18"/>
      <c r="C22" s="18" t="s">
        <v>2053</v>
      </c>
      <c r="D22" s="18" t="s">
        <v>2059</v>
      </c>
      <c r="E22" s="18" t="s">
        <v>2087</v>
      </c>
      <c r="F22" s="18"/>
      <c r="G22" s="18" t="s">
        <v>2096</v>
      </c>
      <c r="H22" s="18" t="s">
        <v>2097</v>
      </c>
      <c r="I22" s="18"/>
      <c r="J22" s="18" t="s">
        <v>2053</v>
      </c>
    </row>
    <row r="23" s="10" customFormat="1" ht="15" spans="1:10">
      <c r="A23" s="18" t="s">
        <v>2052</v>
      </c>
      <c r="B23" s="18"/>
      <c r="C23" s="18" t="s">
        <v>2053</v>
      </c>
      <c r="D23" s="18" t="s">
        <v>2059</v>
      </c>
      <c r="E23" s="18" t="s">
        <v>2090</v>
      </c>
      <c r="F23" s="18"/>
      <c r="G23" s="18" t="s">
        <v>2098</v>
      </c>
      <c r="H23" s="18" t="s">
        <v>2099</v>
      </c>
      <c r="I23" s="18"/>
      <c r="J23" s="18" t="s">
        <v>2053</v>
      </c>
    </row>
    <row r="24" s="10" customFormat="1" ht="24" spans="1:10">
      <c r="A24" s="18" t="s">
        <v>2052</v>
      </c>
      <c r="B24" s="18"/>
      <c r="C24" s="18" t="s">
        <v>2053</v>
      </c>
      <c r="D24" s="18" t="s">
        <v>2066</v>
      </c>
      <c r="E24" s="18" t="s">
        <v>2100</v>
      </c>
      <c r="F24" s="18"/>
      <c r="G24" s="18" t="s">
        <v>2057</v>
      </c>
      <c r="H24" s="18" t="s">
        <v>2058</v>
      </c>
      <c r="I24" s="18"/>
      <c r="J24" s="18" t="s">
        <v>2053</v>
      </c>
    </row>
    <row r="25" s="10" customFormat="1" ht="15" spans="1:10">
      <c r="A25" s="18" t="s">
        <v>2052</v>
      </c>
      <c r="B25" s="18"/>
      <c r="C25" s="18" t="s">
        <v>2068</v>
      </c>
      <c r="D25" s="18" t="s">
        <v>2069</v>
      </c>
      <c r="E25" s="18" t="s">
        <v>2101</v>
      </c>
      <c r="F25" s="18"/>
      <c r="G25" s="18" t="s">
        <v>2102</v>
      </c>
      <c r="H25" s="18" t="s">
        <v>2058</v>
      </c>
      <c r="I25" s="18"/>
      <c r="J25" s="18" t="s">
        <v>2068</v>
      </c>
    </row>
    <row r="26" s="10" customFormat="1" ht="15" spans="1:10">
      <c r="A26" s="18" t="s">
        <v>2052</v>
      </c>
      <c r="B26" s="18"/>
      <c r="C26" s="18" t="s">
        <v>2072</v>
      </c>
      <c r="D26" s="18" t="s">
        <v>2073</v>
      </c>
      <c r="E26" s="18" t="s">
        <v>2103</v>
      </c>
      <c r="F26" s="18"/>
      <c r="G26" s="18" t="s">
        <v>2104</v>
      </c>
      <c r="H26" s="18" t="s">
        <v>2089</v>
      </c>
      <c r="I26" s="18"/>
      <c r="J26" s="18" t="s">
        <v>2072</v>
      </c>
    </row>
    <row r="27" s="10" customFormat="1" ht="15" spans="1:10">
      <c r="A27" s="18" t="s">
        <v>2052</v>
      </c>
      <c r="B27" s="18"/>
      <c r="C27" s="18" t="s">
        <v>2072</v>
      </c>
      <c r="D27" s="18" t="s">
        <v>2105</v>
      </c>
      <c r="E27" s="18" t="s">
        <v>2106</v>
      </c>
      <c r="F27" s="18"/>
      <c r="G27" s="18" t="s">
        <v>2107</v>
      </c>
      <c r="H27" s="18" t="s">
        <v>2108</v>
      </c>
      <c r="I27" s="18"/>
      <c r="J27" s="18" t="s">
        <v>2072</v>
      </c>
    </row>
    <row r="28" s="10" customFormat="1" ht="24" spans="1:10">
      <c r="A28" s="18" t="s">
        <v>2052</v>
      </c>
      <c r="B28" s="18"/>
      <c r="C28" s="18" t="s">
        <v>2072</v>
      </c>
      <c r="D28" s="18" t="s">
        <v>2076</v>
      </c>
      <c r="E28" s="18" t="s">
        <v>2109</v>
      </c>
      <c r="F28" s="18"/>
      <c r="G28" s="18" t="s">
        <v>2110</v>
      </c>
      <c r="H28" s="18" t="s">
        <v>2079</v>
      </c>
      <c r="I28" s="18"/>
      <c r="J28" s="18" t="s">
        <v>2072</v>
      </c>
    </row>
    <row r="29" s="10" customFormat="1" ht="36" spans="1:10">
      <c r="A29" s="18" t="s">
        <v>2111</v>
      </c>
      <c r="B29" s="18" t="s">
        <v>2112</v>
      </c>
      <c r="C29" s="18"/>
      <c r="D29" s="18"/>
      <c r="E29" s="18"/>
      <c r="F29" s="18"/>
      <c r="G29" s="18"/>
      <c r="H29" s="18"/>
      <c r="I29" s="18"/>
      <c r="J29" s="18"/>
    </row>
    <row r="30" s="10" customFormat="1" ht="15" spans="1:10">
      <c r="A30" s="18" t="s">
        <v>2052</v>
      </c>
      <c r="B30" s="18"/>
      <c r="C30" s="18" t="s">
        <v>2053</v>
      </c>
      <c r="D30" s="18" t="s">
        <v>2054</v>
      </c>
      <c r="E30" s="18" t="s">
        <v>2055</v>
      </c>
      <c r="F30" s="18"/>
      <c r="G30" s="18" t="s">
        <v>2057</v>
      </c>
      <c r="H30" s="18" t="s">
        <v>2058</v>
      </c>
      <c r="I30" s="18"/>
      <c r="J30" s="18" t="s">
        <v>2053</v>
      </c>
    </row>
    <row r="31" s="10" customFormat="1" ht="15" spans="1:10">
      <c r="A31" s="18" t="s">
        <v>2052</v>
      </c>
      <c r="B31" s="18"/>
      <c r="C31" s="18" t="s">
        <v>2053</v>
      </c>
      <c r="D31" s="18" t="s">
        <v>2059</v>
      </c>
      <c r="E31" s="18" t="s">
        <v>2113</v>
      </c>
      <c r="F31" s="18"/>
      <c r="G31" s="18" t="s">
        <v>2114</v>
      </c>
      <c r="H31" s="18" t="s">
        <v>2097</v>
      </c>
      <c r="I31" s="18"/>
      <c r="J31" s="18" t="s">
        <v>2053</v>
      </c>
    </row>
    <row r="32" s="10" customFormat="1" ht="15" spans="1:10">
      <c r="A32" s="18" t="s">
        <v>2052</v>
      </c>
      <c r="B32" s="18"/>
      <c r="C32" s="18" t="s">
        <v>2053</v>
      </c>
      <c r="D32" s="18" t="s">
        <v>2066</v>
      </c>
      <c r="E32" s="18" t="s">
        <v>2115</v>
      </c>
      <c r="F32" s="18"/>
      <c r="G32" s="18" t="s">
        <v>2057</v>
      </c>
      <c r="H32" s="18" t="s">
        <v>2058</v>
      </c>
      <c r="I32" s="18"/>
      <c r="J32" s="18" t="s">
        <v>2053</v>
      </c>
    </row>
    <row r="33" s="10" customFormat="1" ht="15" spans="1:10">
      <c r="A33" s="18" t="s">
        <v>2052</v>
      </c>
      <c r="B33" s="18"/>
      <c r="C33" s="18" t="s">
        <v>2068</v>
      </c>
      <c r="D33" s="18" t="s">
        <v>2069</v>
      </c>
      <c r="E33" s="18" t="s">
        <v>2116</v>
      </c>
      <c r="F33" s="18"/>
      <c r="G33" s="18" t="s">
        <v>2071</v>
      </c>
      <c r="H33" s="18" t="s">
        <v>2058</v>
      </c>
      <c r="I33" s="18"/>
      <c r="J33" s="18" t="s">
        <v>2068</v>
      </c>
    </row>
    <row r="34" s="10" customFormat="1" ht="15" spans="1:10">
      <c r="A34" s="18" t="s">
        <v>2052</v>
      </c>
      <c r="B34" s="18"/>
      <c r="C34" s="18" t="s">
        <v>2072</v>
      </c>
      <c r="D34" s="18" t="s">
        <v>2073</v>
      </c>
      <c r="E34" s="18" t="s">
        <v>2117</v>
      </c>
      <c r="F34" s="18"/>
      <c r="G34" s="18" t="s">
        <v>2118</v>
      </c>
      <c r="H34" s="18" t="s">
        <v>2097</v>
      </c>
      <c r="I34" s="18"/>
      <c r="J34" s="18" t="s">
        <v>2072</v>
      </c>
    </row>
    <row r="35" s="10" customFormat="1" ht="15" spans="1:10">
      <c r="A35" s="18" t="s">
        <v>2052</v>
      </c>
      <c r="B35" s="18"/>
      <c r="C35" s="18" t="s">
        <v>2072</v>
      </c>
      <c r="D35" s="18" t="s">
        <v>2076</v>
      </c>
      <c r="E35" s="18" t="s">
        <v>2119</v>
      </c>
      <c r="F35" s="18"/>
      <c r="G35" s="18" t="s">
        <v>2107</v>
      </c>
      <c r="H35" s="18" t="s">
        <v>2120</v>
      </c>
      <c r="I35" s="18"/>
      <c r="J35" s="18" t="s">
        <v>2072</v>
      </c>
    </row>
    <row r="36" s="10" customFormat="1" ht="15" spans="1:10">
      <c r="A36" s="18" t="s">
        <v>2052</v>
      </c>
      <c r="B36" s="18"/>
      <c r="C36" s="18" t="s">
        <v>2072</v>
      </c>
      <c r="D36" s="18" t="s">
        <v>2076</v>
      </c>
      <c r="E36" s="18" t="s">
        <v>2121</v>
      </c>
      <c r="F36" s="18"/>
      <c r="G36" s="18" t="s">
        <v>2122</v>
      </c>
      <c r="H36" s="18" t="s">
        <v>2097</v>
      </c>
      <c r="I36" s="18"/>
      <c r="J36" s="18" t="s">
        <v>2072</v>
      </c>
    </row>
    <row r="37" s="10" customFormat="1" ht="48" spans="1:10">
      <c r="A37" s="18" t="s">
        <v>2123</v>
      </c>
      <c r="B37" s="18" t="s">
        <v>2124</v>
      </c>
      <c r="C37" s="18"/>
      <c r="D37" s="18"/>
      <c r="E37" s="18"/>
      <c r="F37" s="18"/>
      <c r="G37" s="18"/>
      <c r="H37" s="18"/>
      <c r="I37" s="18"/>
      <c r="J37" s="18"/>
    </row>
    <row r="38" s="10" customFormat="1" ht="15" spans="1:10">
      <c r="A38" s="18" t="s">
        <v>2052</v>
      </c>
      <c r="B38" s="18"/>
      <c r="C38" s="18" t="s">
        <v>2053</v>
      </c>
      <c r="D38" s="18" t="s">
        <v>2083</v>
      </c>
      <c r="E38" s="18" t="s">
        <v>2125</v>
      </c>
      <c r="F38" s="18"/>
      <c r="G38" s="18" t="s">
        <v>2126</v>
      </c>
      <c r="H38" s="18" t="s">
        <v>2127</v>
      </c>
      <c r="I38" s="18"/>
      <c r="J38" s="18" t="s">
        <v>2053</v>
      </c>
    </row>
    <row r="39" s="10" customFormat="1" ht="15" spans="1:10">
      <c r="A39" s="18" t="s">
        <v>2052</v>
      </c>
      <c r="B39" s="18"/>
      <c r="C39" s="18" t="s">
        <v>2053</v>
      </c>
      <c r="D39" s="18" t="s">
        <v>2083</v>
      </c>
      <c r="E39" s="18" t="s">
        <v>2128</v>
      </c>
      <c r="F39" s="18"/>
      <c r="G39" s="18" t="s">
        <v>2129</v>
      </c>
      <c r="H39" s="18" t="s">
        <v>2130</v>
      </c>
      <c r="I39" s="18"/>
      <c r="J39" s="18" t="s">
        <v>2053</v>
      </c>
    </row>
    <row r="40" s="10" customFormat="1" ht="15" spans="1:10">
      <c r="A40" s="18" t="s">
        <v>2052</v>
      </c>
      <c r="B40" s="18"/>
      <c r="C40" s="18" t="s">
        <v>2053</v>
      </c>
      <c r="D40" s="18" t="s">
        <v>2083</v>
      </c>
      <c r="E40" s="18" t="s">
        <v>2131</v>
      </c>
      <c r="F40" s="18"/>
      <c r="G40" s="18" t="s">
        <v>2132</v>
      </c>
      <c r="H40" s="18" t="s">
        <v>2127</v>
      </c>
      <c r="I40" s="18"/>
      <c r="J40" s="18" t="s">
        <v>2053</v>
      </c>
    </row>
    <row r="41" s="10" customFormat="1" ht="15" spans="1:10">
      <c r="A41" s="18" t="s">
        <v>2052</v>
      </c>
      <c r="B41" s="18"/>
      <c r="C41" s="18" t="s">
        <v>2053</v>
      </c>
      <c r="D41" s="18" t="s">
        <v>2083</v>
      </c>
      <c r="E41" s="18" t="s">
        <v>2133</v>
      </c>
      <c r="F41" s="18"/>
      <c r="G41" s="18" t="s">
        <v>2134</v>
      </c>
      <c r="H41" s="18" t="s">
        <v>2127</v>
      </c>
      <c r="I41" s="18"/>
      <c r="J41" s="18" t="s">
        <v>2053</v>
      </c>
    </row>
    <row r="42" s="10" customFormat="1" ht="15" spans="1:10">
      <c r="A42" s="18" t="s">
        <v>2052</v>
      </c>
      <c r="B42" s="18"/>
      <c r="C42" s="18" t="s">
        <v>2053</v>
      </c>
      <c r="D42" s="18" t="s">
        <v>2083</v>
      </c>
      <c r="E42" s="18" t="s">
        <v>2135</v>
      </c>
      <c r="F42" s="18"/>
      <c r="G42" s="18" t="s">
        <v>2136</v>
      </c>
      <c r="H42" s="18" t="s">
        <v>2089</v>
      </c>
      <c r="I42" s="18"/>
      <c r="J42" s="18" t="s">
        <v>2053</v>
      </c>
    </row>
    <row r="43" s="10" customFormat="1" ht="15" spans="1:10">
      <c r="A43" s="18" t="s">
        <v>2052</v>
      </c>
      <c r="B43" s="18"/>
      <c r="C43" s="18" t="s">
        <v>2053</v>
      </c>
      <c r="D43" s="18" t="s">
        <v>2083</v>
      </c>
      <c r="E43" s="18" t="s">
        <v>2137</v>
      </c>
      <c r="F43" s="18"/>
      <c r="G43" s="18" t="s">
        <v>2138</v>
      </c>
      <c r="H43" s="18" t="s">
        <v>2089</v>
      </c>
      <c r="I43" s="18"/>
      <c r="J43" s="18" t="s">
        <v>2053</v>
      </c>
    </row>
    <row r="44" s="10" customFormat="1" ht="15" spans="1:10">
      <c r="A44" s="18" t="s">
        <v>2052</v>
      </c>
      <c r="B44" s="18"/>
      <c r="C44" s="18" t="s">
        <v>2053</v>
      </c>
      <c r="D44" s="18" t="s">
        <v>2083</v>
      </c>
      <c r="E44" s="18" t="s">
        <v>2139</v>
      </c>
      <c r="F44" s="18"/>
      <c r="G44" s="18" t="s">
        <v>2140</v>
      </c>
      <c r="H44" s="18" t="s">
        <v>2089</v>
      </c>
      <c r="I44" s="18"/>
      <c r="J44" s="18" t="s">
        <v>2053</v>
      </c>
    </row>
    <row r="45" s="10" customFormat="1" ht="15" spans="1:10">
      <c r="A45" s="18" t="s">
        <v>2052</v>
      </c>
      <c r="B45" s="18"/>
      <c r="C45" s="18" t="s">
        <v>2053</v>
      </c>
      <c r="D45" s="18" t="s">
        <v>2054</v>
      </c>
      <c r="E45" s="18" t="s">
        <v>2067</v>
      </c>
      <c r="F45" s="18"/>
      <c r="G45" s="18" t="s">
        <v>2057</v>
      </c>
      <c r="H45" s="18" t="s">
        <v>2058</v>
      </c>
      <c r="I45" s="18"/>
      <c r="J45" s="18" t="s">
        <v>2053</v>
      </c>
    </row>
    <row r="46" s="10" customFormat="1" ht="24" spans="1:10">
      <c r="A46" s="18" t="s">
        <v>2052</v>
      </c>
      <c r="B46" s="18"/>
      <c r="C46" s="18" t="s">
        <v>2053</v>
      </c>
      <c r="D46" s="18" t="s">
        <v>2059</v>
      </c>
      <c r="E46" s="18" t="s">
        <v>2141</v>
      </c>
      <c r="F46" s="18"/>
      <c r="G46" s="18" t="s">
        <v>2064</v>
      </c>
      <c r="H46" s="18" t="s">
        <v>2142</v>
      </c>
      <c r="I46" s="18"/>
      <c r="J46" s="18" t="s">
        <v>2053</v>
      </c>
    </row>
    <row r="47" s="10" customFormat="1" ht="15" spans="1:10">
      <c r="A47" s="18" t="s">
        <v>2052</v>
      </c>
      <c r="B47" s="18"/>
      <c r="C47" s="18" t="s">
        <v>2053</v>
      </c>
      <c r="D47" s="18" t="s">
        <v>2059</v>
      </c>
      <c r="E47" s="18"/>
      <c r="F47" s="18"/>
      <c r="G47" s="18" t="s">
        <v>2064</v>
      </c>
      <c r="H47" s="18" t="s">
        <v>2143</v>
      </c>
      <c r="I47" s="18"/>
      <c r="J47" s="18" t="s">
        <v>2053</v>
      </c>
    </row>
    <row r="48" s="10" customFormat="1" ht="15" spans="1:10">
      <c r="A48" s="18" t="s">
        <v>2052</v>
      </c>
      <c r="B48" s="18"/>
      <c r="C48" s="18" t="s">
        <v>2053</v>
      </c>
      <c r="D48" s="18" t="s">
        <v>2059</v>
      </c>
      <c r="E48" s="18" t="s">
        <v>2144</v>
      </c>
      <c r="F48" s="18"/>
      <c r="G48" s="18" t="s">
        <v>2145</v>
      </c>
      <c r="H48" s="18" t="s">
        <v>2146</v>
      </c>
      <c r="I48" s="18"/>
      <c r="J48" s="18" t="s">
        <v>2053</v>
      </c>
    </row>
    <row r="49" s="10" customFormat="1" ht="15" spans="1:10">
      <c r="A49" s="18" t="s">
        <v>2052</v>
      </c>
      <c r="B49" s="18"/>
      <c r="C49" s="18" t="s">
        <v>2053</v>
      </c>
      <c r="D49" s="18" t="s">
        <v>2059</v>
      </c>
      <c r="E49" s="18" t="s">
        <v>2147</v>
      </c>
      <c r="F49" s="18"/>
      <c r="G49" s="18" t="s">
        <v>2148</v>
      </c>
      <c r="H49" s="18" t="s">
        <v>2149</v>
      </c>
      <c r="I49" s="18"/>
      <c r="J49" s="18" t="s">
        <v>2053</v>
      </c>
    </row>
    <row r="50" s="10" customFormat="1" ht="15" spans="1:10">
      <c r="A50" s="18" t="s">
        <v>2052</v>
      </c>
      <c r="B50" s="18"/>
      <c r="C50" s="18" t="s">
        <v>2053</v>
      </c>
      <c r="D50" s="18" t="s">
        <v>2059</v>
      </c>
      <c r="E50" s="18" t="s">
        <v>2150</v>
      </c>
      <c r="F50" s="18"/>
      <c r="G50" s="18" t="s">
        <v>2151</v>
      </c>
      <c r="H50" s="18" t="s">
        <v>2149</v>
      </c>
      <c r="I50" s="18"/>
      <c r="J50" s="18" t="s">
        <v>2053</v>
      </c>
    </row>
    <row r="51" s="10" customFormat="1" ht="15" spans="1:10">
      <c r="A51" s="18" t="s">
        <v>2052</v>
      </c>
      <c r="B51" s="18"/>
      <c r="C51" s="18" t="s">
        <v>2053</v>
      </c>
      <c r="D51" s="18" t="s">
        <v>2059</v>
      </c>
      <c r="E51" s="18" t="s">
        <v>2152</v>
      </c>
      <c r="F51" s="18"/>
      <c r="G51" s="18" t="s">
        <v>2153</v>
      </c>
      <c r="H51" s="18" t="s">
        <v>2149</v>
      </c>
      <c r="I51" s="18"/>
      <c r="J51" s="18" t="s">
        <v>2053</v>
      </c>
    </row>
    <row r="52" s="10" customFormat="1" ht="15" spans="1:10">
      <c r="A52" s="18" t="s">
        <v>2052</v>
      </c>
      <c r="B52" s="18"/>
      <c r="C52" s="18" t="s">
        <v>2053</v>
      </c>
      <c r="D52" s="18" t="s">
        <v>2059</v>
      </c>
      <c r="E52" s="18" t="s">
        <v>2154</v>
      </c>
      <c r="F52" s="18"/>
      <c r="G52" s="18" t="s">
        <v>2155</v>
      </c>
      <c r="H52" s="18" t="s">
        <v>2095</v>
      </c>
      <c r="I52" s="18"/>
      <c r="J52" s="18" t="s">
        <v>2053</v>
      </c>
    </row>
    <row r="53" s="10" customFormat="1" ht="15" spans="1:10">
      <c r="A53" s="18" t="s">
        <v>2052</v>
      </c>
      <c r="B53" s="18"/>
      <c r="C53" s="18" t="s">
        <v>2053</v>
      </c>
      <c r="D53" s="18" t="s">
        <v>2066</v>
      </c>
      <c r="E53" s="18" t="s">
        <v>2156</v>
      </c>
      <c r="F53" s="18"/>
      <c r="G53" s="18" t="s">
        <v>2057</v>
      </c>
      <c r="H53" s="18" t="s">
        <v>2058</v>
      </c>
      <c r="I53" s="18"/>
      <c r="J53" s="18" t="s">
        <v>2053</v>
      </c>
    </row>
    <row r="54" s="10" customFormat="1" ht="15" spans="1:10">
      <c r="A54" s="18" t="s">
        <v>2052</v>
      </c>
      <c r="B54" s="18"/>
      <c r="C54" s="18" t="s">
        <v>2068</v>
      </c>
      <c r="D54" s="18" t="s">
        <v>2069</v>
      </c>
      <c r="E54" s="18" t="s">
        <v>2157</v>
      </c>
      <c r="F54" s="18"/>
      <c r="G54" s="18" t="s">
        <v>2071</v>
      </c>
      <c r="H54" s="18" t="s">
        <v>2058</v>
      </c>
      <c r="I54" s="18"/>
      <c r="J54" s="18" t="s">
        <v>2068</v>
      </c>
    </row>
    <row r="55" s="10" customFormat="1" ht="15" spans="1:10">
      <c r="A55" s="18" t="s">
        <v>2052</v>
      </c>
      <c r="B55" s="18"/>
      <c r="C55" s="18" t="s">
        <v>2072</v>
      </c>
      <c r="D55" s="18" t="s">
        <v>2073</v>
      </c>
      <c r="E55" s="18" t="s">
        <v>2158</v>
      </c>
      <c r="F55" s="18"/>
      <c r="G55" s="18" t="s">
        <v>2159</v>
      </c>
      <c r="H55" s="18" t="s">
        <v>2089</v>
      </c>
      <c r="I55" s="18"/>
      <c r="J55" s="18" t="s">
        <v>2072</v>
      </c>
    </row>
    <row r="56" s="10" customFormat="1" ht="24" spans="1:10">
      <c r="A56" s="18" t="s">
        <v>2160</v>
      </c>
      <c r="B56" s="18" t="s">
        <v>2161</v>
      </c>
      <c r="C56" s="18"/>
      <c r="D56" s="18"/>
      <c r="E56" s="18"/>
      <c r="F56" s="18"/>
      <c r="G56" s="18"/>
      <c r="H56" s="18"/>
      <c r="I56" s="18"/>
      <c r="J56" s="18"/>
    </row>
    <row r="57" s="10" customFormat="1" ht="15" spans="1:10">
      <c r="A57" s="18" t="s">
        <v>2052</v>
      </c>
      <c r="B57" s="18"/>
      <c r="C57" s="18" t="s">
        <v>2053</v>
      </c>
      <c r="D57" s="18" t="s">
        <v>2054</v>
      </c>
      <c r="E57" s="18" t="s">
        <v>2162</v>
      </c>
      <c r="F57" s="18"/>
      <c r="G57" s="18" t="s">
        <v>2057</v>
      </c>
      <c r="H57" s="18" t="s">
        <v>2058</v>
      </c>
      <c r="I57" s="18"/>
      <c r="J57" s="18" t="s">
        <v>2054</v>
      </c>
    </row>
    <row r="58" s="10" customFormat="1" ht="15" spans="1:10">
      <c r="A58" s="18" t="s">
        <v>2052</v>
      </c>
      <c r="B58" s="18"/>
      <c r="C58" s="18" t="s">
        <v>2053</v>
      </c>
      <c r="D58" s="18" t="s">
        <v>2059</v>
      </c>
      <c r="E58" s="18" t="s">
        <v>2163</v>
      </c>
      <c r="F58" s="18"/>
      <c r="G58" s="18" t="s">
        <v>2164</v>
      </c>
      <c r="H58" s="18" t="s">
        <v>2097</v>
      </c>
      <c r="I58" s="18"/>
      <c r="J58" s="18" t="s">
        <v>2059</v>
      </c>
    </row>
    <row r="59" s="10" customFormat="1" ht="15" spans="1:10">
      <c r="A59" s="18" t="s">
        <v>2052</v>
      </c>
      <c r="B59" s="18"/>
      <c r="C59" s="18" t="s">
        <v>2053</v>
      </c>
      <c r="D59" s="18" t="s">
        <v>2066</v>
      </c>
      <c r="E59" s="18" t="s">
        <v>2165</v>
      </c>
      <c r="F59" s="18"/>
      <c r="G59" s="18" t="s">
        <v>2166</v>
      </c>
      <c r="H59" s="18" t="s">
        <v>2058</v>
      </c>
      <c r="I59" s="18"/>
      <c r="J59" s="18" t="s">
        <v>2066</v>
      </c>
    </row>
    <row r="60" s="10" customFormat="1" ht="15" spans="1:10">
      <c r="A60" s="18" t="s">
        <v>2052</v>
      </c>
      <c r="B60" s="18"/>
      <c r="C60" s="18" t="s">
        <v>2068</v>
      </c>
      <c r="D60" s="18" t="s">
        <v>2069</v>
      </c>
      <c r="E60" s="18" t="s">
        <v>2167</v>
      </c>
      <c r="F60" s="18"/>
      <c r="G60" s="18" t="s">
        <v>2071</v>
      </c>
      <c r="H60" s="18" t="s">
        <v>2058</v>
      </c>
      <c r="I60" s="18"/>
      <c r="J60" s="18" t="s">
        <v>2068</v>
      </c>
    </row>
    <row r="61" s="10" customFormat="1" ht="15" spans="1:10">
      <c r="A61" s="18" t="s">
        <v>2052</v>
      </c>
      <c r="B61" s="18"/>
      <c r="C61" s="18" t="s">
        <v>2072</v>
      </c>
      <c r="D61" s="18" t="s">
        <v>2073</v>
      </c>
      <c r="E61" s="18" t="s">
        <v>2168</v>
      </c>
      <c r="F61" s="18"/>
      <c r="G61" s="18" t="s">
        <v>2169</v>
      </c>
      <c r="H61" s="18" t="s">
        <v>2170</v>
      </c>
      <c r="I61" s="18"/>
      <c r="J61" s="18" t="s">
        <v>2072</v>
      </c>
    </row>
    <row r="62" s="10" customFormat="1" ht="15" spans="1:10">
      <c r="A62" s="18" t="s">
        <v>2052</v>
      </c>
      <c r="B62" s="18"/>
      <c r="C62" s="18" t="s">
        <v>2072</v>
      </c>
      <c r="D62" s="18" t="s">
        <v>2073</v>
      </c>
      <c r="E62" s="18" t="s">
        <v>2171</v>
      </c>
      <c r="F62" s="18"/>
      <c r="G62" s="18" t="s">
        <v>2172</v>
      </c>
      <c r="H62" s="18" t="s">
        <v>2173</v>
      </c>
      <c r="I62" s="18"/>
      <c r="J62" s="18" t="s">
        <v>2072</v>
      </c>
    </row>
    <row r="63" s="10" customFormat="1" ht="24" spans="1:10">
      <c r="A63" s="18" t="s">
        <v>2052</v>
      </c>
      <c r="B63" s="18"/>
      <c r="C63" s="18" t="s">
        <v>2072</v>
      </c>
      <c r="D63" s="18" t="s">
        <v>2076</v>
      </c>
      <c r="E63" s="18" t="s">
        <v>2174</v>
      </c>
      <c r="F63" s="18"/>
      <c r="G63" s="18" t="s">
        <v>2175</v>
      </c>
      <c r="H63" s="18" t="s">
        <v>2176</v>
      </c>
      <c r="I63" s="18"/>
      <c r="J63" s="18" t="s">
        <v>2072</v>
      </c>
    </row>
    <row r="64" s="10" customFormat="1" ht="24" spans="1:10">
      <c r="A64" s="18" t="s">
        <v>2052</v>
      </c>
      <c r="B64" s="18"/>
      <c r="C64" s="18" t="s">
        <v>2072</v>
      </c>
      <c r="D64" s="18" t="s">
        <v>2177</v>
      </c>
      <c r="E64" s="18" t="s">
        <v>2178</v>
      </c>
      <c r="F64" s="18"/>
      <c r="G64" s="18" t="s">
        <v>2179</v>
      </c>
      <c r="H64" s="18" t="s">
        <v>2149</v>
      </c>
      <c r="I64" s="18"/>
      <c r="J64" s="18" t="s">
        <v>2072</v>
      </c>
    </row>
    <row r="65" s="10" customFormat="1" ht="24" spans="1:10">
      <c r="A65" s="18" t="s">
        <v>2052</v>
      </c>
      <c r="B65" s="18"/>
      <c r="C65" s="18" t="s">
        <v>2072</v>
      </c>
      <c r="D65" s="18" t="s">
        <v>2177</v>
      </c>
      <c r="E65" s="18" t="s">
        <v>2180</v>
      </c>
      <c r="F65" s="18"/>
      <c r="G65" s="18" t="s">
        <v>2181</v>
      </c>
      <c r="H65" s="18" t="s">
        <v>2058</v>
      </c>
      <c r="I65" s="18"/>
      <c r="J65" s="18" t="s">
        <v>2072</v>
      </c>
    </row>
    <row r="66" s="10" customFormat="1" ht="24" spans="1:10">
      <c r="A66" s="18" t="s">
        <v>2052</v>
      </c>
      <c r="B66" s="18"/>
      <c r="C66" s="18" t="s">
        <v>2072</v>
      </c>
      <c r="D66" s="18" t="s">
        <v>2177</v>
      </c>
      <c r="E66" s="18" t="s">
        <v>2182</v>
      </c>
      <c r="F66" s="18"/>
      <c r="G66" s="18" t="s">
        <v>2179</v>
      </c>
      <c r="H66" s="18" t="s">
        <v>2183</v>
      </c>
      <c r="I66" s="18"/>
      <c r="J66" s="18" t="s">
        <v>2072</v>
      </c>
    </row>
    <row r="67" s="10" customFormat="1" ht="24" spans="1:10">
      <c r="A67" s="18" t="s">
        <v>2184</v>
      </c>
      <c r="B67" s="18" t="s">
        <v>2185</v>
      </c>
      <c r="C67" s="18"/>
      <c r="D67" s="18"/>
      <c r="E67" s="18"/>
      <c r="F67" s="18"/>
      <c r="G67" s="18"/>
      <c r="H67" s="18"/>
      <c r="I67" s="18"/>
      <c r="J67" s="18"/>
    </row>
    <row r="68" s="10" customFormat="1" ht="15" spans="1:10">
      <c r="A68" s="18" t="s">
        <v>2052</v>
      </c>
      <c r="B68" s="18"/>
      <c r="C68" s="18" t="s">
        <v>2053</v>
      </c>
      <c r="D68" s="18" t="s">
        <v>2083</v>
      </c>
      <c r="E68" s="18" t="s">
        <v>2186</v>
      </c>
      <c r="F68" s="18"/>
      <c r="G68" s="18" t="s">
        <v>2187</v>
      </c>
      <c r="H68" s="18" t="s">
        <v>2188</v>
      </c>
      <c r="I68" s="18"/>
      <c r="J68" s="18" t="s">
        <v>2053</v>
      </c>
    </row>
    <row r="69" s="10" customFormat="1" ht="15" spans="1:10">
      <c r="A69" s="18" t="s">
        <v>2052</v>
      </c>
      <c r="B69" s="18"/>
      <c r="C69" s="18" t="s">
        <v>2053</v>
      </c>
      <c r="D69" s="18" t="s">
        <v>2054</v>
      </c>
      <c r="E69" s="18" t="s">
        <v>2189</v>
      </c>
      <c r="F69" s="18"/>
      <c r="G69" s="18" t="s">
        <v>2057</v>
      </c>
      <c r="H69" s="18" t="s">
        <v>2058</v>
      </c>
      <c r="I69" s="18"/>
      <c r="J69" s="18" t="s">
        <v>2053</v>
      </c>
    </row>
    <row r="70" s="10" customFormat="1" ht="15" spans="1:10">
      <c r="A70" s="18" t="s">
        <v>2052</v>
      </c>
      <c r="B70" s="18"/>
      <c r="C70" s="18" t="s">
        <v>2053</v>
      </c>
      <c r="D70" s="18" t="s">
        <v>2059</v>
      </c>
      <c r="E70" s="18" t="s">
        <v>2190</v>
      </c>
      <c r="F70" s="18"/>
      <c r="G70" s="18" t="s">
        <v>2191</v>
      </c>
      <c r="H70" s="18" t="s">
        <v>2143</v>
      </c>
      <c r="I70" s="18"/>
      <c r="J70" s="18" t="s">
        <v>2053</v>
      </c>
    </row>
    <row r="71" s="10" customFormat="1" ht="15" spans="1:10">
      <c r="A71" s="18" t="s">
        <v>2052</v>
      </c>
      <c r="B71" s="18"/>
      <c r="C71" s="18" t="s">
        <v>2053</v>
      </c>
      <c r="D71" s="18" t="s">
        <v>2066</v>
      </c>
      <c r="E71" s="18" t="s">
        <v>2192</v>
      </c>
      <c r="F71" s="18"/>
      <c r="G71" s="18" t="s">
        <v>2071</v>
      </c>
      <c r="H71" s="18" t="s">
        <v>2058</v>
      </c>
      <c r="I71" s="18"/>
      <c r="J71" s="18" t="s">
        <v>2053</v>
      </c>
    </row>
    <row r="72" s="10" customFormat="1" ht="15" spans="1:10">
      <c r="A72" s="18" t="s">
        <v>2052</v>
      </c>
      <c r="B72" s="18"/>
      <c r="C72" s="18" t="s">
        <v>2068</v>
      </c>
      <c r="D72" s="18" t="s">
        <v>2069</v>
      </c>
      <c r="E72" s="18" t="s">
        <v>2193</v>
      </c>
      <c r="F72" s="18"/>
      <c r="G72" s="18" t="s">
        <v>2194</v>
      </c>
      <c r="H72" s="18" t="s">
        <v>2058</v>
      </c>
      <c r="I72" s="18"/>
      <c r="J72" s="18" t="s">
        <v>2068</v>
      </c>
    </row>
    <row r="73" s="10" customFormat="1" ht="24" spans="1:10">
      <c r="A73" s="18" t="s">
        <v>2052</v>
      </c>
      <c r="B73" s="18"/>
      <c r="C73" s="18" t="s">
        <v>2072</v>
      </c>
      <c r="D73" s="18" t="s">
        <v>2076</v>
      </c>
      <c r="E73" s="18" t="s">
        <v>2195</v>
      </c>
      <c r="F73" s="18"/>
      <c r="G73" s="18" t="s">
        <v>2071</v>
      </c>
      <c r="H73" s="18" t="s">
        <v>2058</v>
      </c>
      <c r="I73" s="18"/>
      <c r="J73" s="18" t="s">
        <v>2072</v>
      </c>
    </row>
    <row r="74" s="10" customFormat="1" ht="84" spans="1:10">
      <c r="A74" s="18" t="s">
        <v>2196</v>
      </c>
      <c r="B74" s="18" t="s">
        <v>2197</v>
      </c>
      <c r="C74" s="18"/>
      <c r="D74" s="18"/>
      <c r="E74" s="18"/>
      <c r="F74" s="18"/>
      <c r="G74" s="18"/>
      <c r="H74" s="18"/>
      <c r="I74" s="18"/>
      <c r="J74" s="18"/>
    </row>
    <row r="75" s="10" customFormat="1" ht="15" spans="1:10">
      <c r="A75" s="18" t="s">
        <v>2052</v>
      </c>
      <c r="B75" s="18"/>
      <c r="C75" s="18" t="s">
        <v>2053</v>
      </c>
      <c r="D75" s="18" t="s">
        <v>2054</v>
      </c>
      <c r="E75" s="18" t="s">
        <v>2198</v>
      </c>
      <c r="F75" s="18"/>
      <c r="G75" s="18" t="s">
        <v>2057</v>
      </c>
      <c r="H75" s="18" t="s">
        <v>2058</v>
      </c>
      <c r="I75" s="18"/>
      <c r="J75" s="18" t="s">
        <v>2053</v>
      </c>
    </row>
    <row r="76" s="10" customFormat="1" ht="15" spans="1:10">
      <c r="A76" s="18" t="s">
        <v>2052</v>
      </c>
      <c r="B76" s="18"/>
      <c r="C76" s="18" t="s">
        <v>2053</v>
      </c>
      <c r="D76" s="18" t="s">
        <v>2059</v>
      </c>
      <c r="E76" s="18" t="s">
        <v>2199</v>
      </c>
      <c r="F76" s="18"/>
      <c r="G76" s="18" t="s">
        <v>2187</v>
      </c>
      <c r="H76" s="18" t="s">
        <v>2200</v>
      </c>
      <c r="I76" s="18"/>
      <c r="J76" s="18" t="s">
        <v>2053</v>
      </c>
    </row>
    <row r="77" s="10" customFormat="1" ht="15" spans="1:10">
      <c r="A77" s="18" t="s">
        <v>2052</v>
      </c>
      <c r="B77" s="18"/>
      <c r="C77" s="18" t="s">
        <v>2053</v>
      </c>
      <c r="D77" s="18" t="s">
        <v>2066</v>
      </c>
      <c r="E77" s="18" t="s">
        <v>2201</v>
      </c>
      <c r="F77" s="18"/>
      <c r="G77" s="18" t="s">
        <v>2057</v>
      </c>
      <c r="H77" s="18" t="s">
        <v>2058</v>
      </c>
      <c r="I77" s="18"/>
      <c r="J77" s="18" t="s">
        <v>2053</v>
      </c>
    </row>
    <row r="78" s="10" customFormat="1" ht="15" spans="1:10">
      <c r="A78" s="18" t="s">
        <v>2052</v>
      </c>
      <c r="B78" s="18"/>
      <c r="C78" s="18" t="s">
        <v>2068</v>
      </c>
      <c r="D78" s="18" t="s">
        <v>2069</v>
      </c>
      <c r="E78" s="18" t="s">
        <v>2116</v>
      </c>
      <c r="F78" s="18"/>
      <c r="G78" s="18" t="s">
        <v>2071</v>
      </c>
      <c r="H78" s="18" t="s">
        <v>2058</v>
      </c>
      <c r="I78" s="18"/>
      <c r="J78" s="18" t="s">
        <v>2068</v>
      </c>
    </row>
    <row r="79" s="10" customFormat="1" ht="15" spans="1:10">
      <c r="A79" s="18" t="s">
        <v>2052</v>
      </c>
      <c r="B79" s="18"/>
      <c r="C79" s="18" t="s">
        <v>2072</v>
      </c>
      <c r="D79" s="18" t="s">
        <v>2073</v>
      </c>
      <c r="E79" s="18" t="s">
        <v>2202</v>
      </c>
      <c r="F79" s="18"/>
      <c r="G79" s="18" t="s">
        <v>2203</v>
      </c>
      <c r="H79" s="18" t="s">
        <v>2058</v>
      </c>
      <c r="I79" s="18"/>
      <c r="J79" s="18" t="s">
        <v>2072</v>
      </c>
    </row>
    <row r="80" s="10" customFormat="1" ht="24" spans="1:10">
      <c r="A80" s="18" t="s">
        <v>2052</v>
      </c>
      <c r="B80" s="18"/>
      <c r="C80" s="18" t="s">
        <v>2072</v>
      </c>
      <c r="D80" s="18" t="s">
        <v>2076</v>
      </c>
      <c r="E80" s="18" t="s">
        <v>2204</v>
      </c>
      <c r="F80" s="18"/>
      <c r="G80" s="18" t="s">
        <v>2205</v>
      </c>
      <c r="H80" s="18" t="s">
        <v>2058</v>
      </c>
      <c r="I80" s="18"/>
      <c r="J80" s="18" t="s">
        <v>2072</v>
      </c>
    </row>
    <row r="81" s="10" customFormat="1" ht="36" spans="1:10">
      <c r="A81" s="18" t="s">
        <v>2052</v>
      </c>
      <c r="B81" s="18"/>
      <c r="C81" s="18" t="s">
        <v>2072</v>
      </c>
      <c r="D81" s="18" t="s">
        <v>2177</v>
      </c>
      <c r="E81" s="18" t="s">
        <v>2206</v>
      </c>
      <c r="F81" s="18"/>
      <c r="G81" s="18" t="s">
        <v>2057</v>
      </c>
      <c r="H81" s="18" t="s">
        <v>2058</v>
      </c>
      <c r="I81" s="18"/>
      <c r="J81" s="18" t="s">
        <v>2072</v>
      </c>
    </row>
    <row r="82" s="10" customFormat="1" ht="24" spans="1:10">
      <c r="A82" s="18" t="s">
        <v>2207</v>
      </c>
      <c r="B82" s="18" t="s">
        <v>2161</v>
      </c>
      <c r="C82" s="18"/>
      <c r="D82" s="18"/>
      <c r="E82" s="18"/>
      <c r="F82" s="18"/>
      <c r="G82" s="18"/>
      <c r="H82" s="18"/>
      <c r="I82" s="18"/>
      <c r="J82" s="18"/>
    </row>
    <row r="83" s="10" customFormat="1" ht="15" spans="1:10">
      <c r="A83" s="18" t="s">
        <v>2052</v>
      </c>
      <c r="B83" s="18"/>
      <c r="C83" s="18" t="s">
        <v>2053</v>
      </c>
      <c r="D83" s="18" t="s">
        <v>2059</v>
      </c>
      <c r="E83" s="18" t="s">
        <v>2163</v>
      </c>
      <c r="F83" s="18"/>
      <c r="G83" s="18" t="s">
        <v>2164</v>
      </c>
      <c r="H83" s="18" t="s">
        <v>2097</v>
      </c>
      <c r="I83" s="18"/>
      <c r="J83" s="18" t="s">
        <v>2059</v>
      </c>
    </row>
    <row r="84" s="10" customFormat="1" ht="15" spans="1:10">
      <c r="A84" s="18" t="s">
        <v>2052</v>
      </c>
      <c r="B84" s="18"/>
      <c r="C84" s="18" t="s">
        <v>2053</v>
      </c>
      <c r="D84" s="18" t="s">
        <v>2059</v>
      </c>
      <c r="E84" s="18" t="s">
        <v>2208</v>
      </c>
      <c r="F84" s="18"/>
      <c r="G84" s="18" t="s">
        <v>2209</v>
      </c>
      <c r="H84" s="18" t="s">
        <v>2097</v>
      </c>
      <c r="I84" s="18"/>
      <c r="J84" s="18" t="s">
        <v>2059</v>
      </c>
    </row>
    <row r="85" s="10" customFormat="1" ht="15" spans="1:10">
      <c r="A85" s="18" t="s">
        <v>2052</v>
      </c>
      <c r="B85" s="18"/>
      <c r="C85" s="18" t="s">
        <v>2053</v>
      </c>
      <c r="D85" s="18" t="s">
        <v>2066</v>
      </c>
      <c r="E85" s="18" t="s">
        <v>2210</v>
      </c>
      <c r="F85" s="18"/>
      <c r="G85" s="18" t="s">
        <v>2122</v>
      </c>
      <c r="H85" s="18" t="s">
        <v>2058</v>
      </c>
      <c r="I85" s="18"/>
      <c r="J85" s="18" t="s">
        <v>2066</v>
      </c>
    </row>
    <row r="86" s="10" customFormat="1" ht="15" spans="1:10">
      <c r="A86" s="18" t="s">
        <v>2052</v>
      </c>
      <c r="B86" s="18"/>
      <c r="C86" s="18" t="s">
        <v>2053</v>
      </c>
      <c r="D86" s="18" t="s">
        <v>2066</v>
      </c>
      <c r="E86" s="18" t="s">
        <v>2165</v>
      </c>
      <c r="F86" s="18"/>
      <c r="G86" s="18" t="s">
        <v>2166</v>
      </c>
      <c r="H86" s="18" t="s">
        <v>2058</v>
      </c>
      <c r="I86" s="18"/>
      <c r="J86" s="18" t="s">
        <v>2066</v>
      </c>
    </row>
    <row r="87" s="10" customFormat="1" ht="15" spans="1:10">
      <c r="A87" s="18" t="s">
        <v>2052</v>
      </c>
      <c r="B87" s="18"/>
      <c r="C87" s="18" t="s">
        <v>2068</v>
      </c>
      <c r="D87" s="18" t="s">
        <v>2069</v>
      </c>
      <c r="E87" s="18" t="s">
        <v>2167</v>
      </c>
      <c r="F87" s="18"/>
      <c r="G87" s="18" t="s">
        <v>2071</v>
      </c>
      <c r="H87" s="18" t="s">
        <v>2058</v>
      </c>
      <c r="I87" s="18"/>
      <c r="J87" s="18" t="s">
        <v>2068</v>
      </c>
    </row>
    <row r="88" s="10" customFormat="1" ht="15" spans="1:10">
      <c r="A88" s="18" t="s">
        <v>2052</v>
      </c>
      <c r="B88" s="18"/>
      <c r="C88" s="18" t="s">
        <v>2072</v>
      </c>
      <c r="D88" s="18" t="s">
        <v>2073</v>
      </c>
      <c r="E88" s="18" t="s">
        <v>2168</v>
      </c>
      <c r="F88" s="18"/>
      <c r="G88" s="18" t="s">
        <v>2211</v>
      </c>
      <c r="H88" s="18" t="s">
        <v>2170</v>
      </c>
      <c r="I88" s="18"/>
      <c r="J88" s="18" t="s">
        <v>2072</v>
      </c>
    </row>
    <row r="89" s="10" customFormat="1" ht="15" spans="1:10">
      <c r="A89" s="18" t="s">
        <v>2052</v>
      </c>
      <c r="B89" s="18"/>
      <c r="C89" s="18" t="s">
        <v>2072</v>
      </c>
      <c r="D89" s="18" t="s">
        <v>2073</v>
      </c>
      <c r="E89" s="18" t="s">
        <v>2171</v>
      </c>
      <c r="F89" s="18"/>
      <c r="G89" s="18" t="s">
        <v>2212</v>
      </c>
      <c r="H89" s="18" t="s">
        <v>2173</v>
      </c>
      <c r="I89" s="18"/>
      <c r="J89" s="18" t="s">
        <v>2072</v>
      </c>
    </row>
    <row r="90" s="10" customFormat="1" ht="15" spans="1:10">
      <c r="A90" s="18" t="s">
        <v>2052</v>
      </c>
      <c r="B90" s="18"/>
      <c r="C90" s="18" t="s">
        <v>2072</v>
      </c>
      <c r="D90" s="18" t="s">
        <v>2073</v>
      </c>
      <c r="E90" s="18" t="s">
        <v>2213</v>
      </c>
      <c r="F90" s="18"/>
      <c r="G90" s="18" t="s">
        <v>2214</v>
      </c>
      <c r="H90" s="18" t="s">
        <v>2170</v>
      </c>
      <c r="I90" s="18"/>
      <c r="J90" s="18" t="s">
        <v>2072</v>
      </c>
    </row>
    <row r="91" s="10" customFormat="1" ht="15" spans="1:10">
      <c r="A91" s="18" t="s">
        <v>2052</v>
      </c>
      <c r="B91" s="18"/>
      <c r="C91" s="18" t="s">
        <v>2072</v>
      </c>
      <c r="D91" s="18" t="s">
        <v>2073</v>
      </c>
      <c r="E91" s="18" t="s">
        <v>2215</v>
      </c>
      <c r="F91" s="18"/>
      <c r="G91" s="18" t="s">
        <v>2216</v>
      </c>
      <c r="H91" s="18" t="s">
        <v>2173</v>
      </c>
      <c r="I91" s="18"/>
      <c r="J91" s="18" t="s">
        <v>2072</v>
      </c>
    </row>
    <row r="92" s="10" customFormat="1" ht="24" spans="1:10">
      <c r="A92" s="18" t="s">
        <v>2052</v>
      </c>
      <c r="B92" s="18"/>
      <c r="C92" s="18" t="s">
        <v>2072</v>
      </c>
      <c r="D92" s="18" t="s">
        <v>2076</v>
      </c>
      <c r="E92" s="18" t="s">
        <v>2174</v>
      </c>
      <c r="F92" s="18"/>
      <c r="G92" s="18" t="s">
        <v>2217</v>
      </c>
      <c r="H92" s="18" t="s">
        <v>2176</v>
      </c>
      <c r="I92" s="18"/>
      <c r="J92" s="18" t="s">
        <v>2072</v>
      </c>
    </row>
    <row r="93" s="10" customFormat="1" ht="24" spans="1:10">
      <c r="A93" s="18" t="s">
        <v>2052</v>
      </c>
      <c r="B93" s="18"/>
      <c r="C93" s="18" t="s">
        <v>2072</v>
      </c>
      <c r="D93" s="18" t="s">
        <v>2177</v>
      </c>
      <c r="E93" s="18" t="s">
        <v>2178</v>
      </c>
      <c r="F93" s="18"/>
      <c r="G93" s="18" t="s">
        <v>2179</v>
      </c>
      <c r="H93" s="18" t="s">
        <v>2149</v>
      </c>
      <c r="I93" s="18"/>
      <c r="J93" s="18" t="s">
        <v>2072</v>
      </c>
    </row>
    <row r="94" s="10" customFormat="1" ht="24" spans="1:10">
      <c r="A94" s="18" t="s">
        <v>2052</v>
      </c>
      <c r="B94" s="18"/>
      <c r="C94" s="18" t="s">
        <v>2072</v>
      </c>
      <c r="D94" s="18" t="s">
        <v>2177</v>
      </c>
      <c r="E94" s="18" t="s">
        <v>2180</v>
      </c>
      <c r="F94" s="18"/>
      <c r="G94" s="18" t="s">
        <v>2181</v>
      </c>
      <c r="H94" s="18" t="s">
        <v>2058</v>
      </c>
      <c r="I94" s="18"/>
      <c r="J94" s="18" t="s">
        <v>2072</v>
      </c>
    </row>
    <row r="95" s="10" customFormat="1" ht="24" spans="1:10">
      <c r="A95" s="18" t="s">
        <v>2052</v>
      </c>
      <c r="B95" s="18"/>
      <c r="C95" s="18" t="s">
        <v>2072</v>
      </c>
      <c r="D95" s="18" t="s">
        <v>2177</v>
      </c>
      <c r="E95" s="18" t="s">
        <v>2182</v>
      </c>
      <c r="F95" s="18"/>
      <c r="G95" s="18" t="s">
        <v>2179</v>
      </c>
      <c r="H95" s="18" t="s">
        <v>2183</v>
      </c>
      <c r="I95" s="18"/>
      <c r="J95" s="18" t="s">
        <v>2072</v>
      </c>
    </row>
    <row r="96" s="10" customFormat="1" ht="24" spans="1:10">
      <c r="A96" s="18" t="s">
        <v>2218</v>
      </c>
      <c r="B96" s="18" t="s">
        <v>2219</v>
      </c>
      <c r="C96" s="18"/>
      <c r="D96" s="18"/>
      <c r="E96" s="18"/>
      <c r="F96" s="18"/>
      <c r="G96" s="18"/>
      <c r="H96" s="18"/>
      <c r="I96" s="18"/>
      <c r="J96" s="18"/>
    </row>
    <row r="97" s="10" customFormat="1" ht="15" spans="1:10">
      <c r="A97" s="18" t="s">
        <v>2052</v>
      </c>
      <c r="B97" s="18"/>
      <c r="C97" s="18" t="s">
        <v>2053</v>
      </c>
      <c r="D97" s="18" t="s">
        <v>2083</v>
      </c>
      <c r="E97" s="18" t="s">
        <v>2220</v>
      </c>
      <c r="F97" s="18"/>
      <c r="G97" s="18" t="s">
        <v>2221</v>
      </c>
      <c r="H97" s="18" t="s">
        <v>2127</v>
      </c>
      <c r="I97" s="18"/>
      <c r="J97" s="18" t="s">
        <v>2053</v>
      </c>
    </row>
    <row r="98" s="10" customFormat="1" ht="15" spans="1:10">
      <c r="A98" s="18" t="s">
        <v>2052</v>
      </c>
      <c r="B98" s="18"/>
      <c r="C98" s="18" t="s">
        <v>2053</v>
      </c>
      <c r="D98" s="18" t="s">
        <v>2083</v>
      </c>
      <c r="E98" s="18" t="s">
        <v>2222</v>
      </c>
      <c r="F98" s="18"/>
      <c r="G98" s="18" t="s">
        <v>2223</v>
      </c>
      <c r="H98" s="18" t="s">
        <v>2127</v>
      </c>
      <c r="I98" s="18"/>
      <c r="J98" s="18" t="s">
        <v>2053</v>
      </c>
    </row>
    <row r="99" s="10" customFormat="1" ht="15" spans="1:10">
      <c r="A99" s="18" t="s">
        <v>2052</v>
      </c>
      <c r="B99" s="18"/>
      <c r="C99" s="18" t="s">
        <v>2053</v>
      </c>
      <c r="D99" s="18" t="s">
        <v>2054</v>
      </c>
      <c r="E99" s="18" t="s">
        <v>2224</v>
      </c>
      <c r="F99" s="18"/>
      <c r="G99" s="18" t="s">
        <v>2057</v>
      </c>
      <c r="H99" s="18" t="s">
        <v>2058</v>
      </c>
      <c r="I99" s="18"/>
      <c r="J99" s="18" t="s">
        <v>2053</v>
      </c>
    </row>
    <row r="100" s="10" customFormat="1" ht="15" spans="1:10">
      <c r="A100" s="18" t="s">
        <v>2052</v>
      </c>
      <c r="B100" s="18"/>
      <c r="C100" s="18" t="s">
        <v>2053</v>
      </c>
      <c r="D100" s="18" t="s">
        <v>2059</v>
      </c>
      <c r="E100" s="18" t="s">
        <v>2225</v>
      </c>
      <c r="F100" s="18"/>
      <c r="G100" s="18" t="s">
        <v>2226</v>
      </c>
      <c r="H100" s="18" t="s">
        <v>2143</v>
      </c>
      <c r="I100" s="18"/>
      <c r="J100" s="18" t="s">
        <v>2053</v>
      </c>
    </row>
    <row r="101" s="10" customFormat="1" ht="15" spans="1:10">
      <c r="A101" s="18" t="s">
        <v>2052</v>
      </c>
      <c r="B101" s="18"/>
      <c r="C101" s="18" t="s">
        <v>2053</v>
      </c>
      <c r="D101" s="18" t="s">
        <v>2059</v>
      </c>
      <c r="E101" s="18" t="s">
        <v>2227</v>
      </c>
      <c r="F101" s="18"/>
      <c r="G101" s="18" t="s">
        <v>2228</v>
      </c>
      <c r="H101" s="18" t="s">
        <v>2143</v>
      </c>
      <c r="I101" s="18"/>
      <c r="J101" s="18" t="s">
        <v>2053</v>
      </c>
    </row>
    <row r="102" s="10" customFormat="1" ht="15" spans="1:10">
      <c r="A102" s="18" t="s">
        <v>2052</v>
      </c>
      <c r="B102" s="18"/>
      <c r="C102" s="18" t="s">
        <v>2068</v>
      </c>
      <c r="D102" s="18" t="s">
        <v>2069</v>
      </c>
      <c r="E102" s="18" t="s">
        <v>2229</v>
      </c>
      <c r="F102" s="18"/>
      <c r="G102" s="18" t="s">
        <v>2071</v>
      </c>
      <c r="H102" s="18" t="s">
        <v>2058</v>
      </c>
      <c r="I102" s="18"/>
      <c r="J102" s="18" t="s">
        <v>2068</v>
      </c>
    </row>
    <row r="103" s="10" customFormat="1" ht="24" spans="1:10">
      <c r="A103" s="18" t="s">
        <v>2052</v>
      </c>
      <c r="B103" s="18"/>
      <c r="C103" s="18" t="s">
        <v>2072</v>
      </c>
      <c r="D103" s="18" t="s">
        <v>2073</v>
      </c>
      <c r="E103" s="18" t="s">
        <v>2230</v>
      </c>
      <c r="F103" s="18"/>
      <c r="G103" s="18" t="s">
        <v>2231</v>
      </c>
      <c r="H103" s="18" t="s">
        <v>2127</v>
      </c>
      <c r="I103" s="18"/>
      <c r="J103" s="18" t="s">
        <v>2072</v>
      </c>
    </row>
    <row r="104" s="10" customFormat="1" ht="24" spans="1:10">
      <c r="A104" s="18" t="s">
        <v>2052</v>
      </c>
      <c r="B104" s="18"/>
      <c r="C104" s="18" t="s">
        <v>2072</v>
      </c>
      <c r="D104" s="18" t="s">
        <v>2073</v>
      </c>
      <c r="E104" s="18" t="s">
        <v>2232</v>
      </c>
      <c r="F104" s="18"/>
      <c r="G104" s="18" t="s">
        <v>2233</v>
      </c>
      <c r="H104" s="18" t="s">
        <v>2127</v>
      </c>
      <c r="I104" s="18"/>
      <c r="J104" s="18" t="s">
        <v>2072</v>
      </c>
    </row>
    <row r="105" s="10" customFormat="1" ht="24" spans="1:10">
      <c r="A105" s="18" t="s">
        <v>2052</v>
      </c>
      <c r="B105" s="18"/>
      <c r="C105" s="18" t="s">
        <v>2072</v>
      </c>
      <c r="D105" s="18" t="s">
        <v>2073</v>
      </c>
      <c r="E105" s="18" t="s">
        <v>2234</v>
      </c>
      <c r="F105" s="18"/>
      <c r="G105" s="18" t="s">
        <v>2235</v>
      </c>
      <c r="H105" s="18" t="s">
        <v>2127</v>
      </c>
      <c r="I105" s="18"/>
      <c r="J105" s="18" t="s">
        <v>2072</v>
      </c>
    </row>
    <row r="106" s="10" customFormat="1" ht="15" spans="1:10">
      <c r="A106" s="18" t="s">
        <v>2052</v>
      </c>
      <c r="B106" s="18"/>
      <c r="C106" s="18" t="s">
        <v>2072</v>
      </c>
      <c r="D106" s="18" t="s">
        <v>2073</v>
      </c>
      <c r="E106" s="18" t="s">
        <v>2236</v>
      </c>
      <c r="F106" s="18"/>
      <c r="G106" s="18" t="s">
        <v>2237</v>
      </c>
      <c r="H106" s="18" t="s">
        <v>2238</v>
      </c>
      <c r="I106" s="18"/>
      <c r="J106" s="18" t="s">
        <v>2072</v>
      </c>
    </row>
    <row r="107" s="10" customFormat="1" ht="15" spans="1:10">
      <c r="A107" s="18" t="s">
        <v>2052</v>
      </c>
      <c r="B107" s="18"/>
      <c r="C107" s="18" t="s">
        <v>2072</v>
      </c>
      <c r="D107" s="18" t="s">
        <v>2076</v>
      </c>
      <c r="E107" s="18" t="s">
        <v>2239</v>
      </c>
      <c r="F107" s="18"/>
      <c r="G107" s="18" t="s">
        <v>2240</v>
      </c>
      <c r="H107" s="18" t="s">
        <v>2079</v>
      </c>
      <c r="I107" s="18"/>
      <c r="J107" s="18" t="s">
        <v>2072</v>
      </c>
    </row>
    <row r="108" s="10" customFormat="1" ht="15" spans="1:10">
      <c r="A108" s="18" t="s">
        <v>2241</v>
      </c>
      <c r="B108" s="18"/>
      <c r="C108" s="18"/>
      <c r="D108" s="18"/>
      <c r="E108" s="18"/>
      <c r="F108" s="18"/>
      <c r="G108" s="18"/>
      <c r="H108" s="18"/>
      <c r="I108" s="18"/>
      <c r="J108" s="18"/>
    </row>
    <row r="109" s="10" customFormat="1" ht="36" spans="1:10">
      <c r="A109" s="18" t="s">
        <v>2242</v>
      </c>
      <c r="B109" s="18" t="s">
        <v>2243</v>
      </c>
      <c r="C109" s="18"/>
      <c r="D109" s="18"/>
      <c r="E109" s="18"/>
      <c r="F109" s="18"/>
      <c r="G109" s="18"/>
      <c r="H109" s="18"/>
      <c r="I109" s="18"/>
      <c r="J109" s="18"/>
    </row>
    <row r="110" s="10" customFormat="1" ht="15" spans="1:10">
      <c r="A110" s="18" t="s">
        <v>2052</v>
      </c>
      <c r="B110" s="18"/>
      <c r="C110" s="18" t="s">
        <v>2053</v>
      </c>
      <c r="D110" s="18" t="s">
        <v>2059</v>
      </c>
      <c r="E110" s="18" t="s">
        <v>2244</v>
      </c>
      <c r="F110" s="18"/>
      <c r="G110" s="18" t="s">
        <v>2245</v>
      </c>
      <c r="H110" s="18" t="s">
        <v>2095</v>
      </c>
      <c r="I110" s="18"/>
      <c r="J110" s="18" t="s">
        <v>2246</v>
      </c>
    </row>
    <row r="111" s="10" customFormat="1" ht="15" spans="1:10">
      <c r="A111" s="18" t="s">
        <v>2052</v>
      </c>
      <c r="B111" s="18"/>
      <c r="C111" s="18" t="s">
        <v>2053</v>
      </c>
      <c r="D111" s="18" t="s">
        <v>2059</v>
      </c>
      <c r="E111" s="18" t="s">
        <v>2247</v>
      </c>
      <c r="F111" s="18"/>
      <c r="G111" s="18" t="s">
        <v>2248</v>
      </c>
      <c r="H111" s="18" t="s">
        <v>2095</v>
      </c>
      <c r="I111" s="18"/>
      <c r="J111" s="18" t="s">
        <v>2246</v>
      </c>
    </row>
    <row r="112" s="10" customFormat="1" ht="24" spans="1:10">
      <c r="A112" s="18" t="s">
        <v>2052</v>
      </c>
      <c r="B112" s="18"/>
      <c r="C112" s="18" t="s">
        <v>2053</v>
      </c>
      <c r="D112" s="18" t="s">
        <v>2059</v>
      </c>
      <c r="E112" s="18" t="s">
        <v>2249</v>
      </c>
      <c r="F112" s="18" t="s">
        <v>2250</v>
      </c>
      <c r="G112" s="18" t="s">
        <v>2251</v>
      </c>
      <c r="H112" s="18"/>
      <c r="I112" s="18" t="s">
        <v>2252</v>
      </c>
      <c r="J112" s="18" t="s">
        <v>2246</v>
      </c>
    </row>
    <row r="113" s="10" customFormat="1" ht="15" spans="1:10">
      <c r="A113" s="18" t="s">
        <v>2052</v>
      </c>
      <c r="B113" s="18"/>
      <c r="C113" s="18" t="s">
        <v>2053</v>
      </c>
      <c r="D113" s="18" t="s">
        <v>2059</v>
      </c>
      <c r="E113" s="18" t="s">
        <v>2253</v>
      </c>
      <c r="F113" s="18"/>
      <c r="G113" s="18" t="s">
        <v>2254</v>
      </c>
      <c r="H113" s="18" t="s">
        <v>2255</v>
      </c>
      <c r="I113" s="18"/>
      <c r="J113" s="18" t="s">
        <v>2246</v>
      </c>
    </row>
    <row r="114" s="10" customFormat="1" ht="15" spans="1:10">
      <c r="A114" s="18" t="s">
        <v>2052</v>
      </c>
      <c r="B114" s="18"/>
      <c r="C114" s="18" t="s">
        <v>2053</v>
      </c>
      <c r="D114" s="18" t="s">
        <v>2059</v>
      </c>
      <c r="E114" s="18" t="s">
        <v>2256</v>
      </c>
      <c r="F114" s="18"/>
      <c r="G114" s="18" t="s">
        <v>2257</v>
      </c>
      <c r="H114" s="18" t="s">
        <v>2258</v>
      </c>
      <c r="I114" s="18"/>
      <c r="J114" s="18" t="s">
        <v>2246</v>
      </c>
    </row>
    <row r="115" s="10" customFormat="1" ht="15" spans="1:10">
      <c r="A115" s="18" t="s">
        <v>2052</v>
      </c>
      <c r="B115" s="18"/>
      <c r="C115" s="18" t="s">
        <v>2053</v>
      </c>
      <c r="D115" s="18" t="s">
        <v>2059</v>
      </c>
      <c r="E115" s="18" t="s">
        <v>2259</v>
      </c>
      <c r="F115" s="18"/>
      <c r="G115" s="18" t="s">
        <v>2260</v>
      </c>
      <c r="H115" s="18" t="s">
        <v>2258</v>
      </c>
      <c r="I115" s="18"/>
      <c r="J115" s="18" t="s">
        <v>2246</v>
      </c>
    </row>
    <row r="116" s="10" customFormat="1" ht="15" spans="1:10">
      <c r="A116" s="18" t="s">
        <v>2052</v>
      </c>
      <c r="B116" s="18"/>
      <c r="C116" s="18" t="s">
        <v>2053</v>
      </c>
      <c r="D116" s="18" t="s">
        <v>2059</v>
      </c>
      <c r="E116" s="18" t="s">
        <v>2261</v>
      </c>
      <c r="F116" s="18"/>
      <c r="G116" s="18" t="s">
        <v>2262</v>
      </c>
      <c r="H116" s="18" t="s">
        <v>2263</v>
      </c>
      <c r="I116" s="18"/>
      <c r="J116" s="18" t="s">
        <v>2246</v>
      </c>
    </row>
    <row r="117" s="10" customFormat="1" ht="15" spans="1:10">
      <c r="A117" s="18" t="s">
        <v>2052</v>
      </c>
      <c r="B117" s="18"/>
      <c r="C117" s="18" t="s">
        <v>2053</v>
      </c>
      <c r="D117" s="18" t="s">
        <v>2059</v>
      </c>
      <c r="E117" s="18" t="s">
        <v>2264</v>
      </c>
      <c r="F117" s="18"/>
      <c r="G117" s="18" t="s">
        <v>2265</v>
      </c>
      <c r="H117" s="18" t="s">
        <v>2095</v>
      </c>
      <c r="I117" s="18"/>
      <c r="J117" s="18" t="s">
        <v>2246</v>
      </c>
    </row>
    <row r="118" s="10" customFormat="1" ht="15" spans="1:10">
      <c r="A118" s="18" t="s">
        <v>2052</v>
      </c>
      <c r="B118" s="18"/>
      <c r="C118" s="18" t="s">
        <v>2053</v>
      </c>
      <c r="D118" s="18" t="s">
        <v>2059</v>
      </c>
      <c r="E118" s="18" t="s">
        <v>2266</v>
      </c>
      <c r="F118" s="18"/>
      <c r="G118" s="18" t="s">
        <v>2267</v>
      </c>
      <c r="H118" s="18" t="s">
        <v>2095</v>
      </c>
      <c r="I118" s="18"/>
      <c r="J118" s="18" t="s">
        <v>2246</v>
      </c>
    </row>
    <row r="119" s="10" customFormat="1" ht="15" spans="1:10">
      <c r="A119" s="18" t="s">
        <v>2052</v>
      </c>
      <c r="B119" s="18"/>
      <c r="C119" s="18" t="s">
        <v>2053</v>
      </c>
      <c r="D119" s="18" t="s">
        <v>2059</v>
      </c>
      <c r="E119" s="18" t="s">
        <v>2268</v>
      </c>
      <c r="F119" s="18"/>
      <c r="G119" s="18" t="s">
        <v>2269</v>
      </c>
      <c r="H119" s="18" t="s">
        <v>2258</v>
      </c>
      <c r="I119" s="18"/>
      <c r="J119" s="18" t="s">
        <v>2246</v>
      </c>
    </row>
    <row r="120" s="10" customFormat="1" ht="15" spans="1:10">
      <c r="A120" s="18" t="s">
        <v>2052</v>
      </c>
      <c r="B120" s="18"/>
      <c r="C120" s="18" t="s">
        <v>2068</v>
      </c>
      <c r="D120" s="18" t="s">
        <v>2069</v>
      </c>
      <c r="E120" s="18" t="s">
        <v>2270</v>
      </c>
      <c r="F120" s="18"/>
      <c r="G120" s="18" t="s">
        <v>2071</v>
      </c>
      <c r="H120" s="18" t="s">
        <v>2058</v>
      </c>
      <c r="I120" s="18"/>
      <c r="J120" s="18" t="s">
        <v>2246</v>
      </c>
    </row>
    <row r="121" s="10" customFormat="1" ht="15" spans="1:10">
      <c r="A121" s="18" t="s">
        <v>2052</v>
      </c>
      <c r="B121" s="18"/>
      <c r="C121" s="18" t="s">
        <v>2072</v>
      </c>
      <c r="D121" s="18" t="s">
        <v>2073</v>
      </c>
      <c r="E121" s="18" t="s">
        <v>2271</v>
      </c>
      <c r="F121" s="18"/>
      <c r="G121" s="18" t="s">
        <v>2107</v>
      </c>
      <c r="H121" s="18" t="s">
        <v>2173</v>
      </c>
      <c r="I121" s="18"/>
      <c r="J121" s="18" t="s">
        <v>2272</v>
      </c>
    </row>
    <row r="122" s="10" customFormat="1" ht="15" spans="1:10">
      <c r="A122" s="18" t="s">
        <v>2052</v>
      </c>
      <c r="B122" s="18"/>
      <c r="C122" s="18" t="s">
        <v>2072</v>
      </c>
      <c r="D122" s="18" t="s">
        <v>2177</v>
      </c>
      <c r="E122" s="18" t="s">
        <v>2273</v>
      </c>
      <c r="F122" s="18"/>
      <c r="G122" s="18" t="s">
        <v>2240</v>
      </c>
      <c r="H122" s="18" t="s">
        <v>2149</v>
      </c>
      <c r="I122" s="18"/>
      <c r="J122" s="18" t="s">
        <v>2272</v>
      </c>
    </row>
    <row r="123" s="10" customFormat="1" ht="24" spans="1:10">
      <c r="A123" s="18" t="s">
        <v>2274</v>
      </c>
      <c r="B123" s="18" t="s">
        <v>2275</v>
      </c>
      <c r="C123" s="18"/>
      <c r="D123" s="18"/>
      <c r="E123" s="18"/>
      <c r="F123" s="18"/>
      <c r="G123" s="18"/>
      <c r="H123" s="18"/>
      <c r="I123" s="18"/>
      <c r="J123" s="18"/>
    </row>
    <row r="124" s="10" customFormat="1" ht="15" spans="1:10">
      <c r="A124" s="18" t="s">
        <v>2052</v>
      </c>
      <c r="B124" s="18"/>
      <c r="C124" s="18" t="s">
        <v>2053</v>
      </c>
      <c r="D124" s="18" t="s">
        <v>2059</v>
      </c>
      <c r="E124" s="18" t="s">
        <v>2276</v>
      </c>
      <c r="F124" s="18"/>
      <c r="G124" s="18" t="s">
        <v>2277</v>
      </c>
      <c r="H124" s="18" t="s">
        <v>2149</v>
      </c>
      <c r="I124" s="18"/>
      <c r="J124" s="18" t="s">
        <v>2278</v>
      </c>
    </row>
    <row r="125" s="10" customFormat="1" ht="15" spans="1:10">
      <c r="A125" s="18" t="s">
        <v>2052</v>
      </c>
      <c r="B125" s="18"/>
      <c r="C125" s="18" t="s">
        <v>2068</v>
      </c>
      <c r="D125" s="18" t="s">
        <v>2069</v>
      </c>
      <c r="E125" s="18" t="s">
        <v>2270</v>
      </c>
      <c r="F125" s="18"/>
      <c r="G125" s="18" t="s">
        <v>2279</v>
      </c>
      <c r="H125" s="18" t="s">
        <v>2058</v>
      </c>
      <c r="I125" s="18"/>
      <c r="J125" s="18" t="s">
        <v>2278</v>
      </c>
    </row>
    <row r="126" s="10" customFormat="1" ht="15" spans="1:10">
      <c r="A126" s="18" t="s">
        <v>2052</v>
      </c>
      <c r="B126" s="18"/>
      <c r="C126" s="18" t="s">
        <v>2072</v>
      </c>
      <c r="D126" s="18" t="s">
        <v>2076</v>
      </c>
      <c r="E126" s="18" t="s">
        <v>2280</v>
      </c>
      <c r="F126" s="18"/>
      <c r="G126" s="18" t="s">
        <v>2281</v>
      </c>
      <c r="H126" s="18" t="s">
        <v>2173</v>
      </c>
      <c r="I126" s="18"/>
      <c r="J126" s="18" t="s">
        <v>2278</v>
      </c>
    </row>
    <row r="127" s="10" customFormat="1" ht="24" spans="1:10">
      <c r="A127" s="18" t="s">
        <v>2282</v>
      </c>
      <c r="B127" s="18" t="s">
        <v>2283</v>
      </c>
      <c r="C127" s="18"/>
      <c r="D127" s="18"/>
      <c r="E127" s="18"/>
      <c r="F127" s="18"/>
      <c r="G127" s="18"/>
      <c r="H127" s="18"/>
      <c r="I127" s="18"/>
      <c r="J127" s="18"/>
    </row>
    <row r="128" s="10" customFormat="1" ht="24" spans="1:10">
      <c r="A128" s="18" t="s">
        <v>2052</v>
      </c>
      <c r="B128" s="18"/>
      <c r="C128" s="18" t="s">
        <v>2053</v>
      </c>
      <c r="D128" s="18" t="s">
        <v>2059</v>
      </c>
      <c r="E128" s="18" t="s">
        <v>2284</v>
      </c>
      <c r="F128" s="18"/>
      <c r="G128" s="18" t="s">
        <v>2285</v>
      </c>
      <c r="H128" s="18" t="s">
        <v>2286</v>
      </c>
      <c r="I128" s="18"/>
      <c r="J128" s="18" t="s">
        <v>2287</v>
      </c>
    </row>
    <row r="129" s="10" customFormat="1" ht="24" spans="1:10">
      <c r="A129" s="18" t="s">
        <v>2052</v>
      </c>
      <c r="B129" s="18"/>
      <c r="C129" s="18" t="s">
        <v>2053</v>
      </c>
      <c r="D129" s="18" t="s">
        <v>2059</v>
      </c>
      <c r="E129" s="18" t="s">
        <v>2288</v>
      </c>
      <c r="F129" s="18"/>
      <c r="G129" s="18" t="s">
        <v>2289</v>
      </c>
      <c r="H129" s="18" t="s">
        <v>2286</v>
      </c>
      <c r="I129" s="18"/>
      <c r="J129" s="18" t="s">
        <v>2287</v>
      </c>
    </row>
    <row r="130" s="10" customFormat="1" ht="24" spans="1:10">
      <c r="A130" s="18" t="s">
        <v>2052</v>
      </c>
      <c r="B130" s="18"/>
      <c r="C130" s="18" t="s">
        <v>2053</v>
      </c>
      <c r="D130" s="18" t="s">
        <v>2059</v>
      </c>
      <c r="E130" s="18" t="s">
        <v>2290</v>
      </c>
      <c r="F130" s="18"/>
      <c r="G130" s="18" t="s">
        <v>2291</v>
      </c>
      <c r="H130" s="18" t="s">
        <v>2097</v>
      </c>
      <c r="I130" s="18"/>
      <c r="J130" s="18" t="s">
        <v>2287</v>
      </c>
    </row>
    <row r="131" s="10" customFormat="1" ht="24" spans="1:10">
      <c r="A131" s="18" t="s">
        <v>2052</v>
      </c>
      <c r="B131" s="18"/>
      <c r="C131" s="18" t="s">
        <v>2068</v>
      </c>
      <c r="D131" s="18" t="s">
        <v>2069</v>
      </c>
      <c r="E131" s="18" t="s">
        <v>2292</v>
      </c>
      <c r="F131" s="18"/>
      <c r="G131" s="18" t="s">
        <v>2071</v>
      </c>
      <c r="H131" s="18" t="s">
        <v>2058</v>
      </c>
      <c r="I131" s="18"/>
      <c r="J131" s="18" t="s">
        <v>2287</v>
      </c>
    </row>
    <row r="132" s="10" customFormat="1" ht="24" spans="1:10">
      <c r="A132" s="18" t="s">
        <v>2052</v>
      </c>
      <c r="B132" s="18"/>
      <c r="C132" s="18" t="s">
        <v>2072</v>
      </c>
      <c r="D132" s="18" t="s">
        <v>2076</v>
      </c>
      <c r="E132" s="18" t="s">
        <v>2293</v>
      </c>
      <c r="F132" s="18"/>
      <c r="G132" s="18" t="s">
        <v>2057</v>
      </c>
      <c r="H132" s="18" t="s">
        <v>2058</v>
      </c>
      <c r="I132" s="18"/>
      <c r="J132" s="18" t="s">
        <v>2287</v>
      </c>
    </row>
    <row r="133" s="10" customFormat="1" ht="24" spans="1:10">
      <c r="A133" s="18" t="s">
        <v>2294</v>
      </c>
      <c r="B133" s="18" t="s">
        <v>2295</v>
      </c>
      <c r="C133" s="18"/>
      <c r="D133" s="18"/>
      <c r="E133" s="18"/>
      <c r="F133" s="18"/>
      <c r="G133" s="18"/>
      <c r="H133" s="18"/>
      <c r="I133" s="18"/>
      <c r="J133" s="18"/>
    </row>
    <row r="134" s="10" customFormat="1" ht="24" spans="1:10">
      <c r="A134" s="18" t="s">
        <v>2052</v>
      </c>
      <c r="B134" s="18"/>
      <c r="C134" s="18" t="s">
        <v>2053</v>
      </c>
      <c r="D134" s="18" t="s">
        <v>2059</v>
      </c>
      <c r="E134" s="18" t="s">
        <v>2296</v>
      </c>
      <c r="F134" s="18"/>
      <c r="G134" s="18" t="s">
        <v>2297</v>
      </c>
      <c r="H134" s="18" t="s">
        <v>2099</v>
      </c>
      <c r="I134" s="18"/>
      <c r="J134" s="18" t="s">
        <v>2298</v>
      </c>
    </row>
    <row r="135" s="10" customFormat="1" ht="24" spans="1:10">
      <c r="A135" s="18" t="s">
        <v>2052</v>
      </c>
      <c r="B135" s="18"/>
      <c r="C135" s="18" t="s">
        <v>2053</v>
      </c>
      <c r="D135" s="18" t="s">
        <v>2059</v>
      </c>
      <c r="E135" s="18" t="s">
        <v>2299</v>
      </c>
      <c r="F135" s="18"/>
      <c r="G135" s="18" t="s">
        <v>2300</v>
      </c>
      <c r="H135" s="18" t="s">
        <v>2099</v>
      </c>
      <c r="I135" s="18"/>
      <c r="J135" s="18" t="s">
        <v>2301</v>
      </c>
    </row>
    <row r="136" s="10" customFormat="1" ht="24" spans="1:10">
      <c r="A136" s="18" t="s">
        <v>2052</v>
      </c>
      <c r="B136" s="18"/>
      <c r="C136" s="18" t="s">
        <v>2068</v>
      </c>
      <c r="D136" s="18" t="s">
        <v>2069</v>
      </c>
      <c r="E136" s="18" t="s">
        <v>2270</v>
      </c>
      <c r="F136" s="18"/>
      <c r="G136" s="18" t="s">
        <v>2102</v>
      </c>
      <c r="H136" s="18" t="s">
        <v>2058</v>
      </c>
      <c r="I136" s="18"/>
      <c r="J136" s="18" t="s">
        <v>2298</v>
      </c>
    </row>
    <row r="137" s="10" customFormat="1" ht="24" spans="1:10">
      <c r="A137" s="18" t="s">
        <v>2052</v>
      </c>
      <c r="B137" s="18"/>
      <c r="C137" s="18" t="s">
        <v>2072</v>
      </c>
      <c r="D137" s="18" t="s">
        <v>2076</v>
      </c>
      <c r="E137" s="18" t="s">
        <v>2302</v>
      </c>
      <c r="F137" s="18"/>
      <c r="G137" s="18" t="s">
        <v>2303</v>
      </c>
      <c r="H137" s="18" t="s">
        <v>2097</v>
      </c>
      <c r="I137" s="18"/>
      <c r="J137" s="18" t="s">
        <v>2298</v>
      </c>
    </row>
    <row r="138" s="10" customFormat="1" ht="24" spans="1:10">
      <c r="A138" s="18" t="s">
        <v>2052</v>
      </c>
      <c r="B138" s="18"/>
      <c r="C138" s="18" t="s">
        <v>2072</v>
      </c>
      <c r="D138" s="18" t="s">
        <v>2076</v>
      </c>
      <c r="E138" s="18" t="s">
        <v>2304</v>
      </c>
      <c r="F138" s="18"/>
      <c r="G138" s="18" t="s">
        <v>2305</v>
      </c>
      <c r="H138" s="18" t="s">
        <v>2286</v>
      </c>
      <c r="I138" s="18"/>
      <c r="J138" s="18" t="s">
        <v>2298</v>
      </c>
    </row>
    <row r="139" s="10" customFormat="1" ht="24" spans="1:10">
      <c r="A139" s="18" t="s">
        <v>2306</v>
      </c>
      <c r="B139" s="18" t="s">
        <v>2307</v>
      </c>
      <c r="C139" s="18"/>
      <c r="D139" s="18"/>
      <c r="E139" s="18"/>
      <c r="F139" s="18"/>
      <c r="G139" s="18"/>
      <c r="H139" s="18"/>
      <c r="I139" s="18"/>
      <c r="J139" s="18"/>
    </row>
    <row r="140" s="10" customFormat="1" ht="24" spans="1:10">
      <c r="A140" s="18" t="s">
        <v>2052</v>
      </c>
      <c r="B140" s="18"/>
      <c r="C140" s="18" t="s">
        <v>2053</v>
      </c>
      <c r="D140" s="18" t="s">
        <v>2059</v>
      </c>
      <c r="E140" s="18" t="s">
        <v>2308</v>
      </c>
      <c r="F140" s="18"/>
      <c r="G140" s="18" t="s">
        <v>2309</v>
      </c>
      <c r="H140" s="18" t="s">
        <v>2146</v>
      </c>
      <c r="I140" s="18"/>
      <c r="J140" s="18" t="s">
        <v>2310</v>
      </c>
    </row>
    <row r="141" s="10" customFormat="1" ht="24" spans="1:10">
      <c r="A141" s="18" t="s">
        <v>2052</v>
      </c>
      <c r="B141" s="18"/>
      <c r="C141" s="18" t="s">
        <v>2053</v>
      </c>
      <c r="D141" s="18" t="s">
        <v>2059</v>
      </c>
      <c r="E141" s="18" t="s">
        <v>2311</v>
      </c>
      <c r="F141" s="18"/>
      <c r="G141" s="18" t="s">
        <v>2312</v>
      </c>
      <c r="H141" s="18" t="s">
        <v>2146</v>
      </c>
      <c r="I141" s="18"/>
      <c r="J141" s="18" t="s">
        <v>2310</v>
      </c>
    </row>
    <row r="142" s="10" customFormat="1" ht="24" spans="1:10">
      <c r="A142" s="18" t="s">
        <v>2052</v>
      </c>
      <c r="B142" s="18"/>
      <c r="C142" s="18" t="s">
        <v>2068</v>
      </c>
      <c r="D142" s="18" t="s">
        <v>2069</v>
      </c>
      <c r="E142" s="18" t="s">
        <v>2270</v>
      </c>
      <c r="F142" s="18"/>
      <c r="G142" s="18" t="s">
        <v>2071</v>
      </c>
      <c r="H142" s="18" t="s">
        <v>2058</v>
      </c>
      <c r="I142" s="18"/>
      <c r="J142" s="18" t="s">
        <v>2310</v>
      </c>
    </row>
    <row r="143" s="10" customFormat="1" ht="24" spans="1:10">
      <c r="A143" s="18" t="s">
        <v>2052</v>
      </c>
      <c r="B143" s="18"/>
      <c r="C143" s="18" t="s">
        <v>2072</v>
      </c>
      <c r="D143" s="18" t="s">
        <v>2076</v>
      </c>
      <c r="E143" s="18" t="s">
        <v>2302</v>
      </c>
      <c r="F143" s="18"/>
      <c r="G143" s="18" t="s">
        <v>2313</v>
      </c>
      <c r="H143" s="18" t="s">
        <v>2097</v>
      </c>
      <c r="I143" s="18"/>
      <c r="J143" s="18" t="s">
        <v>2310</v>
      </c>
    </row>
    <row r="144" s="10" customFormat="1" ht="24" spans="1:10">
      <c r="A144" s="18" t="s">
        <v>2052</v>
      </c>
      <c r="B144" s="18"/>
      <c r="C144" s="18" t="s">
        <v>2072</v>
      </c>
      <c r="D144" s="18" t="s">
        <v>2076</v>
      </c>
      <c r="E144" s="18" t="s">
        <v>2314</v>
      </c>
      <c r="F144" s="18"/>
      <c r="G144" s="18" t="s">
        <v>2315</v>
      </c>
      <c r="H144" s="18" t="s">
        <v>2286</v>
      </c>
      <c r="I144" s="18"/>
      <c r="J144" s="18" t="s">
        <v>2310</v>
      </c>
    </row>
    <row r="145" s="10" customFormat="1" ht="15" spans="1:10">
      <c r="A145" s="18" t="s">
        <v>2316</v>
      </c>
      <c r="B145" s="18"/>
      <c r="C145" s="18"/>
      <c r="D145" s="18"/>
      <c r="E145" s="18"/>
      <c r="F145" s="18"/>
      <c r="G145" s="18"/>
      <c r="H145" s="18"/>
      <c r="I145" s="18"/>
      <c r="J145" s="18"/>
    </row>
    <row r="146" s="10" customFormat="1" ht="36" spans="1:10">
      <c r="A146" s="18" t="s">
        <v>2317</v>
      </c>
      <c r="B146" s="18" t="s">
        <v>2318</v>
      </c>
      <c r="C146" s="18"/>
      <c r="D146" s="18"/>
      <c r="E146" s="18"/>
      <c r="F146" s="18"/>
      <c r="G146" s="18"/>
      <c r="H146" s="18"/>
      <c r="I146" s="18"/>
      <c r="J146" s="18"/>
    </row>
    <row r="147" s="10" customFormat="1" ht="24" spans="1:10">
      <c r="A147" s="18" t="s">
        <v>2052</v>
      </c>
      <c r="B147" s="18"/>
      <c r="C147" s="18" t="s">
        <v>2053</v>
      </c>
      <c r="D147" s="18" t="s">
        <v>2059</v>
      </c>
      <c r="E147" s="18" t="s">
        <v>2319</v>
      </c>
      <c r="F147" s="18" t="s">
        <v>2320</v>
      </c>
      <c r="G147" s="18" t="s">
        <v>2321</v>
      </c>
      <c r="H147" s="18" t="s">
        <v>2322</v>
      </c>
      <c r="I147" s="18"/>
      <c r="J147" s="18" t="s">
        <v>2323</v>
      </c>
    </row>
    <row r="148" s="10" customFormat="1" ht="24" spans="1:10">
      <c r="A148" s="18" t="s">
        <v>2052</v>
      </c>
      <c r="B148" s="18"/>
      <c r="C148" s="18" t="s">
        <v>2053</v>
      </c>
      <c r="D148" s="18" t="s">
        <v>2059</v>
      </c>
      <c r="E148" s="18" t="s">
        <v>2324</v>
      </c>
      <c r="F148" s="18" t="s">
        <v>2320</v>
      </c>
      <c r="G148" s="18" t="s">
        <v>2325</v>
      </c>
      <c r="H148" s="18" t="s">
        <v>2127</v>
      </c>
      <c r="I148" s="18"/>
      <c r="J148" s="18" t="s">
        <v>2326</v>
      </c>
    </row>
    <row r="149" s="10" customFormat="1" ht="36" spans="1:10">
      <c r="A149" s="18" t="s">
        <v>2052</v>
      </c>
      <c r="B149" s="18"/>
      <c r="C149" s="18" t="s">
        <v>2053</v>
      </c>
      <c r="D149" s="18" t="s">
        <v>2059</v>
      </c>
      <c r="E149" s="18" t="s">
        <v>2327</v>
      </c>
      <c r="F149" s="18" t="s">
        <v>2320</v>
      </c>
      <c r="G149" s="18" t="s">
        <v>2064</v>
      </c>
      <c r="H149" s="18" t="s">
        <v>2328</v>
      </c>
      <c r="I149" s="18"/>
      <c r="J149" s="18" t="s">
        <v>2329</v>
      </c>
    </row>
    <row r="150" s="10" customFormat="1" ht="72" spans="1:10">
      <c r="A150" s="18" t="s">
        <v>2052</v>
      </c>
      <c r="B150" s="18"/>
      <c r="C150" s="18" t="s">
        <v>2053</v>
      </c>
      <c r="D150" s="18" t="s">
        <v>2066</v>
      </c>
      <c r="E150" s="18" t="s">
        <v>2330</v>
      </c>
      <c r="F150" s="18" t="s">
        <v>2320</v>
      </c>
      <c r="G150" s="18" t="s">
        <v>2057</v>
      </c>
      <c r="H150" s="18" t="s">
        <v>2058</v>
      </c>
      <c r="I150" s="18"/>
      <c r="J150" s="18" t="s">
        <v>2331</v>
      </c>
    </row>
    <row r="151" s="10" customFormat="1" ht="96" spans="1:10">
      <c r="A151" s="18" t="s">
        <v>2052</v>
      </c>
      <c r="B151" s="18"/>
      <c r="C151" s="18" t="s">
        <v>2068</v>
      </c>
      <c r="D151" s="18" t="s">
        <v>2069</v>
      </c>
      <c r="E151" s="18" t="s">
        <v>2332</v>
      </c>
      <c r="F151" s="18" t="s">
        <v>2250</v>
      </c>
      <c r="G151" s="18" t="s">
        <v>2057</v>
      </c>
      <c r="H151" s="18" t="s">
        <v>2058</v>
      </c>
      <c r="I151" s="18"/>
      <c r="J151" s="18" t="s">
        <v>2333</v>
      </c>
    </row>
    <row r="152" s="10" customFormat="1" ht="36" spans="1:10">
      <c r="A152" s="18" t="s">
        <v>2052</v>
      </c>
      <c r="B152" s="18"/>
      <c r="C152" s="18" t="s">
        <v>2072</v>
      </c>
      <c r="D152" s="18" t="s">
        <v>2073</v>
      </c>
      <c r="E152" s="18" t="s">
        <v>2334</v>
      </c>
      <c r="F152" s="18" t="s">
        <v>2320</v>
      </c>
      <c r="G152" s="18" t="s">
        <v>2335</v>
      </c>
      <c r="H152" s="18" t="s">
        <v>2127</v>
      </c>
      <c r="I152" s="18"/>
      <c r="J152" s="18" t="s">
        <v>2336</v>
      </c>
    </row>
    <row r="153" s="10" customFormat="1" ht="48" spans="1:10">
      <c r="A153" s="18" t="s">
        <v>2052</v>
      </c>
      <c r="B153" s="18"/>
      <c r="C153" s="18" t="s">
        <v>2072</v>
      </c>
      <c r="D153" s="18" t="s">
        <v>2076</v>
      </c>
      <c r="E153" s="18" t="s">
        <v>2337</v>
      </c>
      <c r="F153" s="18" t="s">
        <v>2320</v>
      </c>
      <c r="G153" s="18" t="s">
        <v>2079</v>
      </c>
      <c r="H153" s="18" t="s">
        <v>2079</v>
      </c>
      <c r="I153" s="18"/>
      <c r="J153" s="18" t="s">
        <v>2338</v>
      </c>
    </row>
    <row r="154" s="10" customFormat="1" ht="24" spans="1:10">
      <c r="A154" s="18" t="s">
        <v>2339</v>
      </c>
      <c r="B154" s="18" t="s">
        <v>2340</v>
      </c>
      <c r="C154" s="18"/>
      <c r="D154" s="18"/>
      <c r="E154" s="18"/>
      <c r="F154" s="18"/>
      <c r="G154" s="18"/>
      <c r="H154" s="18"/>
      <c r="I154" s="18"/>
      <c r="J154" s="18"/>
    </row>
    <row r="155" s="10" customFormat="1" ht="72" spans="1:10">
      <c r="A155" s="18" t="s">
        <v>2052</v>
      </c>
      <c r="B155" s="18"/>
      <c r="C155" s="18" t="s">
        <v>2053</v>
      </c>
      <c r="D155" s="18" t="s">
        <v>2054</v>
      </c>
      <c r="E155" s="18" t="s">
        <v>2341</v>
      </c>
      <c r="F155" s="18" t="s">
        <v>2250</v>
      </c>
      <c r="G155" s="18" t="s">
        <v>2057</v>
      </c>
      <c r="H155" s="18" t="s">
        <v>2058</v>
      </c>
      <c r="I155" s="18"/>
      <c r="J155" s="18" t="s">
        <v>2342</v>
      </c>
    </row>
    <row r="156" s="10" customFormat="1" ht="60" spans="1:10">
      <c r="A156" s="18" t="s">
        <v>2052</v>
      </c>
      <c r="B156" s="18"/>
      <c r="C156" s="18" t="s">
        <v>2053</v>
      </c>
      <c r="D156" s="18" t="s">
        <v>2059</v>
      </c>
      <c r="E156" s="18" t="s">
        <v>2343</v>
      </c>
      <c r="F156" s="18" t="s">
        <v>2250</v>
      </c>
      <c r="G156" s="18" t="s">
        <v>2344</v>
      </c>
      <c r="H156" s="18" t="s">
        <v>2089</v>
      </c>
      <c r="I156" s="18"/>
      <c r="J156" s="18" t="s">
        <v>2345</v>
      </c>
    </row>
    <row r="157" s="10" customFormat="1" ht="96" spans="1:10">
      <c r="A157" s="18" t="s">
        <v>2052</v>
      </c>
      <c r="B157" s="18"/>
      <c r="C157" s="18" t="s">
        <v>2053</v>
      </c>
      <c r="D157" s="18" t="s">
        <v>2066</v>
      </c>
      <c r="E157" s="18" t="s">
        <v>2346</v>
      </c>
      <c r="F157" s="18" t="s">
        <v>2320</v>
      </c>
      <c r="G157" s="18" t="s">
        <v>2057</v>
      </c>
      <c r="H157" s="18" t="s">
        <v>2058</v>
      </c>
      <c r="I157" s="18"/>
      <c r="J157" s="18" t="s">
        <v>2347</v>
      </c>
    </row>
    <row r="158" s="10" customFormat="1" ht="36" spans="1:10">
      <c r="A158" s="18" t="s">
        <v>2052</v>
      </c>
      <c r="B158" s="18"/>
      <c r="C158" s="18" t="s">
        <v>2068</v>
      </c>
      <c r="D158" s="18" t="s">
        <v>2069</v>
      </c>
      <c r="E158" s="18" t="s">
        <v>2348</v>
      </c>
      <c r="F158" s="18" t="s">
        <v>2320</v>
      </c>
      <c r="G158" s="18" t="s">
        <v>2057</v>
      </c>
      <c r="H158" s="18" t="s">
        <v>2058</v>
      </c>
      <c r="I158" s="18"/>
      <c r="J158" s="18" t="s">
        <v>2349</v>
      </c>
    </row>
    <row r="159" s="10" customFormat="1" ht="24" spans="1:10">
      <c r="A159" s="18" t="s">
        <v>2052</v>
      </c>
      <c r="B159" s="18"/>
      <c r="C159" s="18" t="s">
        <v>2072</v>
      </c>
      <c r="D159" s="18" t="s">
        <v>2073</v>
      </c>
      <c r="E159" s="18" t="s">
        <v>2350</v>
      </c>
      <c r="F159" s="18" t="s">
        <v>2320</v>
      </c>
      <c r="G159" s="18" t="s">
        <v>2351</v>
      </c>
      <c r="H159" s="18" t="s">
        <v>2058</v>
      </c>
      <c r="I159" s="18"/>
      <c r="J159" s="18" t="s">
        <v>2352</v>
      </c>
    </row>
    <row r="160" s="10" customFormat="1" ht="48" spans="1:10">
      <c r="A160" s="18" t="s">
        <v>2052</v>
      </c>
      <c r="B160" s="18"/>
      <c r="C160" s="18" t="s">
        <v>2072</v>
      </c>
      <c r="D160" s="18" t="s">
        <v>2076</v>
      </c>
      <c r="E160" s="18" t="s">
        <v>2353</v>
      </c>
      <c r="F160" s="18" t="s">
        <v>2250</v>
      </c>
      <c r="G160" s="18" t="s">
        <v>2354</v>
      </c>
      <c r="H160" s="18"/>
      <c r="I160" s="18"/>
      <c r="J160" s="18" t="s">
        <v>2355</v>
      </c>
    </row>
    <row r="161" s="10" customFormat="1" ht="36" spans="1:10">
      <c r="A161" s="18" t="s">
        <v>2052</v>
      </c>
      <c r="B161" s="18"/>
      <c r="C161" s="18" t="s">
        <v>2072</v>
      </c>
      <c r="D161" s="18" t="s">
        <v>2076</v>
      </c>
      <c r="E161" s="18" t="s">
        <v>2356</v>
      </c>
      <c r="F161" s="18" t="s">
        <v>2250</v>
      </c>
      <c r="G161" s="18" t="s">
        <v>2357</v>
      </c>
      <c r="H161" s="18"/>
      <c r="I161" s="18"/>
      <c r="J161" s="18" t="s">
        <v>2358</v>
      </c>
    </row>
    <row r="162" s="10" customFormat="1" ht="72" spans="1:10">
      <c r="A162" s="18" t="s">
        <v>2052</v>
      </c>
      <c r="B162" s="18"/>
      <c r="C162" s="18" t="s">
        <v>2072</v>
      </c>
      <c r="D162" s="18" t="s">
        <v>2076</v>
      </c>
      <c r="E162" s="18" t="s">
        <v>2359</v>
      </c>
      <c r="F162" s="18" t="s">
        <v>2320</v>
      </c>
      <c r="G162" s="18" t="s">
        <v>2057</v>
      </c>
      <c r="H162" s="18" t="s">
        <v>2058</v>
      </c>
      <c r="I162" s="18"/>
      <c r="J162" s="18" t="s">
        <v>2360</v>
      </c>
    </row>
    <row r="163" s="10" customFormat="1" ht="15" spans="1:10">
      <c r="A163" s="18" t="s">
        <v>2361</v>
      </c>
      <c r="B163" s="18"/>
      <c r="C163" s="18"/>
      <c r="D163" s="18"/>
      <c r="E163" s="18"/>
      <c r="F163" s="18"/>
      <c r="G163" s="18"/>
      <c r="H163" s="18"/>
      <c r="I163" s="18"/>
      <c r="J163" s="18"/>
    </row>
    <row r="164" s="10" customFormat="1" ht="132" spans="1:10">
      <c r="A164" s="18" t="s">
        <v>2362</v>
      </c>
      <c r="B164" s="18" t="s">
        <v>2363</v>
      </c>
      <c r="C164" s="18"/>
      <c r="D164" s="18"/>
      <c r="E164" s="18"/>
      <c r="F164" s="18"/>
      <c r="G164" s="18"/>
      <c r="H164" s="18"/>
      <c r="I164" s="18"/>
      <c r="J164" s="18"/>
    </row>
    <row r="165" s="10" customFormat="1" ht="24" spans="1:10">
      <c r="A165" s="18" t="s">
        <v>2052</v>
      </c>
      <c r="B165" s="18"/>
      <c r="C165" s="18" t="s">
        <v>2053</v>
      </c>
      <c r="D165" s="18" t="s">
        <v>2054</v>
      </c>
      <c r="E165" s="18" t="s">
        <v>2364</v>
      </c>
      <c r="F165" s="18"/>
      <c r="G165" s="18" t="s">
        <v>2057</v>
      </c>
      <c r="H165" s="18" t="s">
        <v>2058</v>
      </c>
      <c r="I165" s="18"/>
      <c r="J165" s="18" t="s">
        <v>2365</v>
      </c>
    </row>
    <row r="166" s="10" customFormat="1" ht="48" spans="1:10">
      <c r="A166" s="18" t="s">
        <v>2052</v>
      </c>
      <c r="B166" s="18"/>
      <c r="C166" s="18" t="s">
        <v>2053</v>
      </c>
      <c r="D166" s="18" t="s">
        <v>2059</v>
      </c>
      <c r="E166" s="18" t="s">
        <v>2366</v>
      </c>
      <c r="F166" s="18"/>
      <c r="G166" s="18" t="s">
        <v>2057</v>
      </c>
      <c r="H166" s="18" t="s">
        <v>2058</v>
      </c>
      <c r="I166" s="18"/>
      <c r="J166" s="18" t="s">
        <v>2367</v>
      </c>
    </row>
    <row r="167" s="10" customFormat="1" ht="60" spans="1:10">
      <c r="A167" s="18" t="s">
        <v>2052</v>
      </c>
      <c r="B167" s="18"/>
      <c r="C167" s="18" t="s">
        <v>2053</v>
      </c>
      <c r="D167" s="18" t="s">
        <v>2059</v>
      </c>
      <c r="E167" s="18" t="s">
        <v>2368</v>
      </c>
      <c r="F167" s="18"/>
      <c r="G167" s="18" t="s">
        <v>2057</v>
      </c>
      <c r="H167" s="18" t="s">
        <v>2058</v>
      </c>
      <c r="I167" s="18"/>
      <c r="J167" s="18" t="s">
        <v>2369</v>
      </c>
    </row>
    <row r="168" s="10" customFormat="1" ht="48" spans="1:10">
      <c r="A168" s="18" t="s">
        <v>2052</v>
      </c>
      <c r="B168" s="18"/>
      <c r="C168" s="18" t="s">
        <v>2053</v>
      </c>
      <c r="D168" s="18" t="s">
        <v>2066</v>
      </c>
      <c r="E168" s="18" t="s">
        <v>2370</v>
      </c>
      <c r="F168" s="18"/>
      <c r="G168" s="18" t="s">
        <v>2057</v>
      </c>
      <c r="H168" s="18" t="s">
        <v>2058</v>
      </c>
      <c r="I168" s="18"/>
      <c r="J168" s="18" t="s">
        <v>2371</v>
      </c>
    </row>
    <row r="169" s="10" customFormat="1" ht="60" spans="1:10">
      <c r="A169" s="18" t="s">
        <v>2052</v>
      </c>
      <c r="B169" s="18"/>
      <c r="C169" s="18" t="s">
        <v>2053</v>
      </c>
      <c r="D169" s="18" t="s">
        <v>2066</v>
      </c>
      <c r="E169" s="18" t="s">
        <v>2372</v>
      </c>
      <c r="F169" s="18"/>
      <c r="G169" s="18" t="s">
        <v>2057</v>
      </c>
      <c r="H169" s="18" t="s">
        <v>2058</v>
      </c>
      <c r="I169" s="18"/>
      <c r="J169" s="18" t="s">
        <v>2369</v>
      </c>
    </row>
    <row r="170" s="10" customFormat="1" ht="24" spans="1:10">
      <c r="A170" s="18" t="s">
        <v>2052</v>
      </c>
      <c r="B170" s="18"/>
      <c r="C170" s="18" t="s">
        <v>2068</v>
      </c>
      <c r="D170" s="18" t="s">
        <v>2069</v>
      </c>
      <c r="E170" s="18" t="s">
        <v>2373</v>
      </c>
      <c r="F170" s="18"/>
      <c r="G170" s="18" t="s">
        <v>2102</v>
      </c>
      <c r="H170" s="18" t="s">
        <v>2058</v>
      </c>
      <c r="I170" s="18"/>
      <c r="J170" s="18" t="s">
        <v>2374</v>
      </c>
    </row>
    <row r="171" s="10" customFormat="1" ht="24" spans="1:10">
      <c r="A171" s="18" t="s">
        <v>2052</v>
      </c>
      <c r="B171" s="18"/>
      <c r="C171" s="18" t="s">
        <v>2068</v>
      </c>
      <c r="D171" s="18" t="s">
        <v>2069</v>
      </c>
      <c r="E171" s="18" t="s">
        <v>2375</v>
      </c>
      <c r="F171" s="18"/>
      <c r="G171" s="18" t="s">
        <v>2102</v>
      </c>
      <c r="H171" s="18" t="s">
        <v>2058</v>
      </c>
      <c r="I171" s="18"/>
      <c r="J171" s="18" t="s">
        <v>2374</v>
      </c>
    </row>
    <row r="172" s="10" customFormat="1" ht="24" spans="1:10">
      <c r="A172" s="18" t="s">
        <v>2052</v>
      </c>
      <c r="B172" s="18"/>
      <c r="C172" s="18" t="s">
        <v>2072</v>
      </c>
      <c r="D172" s="18" t="s">
        <v>2076</v>
      </c>
      <c r="E172" s="18" t="s">
        <v>2359</v>
      </c>
      <c r="F172" s="18"/>
      <c r="G172" s="18" t="s">
        <v>2102</v>
      </c>
      <c r="H172" s="18" t="s">
        <v>2058</v>
      </c>
      <c r="I172" s="18"/>
      <c r="J172" s="18" t="s">
        <v>2376</v>
      </c>
    </row>
    <row r="173" s="10" customFormat="1" ht="36" spans="1:10">
      <c r="A173" s="18" t="s">
        <v>2052</v>
      </c>
      <c r="B173" s="18"/>
      <c r="C173" s="18" t="s">
        <v>2072</v>
      </c>
      <c r="D173" s="18" t="s">
        <v>2177</v>
      </c>
      <c r="E173" s="18" t="s">
        <v>2377</v>
      </c>
      <c r="F173" s="18"/>
      <c r="G173" s="18" t="s">
        <v>2102</v>
      </c>
      <c r="H173" s="18" t="s">
        <v>2058</v>
      </c>
      <c r="I173" s="18"/>
      <c r="J173" s="18" t="s">
        <v>2378</v>
      </c>
    </row>
    <row r="174" s="10" customFormat="1" ht="36" spans="1:10">
      <c r="A174" s="18" t="s">
        <v>2379</v>
      </c>
      <c r="B174" s="18" t="s">
        <v>2380</v>
      </c>
      <c r="C174" s="18"/>
      <c r="D174" s="18"/>
      <c r="E174" s="18"/>
      <c r="F174" s="18"/>
      <c r="G174" s="18"/>
      <c r="H174" s="18"/>
      <c r="I174" s="18"/>
      <c r="J174" s="18"/>
    </row>
    <row r="175" s="10" customFormat="1" ht="24" spans="1:10">
      <c r="A175" s="18" t="s">
        <v>2052</v>
      </c>
      <c r="B175" s="18"/>
      <c r="C175" s="18" t="s">
        <v>2053</v>
      </c>
      <c r="D175" s="18" t="s">
        <v>2083</v>
      </c>
      <c r="E175" s="18" t="s">
        <v>2381</v>
      </c>
      <c r="F175" s="18"/>
      <c r="G175" s="18" t="s">
        <v>2221</v>
      </c>
      <c r="H175" s="18" t="s">
        <v>2238</v>
      </c>
      <c r="I175" s="18"/>
      <c r="J175" s="18" t="s">
        <v>2381</v>
      </c>
    </row>
    <row r="176" s="10" customFormat="1" ht="24" spans="1:10">
      <c r="A176" s="18" t="s">
        <v>2052</v>
      </c>
      <c r="B176" s="18"/>
      <c r="C176" s="18" t="s">
        <v>2053</v>
      </c>
      <c r="D176" s="18" t="s">
        <v>2054</v>
      </c>
      <c r="E176" s="18" t="s">
        <v>2382</v>
      </c>
      <c r="F176" s="18"/>
      <c r="G176" s="18" t="s">
        <v>2383</v>
      </c>
      <c r="H176" s="18" t="s">
        <v>2108</v>
      </c>
      <c r="I176" s="18"/>
      <c r="J176" s="18" t="s">
        <v>2382</v>
      </c>
    </row>
    <row r="177" s="10" customFormat="1" ht="24" spans="1:10">
      <c r="A177" s="18" t="s">
        <v>2052</v>
      </c>
      <c r="B177" s="18"/>
      <c r="C177" s="18" t="s">
        <v>2053</v>
      </c>
      <c r="D177" s="18" t="s">
        <v>2059</v>
      </c>
      <c r="E177" s="18" t="s">
        <v>2384</v>
      </c>
      <c r="F177" s="18"/>
      <c r="G177" s="18" t="s">
        <v>2057</v>
      </c>
      <c r="H177" s="18" t="s">
        <v>2058</v>
      </c>
      <c r="I177" s="18"/>
      <c r="J177" s="18" t="s">
        <v>2385</v>
      </c>
    </row>
    <row r="178" s="10" customFormat="1" ht="24" spans="1:10">
      <c r="A178" s="18" t="s">
        <v>2052</v>
      </c>
      <c r="B178" s="18"/>
      <c r="C178" s="18" t="s">
        <v>2053</v>
      </c>
      <c r="D178" s="18" t="s">
        <v>2059</v>
      </c>
      <c r="E178" s="18" t="s">
        <v>2386</v>
      </c>
      <c r="F178" s="18"/>
      <c r="G178" s="18" t="s">
        <v>2387</v>
      </c>
      <c r="H178" s="18" t="s">
        <v>2058</v>
      </c>
      <c r="I178" s="18"/>
      <c r="J178" s="18" t="s">
        <v>2388</v>
      </c>
    </row>
    <row r="179" s="10" customFormat="1" ht="24" spans="1:10">
      <c r="A179" s="18" t="s">
        <v>2052</v>
      </c>
      <c r="B179" s="18"/>
      <c r="C179" s="18" t="s">
        <v>2053</v>
      </c>
      <c r="D179" s="18" t="s">
        <v>2066</v>
      </c>
      <c r="E179" s="18" t="s">
        <v>2389</v>
      </c>
      <c r="F179" s="18"/>
      <c r="G179" s="18" t="s">
        <v>2057</v>
      </c>
      <c r="H179" s="18" t="s">
        <v>2058</v>
      </c>
      <c r="I179" s="18"/>
      <c r="J179" s="18" t="s">
        <v>2390</v>
      </c>
    </row>
    <row r="180" s="10" customFormat="1" ht="24" spans="1:10">
      <c r="A180" s="18" t="s">
        <v>2052</v>
      </c>
      <c r="B180" s="18"/>
      <c r="C180" s="18" t="s">
        <v>2068</v>
      </c>
      <c r="D180" s="18" t="s">
        <v>2069</v>
      </c>
      <c r="E180" s="18" t="s">
        <v>2292</v>
      </c>
      <c r="F180" s="18"/>
      <c r="G180" s="18" t="s">
        <v>2279</v>
      </c>
      <c r="H180" s="18" t="s">
        <v>2058</v>
      </c>
      <c r="I180" s="18"/>
      <c r="J180" s="18" t="s">
        <v>2391</v>
      </c>
    </row>
    <row r="181" s="10" customFormat="1" ht="36" spans="1:10">
      <c r="A181" s="18" t="s">
        <v>2052</v>
      </c>
      <c r="B181" s="18"/>
      <c r="C181" s="18" t="s">
        <v>2072</v>
      </c>
      <c r="D181" s="18" t="s">
        <v>2105</v>
      </c>
      <c r="E181" s="18" t="s">
        <v>2392</v>
      </c>
      <c r="F181" s="18"/>
      <c r="G181" s="18" t="s">
        <v>2057</v>
      </c>
      <c r="H181" s="18" t="s">
        <v>2058</v>
      </c>
      <c r="I181" s="18"/>
      <c r="J181" s="18" t="s">
        <v>2392</v>
      </c>
    </row>
    <row r="182" s="10" customFormat="1" ht="24" spans="1:10">
      <c r="A182" s="18" t="s">
        <v>2052</v>
      </c>
      <c r="B182" s="18"/>
      <c r="C182" s="18" t="s">
        <v>2072</v>
      </c>
      <c r="D182" s="18" t="s">
        <v>2076</v>
      </c>
      <c r="E182" s="18" t="s">
        <v>2359</v>
      </c>
      <c r="F182" s="18"/>
      <c r="G182" s="18" t="s">
        <v>2057</v>
      </c>
      <c r="H182" s="18" t="s">
        <v>2058</v>
      </c>
      <c r="I182" s="18"/>
      <c r="J182" s="18" t="s">
        <v>2376</v>
      </c>
    </row>
    <row r="183" s="10" customFormat="1" ht="24" spans="1:10">
      <c r="A183" s="18" t="s">
        <v>2052</v>
      </c>
      <c r="B183" s="18"/>
      <c r="C183" s="18" t="s">
        <v>2072</v>
      </c>
      <c r="D183" s="18" t="s">
        <v>2177</v>
      </c>
      <c r="E183" s="18" t="s">
        <v>2393</v>
      </c>
      <c r="F183" s="18"/>
      <c r="G183" s="18" t="s">
        <v>2057</v>
      </c>
      <c r="H183" s="18" t="s">
        <v>2058</v>
      </c>
      <c r="I183" s="18"/>
      <c r="J183" s="18" t="s">
        <v>2393</v>
      </c>
    </row>
    <row r="184" s="10" customFormat="1" ht="15" spans="1:10">
      <c r="A184" s="18" t="s">
        <v>2394</v>
      </c>
      <c r="B184" s="18"/>
      <c r="C184" s="18"/>
      <c r="D184" s="18"/>
      <c r="E184" s="18"/>
      <c r="F184" s="18"/>
      <c r="G184" s="18"/>
      <c r="H184" s="18"/>
      <c r="I184" s="18"/>
      <c r="J184" s="18"/>
    </row>
    <row r="185" s="10" customFormat="1" ht="48" spans="1:10">
      <c r="A185" s="18" t="s">
        <v>2395</v>
      </c>
      <c r="B185" s="18" t="s">
        <v>2396</v>
      </c>
      <c r="C185" s="18"/>
      <c r="D185" s="18"/>
      <c r="E185" s="18"/>
      <c r="F185" s="18"/>
      <c r="G185" s="18"/>
      <c r="H185" s="18"/>
      <c r="I185" s="18"/>
      <c r="J185" s="18"/>
    </row>
    <row r="186" s="10" customFormat="1" ht="24" spans="1:10">
      <c r="A186" s="18" t="s">
        <v>2052</v>
      </c>
      <c r="B186" s="18"/>
      <c r="C186" s="18" t="s">
        <v>2053</v>
      </c>
      <c r="D186" s="18" t="s">
        <v>2054</v>
      </c>
      <c r="E186" s="18" t="s">
        <v>2397</v>
      </c>
      <c r="F186" s="18"/>
      <c r="G186" s="18" t="s">
        <v>2057</v>
      </c>
      <c r="H186" s="18" t="s">
        <v>2058</v>
      </c>
      <c r="I186" s="18"/>
      <c r="J186" s="18" t="s">
        <v>2398</v>
      </c>
    </row>
    <row r="187" s="10" customFormat="1" ht="36" spans="1:10">
      <c r="A187" s="18" t="s">
        <v>2052</v>
      </c>
      <c r="B187" s="18"/>
      <c r="C187" s="18" t="s">
        <v>2053</v>
      </c>
      <c r="D187" s="18" t="s">
        <v>2059</v>
      </c>
      <c r="E187" s="18" t="s">
        <v>2399</v>
      </c>
      <c r="F187" s="18"/>
      <c r="G187" s="18" t="s">
        <v>2400</v>
      </c>
      <c r="H187" s="18" t="s">
        <v>2401</v>
      </c>
      <c r="I187" s="18"/>
      <c r="J187" s="18" t="s">
        <v>2398</v>
      </c>
    </row>
    <row r="188" s="10" customFormat="1" ht="24" spans="1:10">
      <c r="A188" s="18" t="s">
        <v>2052</v>
      </c>
      <c r="B188" s="18"/>
      <c r="C188" s="18" t="s">
        <v>2053</v>
      </c>
      <c r="D188" s="18" t="s">
        <v>2066</v>
      </c>
      <c r="E188" s="18" t="s">
        <v>2402</v>
      </c>
      <c r="F188" s="18"/>
      <c r="G188" s="18" t="s">
        <v>2279</v>
      </c>
      <c r="H188" s="18" t="s">
        <v>2058</v>
      </c>
      <c r="I188" s="18"/>
      <c r="J188" s="18" t="s">
        <v>2403</v>
      </c>
    </row>
    <row r="189" s="10" customFormat="1" ht="24" spans="1:10">
      <c r="A189" s="18" t="s">
        <v>2052</v>
      </c>
      <c r="B189" s="18"/>
      <c r="C189" s="18" t="s">
        <v>2068</v>
      </c>
      <c r="D189" s="18" t="s">
        <v>2069</v>
      </c>
      <c r="E189" s="18" t="s">
        <v>2404</v>
      </c>
      <c r="F189" s="18"/>
      <c r="G189" s="18" t="s">
        <v>2194</v>
      </c>
      <c r="H189" s="18" t="s">
        <v>2058</v>
      </c>
      <c r="I189" s="18"/>
      <c r="J189" s="18" t="s">
        <v>2398</v>
      </c>
    </row>
    <row r="190" s="10" customFormat="1" ht="24" spans="1:10">
      <c r="A190" s="18" t="s">
        <v>2052</v>
      </c>
      <c r="B190" s="18"/>
      <c r="C190" s="18" t="s">
        <v>2072</v>
      </c>
      <c r="D190" s="18" t="s">
        <v>2076</v>
      </c>
      <c r="E190" s="18" t="s">
        <v>2405</v>
      </c>
      <c r="F190" s="18"/>
      <c r="G190" s="18" t="s">
        <v>2279</v>
      </c>
      <c r="H190" s="18" t="s">
        <v>2058</v>
      </c>
      <c r="I190" s="18"/>
      <c r="J190" s="18" t="s">
        <v>2398</v>
      </c>
    </row>
    <row r="191" s="10" customFormat="1" ht="36" spans="1:10">
      <c r="A191" s="18" t="s">
        <v>2406</v>
      </c>
      <c r="B191" s="18" t="s">
        <v>2407</v>
      </c>
      <c r="C191" s="18"/>
      <c r="D191" s="18"/>
      <c r="E191" s="18"/>
      <c r="F191" s="18"/>
      <c r="G191" s="18"/>
      <c r="H191" s="18"/>
      <c r="I191" s="18"/>
      <c r="J191" s="18"/>
    </row>
    <row r="192" s="10" customFormat="1" ht="24" spans="1:10">
      <c r="A192" s="18" t="s">
        <v>2052</v>
      </c>
      <c r="B192" s="18"/>
      <c r="C192" s="18" t="s">
        <v>2053</v>
      </c>
      <c r="D192" s="18" t="s">
        <v>2083</v>
      </c>
      <c r="E192" s="18" t="s">
        <v>2408</v>
      </c>
      <c r="F192" s="18"/>
      <c r="G192" s="18" t="s">
        <v>2166</v>
      </c>
      <c r="H192" s="18" t="s">
        <v>2238</v>
      </c>
      <c r="I192" s="18"/>
      <c r="J192" s="18" t="s">
        <v>2409</v>
      </c>
    </row>
    <row r="193" s="10" customFormat="1" ht="24" spans="1:10">
      <c r="A193" s="18" t="s">
        <v>2052</v>
      </c>
      <c r="B193" s="18"/>
      <c r="C193" s="18" t="s">
        <v>2053</v>
      </c>
      <c r="D193" s="18" t="s">
        <v>2083</v>
      </c>
      <c r="E193" s="18" t="s">
        <v>2410</v>
      </c>
      <c r="F193" s="18"/>
      <c r="G193" s="18" t="s">
        <v>2057</v>
      </c>
      <c r="H193" s="18" t="s">
        <v>2238</v>
      </c>
      <c r="I193" s="18"/>
      <c r="J193" s="18" t="s">
        <v>2409</v>
      </c>
    </row>
    <row r="194" s="10" customFormat="1" ht="24" spans="1:10">
      <c r="A194" s="18" t="s">
        <v>2052</v>
      </c>
      <c r="B194" s="18"/>
      <c r="C194" s="18" t="s">
        <v>2053</v>
      </c>
      <c r="D194" s="18" t="s">
        <v>2083</v>
      </c>
      <c r="E194" s="18" t="s">
        <v>2411</v>
      </c>
      <c r="F194" s="18"/>
      <c r="G194" s="18" t="s">
        <v>2412</v>
      </c>
      <c r="H194" s="18" t="s">
        <v>2238</v>
      </c>
      <c r="I194" s="18"/>
      <c r="J194" s="18" t="s">
        <v>2409</v>
      </c>
    </row>
    <row r="195" s="10" customFormat="1" ht="24" spans="1:10">
      <c r="A195" s="18" t="s">
        <v>2052</v>
      </c>
      <c r="B195" s="18"/>
      <c r="C195" s="18" t="s">
        <v>2053</v>
      </c>
      <c r="D195" s="18" t="s">
        <v>2083</v>
      </c>
      <c r="E195" s="18" t="s">
        <v>2413</v>
      </c>
      <c r="F195" s="18"/>
      <c r="G195" s="18" t="s">
        <v>2387</v>
      </c>
      <c r="H195" s="18" t="s">
        <v>2238</v>
      </c>
      <c r="I195" s="18"/>
      <c r="J195" s="18" t="s">
        <v>2409</v>
      </c>
    </row>
    <row r="196" s="10" customFormat="1" ht="24" spans="1:10">
      <c r="A196" s="18" t="s">
        <v>2052</v>
      </c>
      <c r="B196" s="18"/>
      <c r="C196" s="18" t="s">
        <v>2053</v>
      </c>
      <c r="D196" s="18" t="s">
        <v>2083</v>
      </c>
      <c r="E196" s="18" t="s">
        <v>2414</v>
      </c>
      <c r="F196" s="18"/>
      <c r="G196" s="18" t="s">
        <v>2415</v>
      </c>
      <c r="H196" s="18" t="s">
        <v>2238</v>
      </c>
      <c r="I196" s="18"/>
      <c r="J196" s="18" t="s">
        <v>2409</v>
      </c>
    </row>
    <row r="197" s="10" customFormat="1" ht="24" spans="1:10">
      <c r="A197" s="18" t="s">
        <v>2052</v>
      </c>
      <c r="B197" s="18"/>
      <c r="C197" s="18" t="s">
        <v>2053</v>
      </c>
      <c r="D197" s="18" t="s">
        <v>2054</v>
      </c>
      <c r="E197" s="18" t="s">
        <v>2416</v>
      </c>
      <c r="F197" s="18"/>
      <c r="G197" s="18" t="s">
        <v>2057</v>
      </c>
      <c r="H197" s="18" t="s">
        <v>2058</v>
      </c>
      <c r="I197" s="18"/>
      <c r="J197" s="18" t="s">
        <v>2409</v>
      </c>
    </row>
    <row r="198" s="10" customFormat="1" ht="24" spans="1:10">
      <c r="A198" s="18" t="s">
        <v>2052</v>
      </c>
      <c r="B198" s="18"/>
      <c r="C198" s="18" t="s">
        <v>2053</v>
      </c>
      <c r="D198" s="18" t="s">
        <v>2059</v>
      </c>
      <c r="E198" s="18" t="s">
        <v>2417</v>
      </c>
      <c r="F198" s="18"/>
      <c r="G198" s="18" t="s">
        <v>2418</v>
      </c>
      <c r="H198" s="18" t="s">
        <v>2058</v>
      </c>
      <c r="I198" s="18"/>
      <c r="J198" s="18" t="s">
        <v>2409</v>
      </c>
    </row>
    <row r="199" s="10" customFormat="1" ht="24" spans="1:10">
      <c r="A199" s="18" t="s">
        <v>2052</v>
      </c>
      <c r="B199" s="18"/>
      <c r="C199" s="18" t="s">
        <v>2053</v>
      </c>
      <c r="D199" s="18" t="s">
        <v>2066</v>
      </c>
      <c r="E199" s="18" t="s">
        <v>2419</v>
      </c>
      <c r="F199" s="18"/>
      <c r="G199" s="18" t="s">
        <v>2057</v>
      </c>
      <c r="H199" s="18" t="s">
        <v>2058</v>
      </c>
      <c r="I199" s="18"/>
      <c r="J199" s="18" t="s">
        <v>2409</v>
      </c>
    </row>
    <row r="200" s="10" customFormat="1" ht="24" spans="1:10">
      <c r="A200" s="18" t="s">
        <v>2052</v>
      </c>
      <c r="B200" s="18"/>
      <c r="C200" s="18" t="s">
        <v>2068</v>
      </c>
      <c r="D200" s="18" t="s">
        <v>2069</v>
      </c>
      <c r="E200" s="18" t="s">
        <v>2292</v>
      </c>
      <c r="F200" s="18"/>
      <c r="G200" s="18" t="s">
        <v>2194</v>
      </c>
      <c r="H200" s="18" t="s">
        <v>2058</v>
      </c>
      <c r="I200" s="18"/>
      <c r="J200" s="18" t="s">
        <v>2409</v>
      </c>
    </row>
    <row r="201" s="10" customFormat="1" ht="108" spans="1:10">
      <c r="A201" s="18" t="s">
        <v>2052</v>
      </c>
      <c r="B201" s="18"/>
      <c r="C201" s="18" t="s">
        <v>2072</v>
      </c>
      <c r="D201" s="18" t="s">
        <v>2076</v>
      </c>
      <c r="E201" s="18" t="s">
        <v>2420</v>
      </c>
      <c r="F201" s="18"/>
      <c r="G201" s="18" t="s">
        <v>2071</v>
      </c>
      <c r="H201" s="18" t="s">
        <v>2058</v>
      </c>
      <c r="I201" s="18"/>
      <c r="J201" s="18" t="s">
        <v>2409</v>
      </c>
    </row>
    <row r="202" s="10" customFormat="1" ht="120" spans="1:10">
      <c r="A202" s="18" t="s">
        <v>2421</v>
      </c>
      <c r="B202" s="18" t="s">
        <v>2422</v>
      </c>
      <c r="C202" s="18"/>
      <c r="D202" s="18"/>
      <c r="E202" s="18"/>
      <c r="F202" s="18"/>
      <c r="G202" s="18"/>
      <c r="H202" s="18"/>
      <c r="I202" s="18"/>
      <c r="J202" s="18"/>
    </row>
    <row r="203" s="10" customFormat="1" ht="24" spans="1:10">
      <c r="A203" s="18" t="s">
        <v>2052</v>
      </c>
      <c r="B203" s="18"/>
      <c r="C203" s="18" t="s">
        <v>2053</v>
      </c>
      <c r="D203" s="18" t="s">
        <v>2054</v>
      </c>
      <c r="E203" s="18" t="s">
        <v>2416</v>
      </c>
      <c r="F203" s="18"/>
      <c r="G203" s="18" t="s">
        <v>2057</v>
      </c>
      <c r="H203" s="18" t="s">
        <v>2058</v>
      </c>
      <c r="I203" s="18"/>
      <c r="J203" s="18" t="s">
        <v>2423</v>
      </c>
    </row>
    <row r="204" s="10" customFormat="1" ht="24" spans="1:10">
      <c r="A204" s="18" t="s">
        <v>2052</v>
      </c>
      <c r="B204" s="18"/>
      <c r="C204" s="18" t="s">
        <v>2053</v>
      </c>
      <c r="D204" s="18" t="s">
        <v>2059</v>
      </c>
      <c r="E204" s="18" t="s">
        <v>2424</v>
      </c>
      <c r="F204" s="18"/>
      <c r="G204" s="18" t="s">
        <v>2279</v>
      </c>
      <c r="H204" s="18" t="s">
        <v>2058</v>
      </c>
      <c r="I204" s="18"/>
      <c r="J204" s="18" t="s">
        <v>2423</v>
      </c>
    </row>
    <row r="205" s="10" customFormat="1" ht="24" spans="1:10">
      <c r="A205" s="18" t="s">
        <v>2052</v>
      </c>
      <c r="B205" s="18"/>
      <c r="C205" s="18" t="s">
        <v>2053</v>
      </c>
      <c r="D205" s="18" t="s">
        <v>2066</v>
      </c>
      <c r="E205" s="18" t="s">
        <v>2425</v>
      </c>
      <c r="F205" s="18"/>
      <c r="G205" s="18" t="s">
        <v>2279</v>
      </c>
      <c r="H205" s="18" t="s">
        <v>2058</v>
      </c>
      <c r="I205" s="18"/>
      <c r="J205" s="18" t="s">
        <v>2423</v>
      </c>
    </row>
    <row r="206" s="10" customFormat="1" ht="24" spans="1:10">
      <c r="A206" s="18" t="s">
        <v>2052</v>
      </c>
      <c r="B206" s="18"/>
      <c r="C206" s="18" t="s">
        <v>2068</v>
      </c>
      <c r="D206" s="18" t="s">
        <v>2069</v>
      </c>
      <c r="E206" s="18" t="s">
        <v>2426</v>
      </c>
      <c r="F206" s="18"/>
      <c r="G206" s="18" t="s">
        <v>2102</v>
      </c>
      <c r="H206" s="18" t="s">
        <v>2058</v>
      </c>
      <c r="I206" s="18"/>
      <c r="J206" s="18" t="s">
        <v>2423</v>
      </c>
    </row>
    <row r="207" s="10" customFormat="1" ht="24" spans="1:10">
      <c r="A207" s="18" t="s">
        <v>2052</v>
      </c>
      <c r="B207" s="18"/>
      <c r="C207" s="18" t="s">
        <v>2072</v>
      </c>
      <c r="D207" s="18" t="s">
        <v>2076</v>
      </c>
      <c r="E207" s="18" t="s">
        <v>2424</v>
      </c>
      <c r="F207" s="18"/>
      <c r="G207" s="18" t="s">
        <v>2279</v>
      </c>
      <c r="H207" s="18" t="s">
        <v>2058</v>
      </c>
      <c r="I207" s="18"/>
      <c r="J207" s="18" t="s">
        <v>2423</v>
      </c>
    </row>
    <row r="208" s="10" customFormat="1" ht="84" spans="1:10">
      <c r="A208" s="18" t="s">
        <v>2427</v>
      </c>
      <c r="B208" s="18" t="s">
        <v>2428</v>
      </c>
      <c r="C208" s="18"/>
      <c r="D208" s="18"/>
      <c r="E208" s="18"/>
      <c r="F208" s="18"/>
      <c r="G208" s="18"/>
      <c r="H208" s="18"/>
      <c r="I208" s="18"/>
      <c r="J208" s="18"/>
    </row>
    <row r="209" s="10" customFormat="1" ht="84" spans="1:10">
      <c r="A209" s="18" t="s">
        <v>2052</v>
      </c>
      <c r="B209" s="18"/>
      <c r="C209" s="18" t="s">
        <v>2053</v>
      </c>
      <c r="D209" s="18" t="s">
        <v>2054</v>
      </c>
      <c r="E209" s="18" t="s">
        <v>2429</v>
      </c>
      <c r="F209" s="18" t="s">
        <v>2250</v>
      </c>
      <c r="G209" s="18" t="s">
        <v>2102</v>
      </c>
      <c r="H209" s="18" t="s">
        <v>2058</v>
      </c>
      <c r="I209" s="18"/>
      <c r="J209" s="18" t="s">
        <v>2430</v>
      </c>
    </row>
    <row r="210" s="10" customFormat="1" ht="36" spans="1:10">
      <c r="A210" s="18" t="s">
        <v>2052</v>
      </c>
      <c r="B210" s="18"/>
      <c r="C210" s="18" t="s">
        <v>2053</v>
      </c>
      <c r="D210" s="18" t="s">
        <v>2054</v>
      </c>
      <c r="E210" s="18" t="s">
        <v>2431</v>
      </c>
      <c r="F210" s="18" t="s">
        <v>2432</v>
      </c>
      <c r="G210" s="18" t="s">
        <v>2433</v>
      </c>
      <c r="H210" s="18" t="s">
        <v>2434</v>
      </c>
      <c r="I210" s="18"/>
      <c r="J210" s="18" t="s">
        <v>2435</v>
      </c>
    </row>
    <row r="211" s="10" customFormat="1" ht="48" spans="1:10">
      <c r="A211" s="18" t="s">
        <v>2052</v>
      </c>
      <c r="B211" s="18"/>
      <c r="C211" s="18" t="s">
        <v>2053</v>
      </c>
      <c r="D211" s="18" t="s">
        <v>2059</v>
      </c>
      <c r="E211" s="18" t="s">
        <v>2436</v>
      </c>
      <c r="F211" s="18" t="s">
        <v>2250</v>
      </c>
      <c r="G211" s="18" t="s">
        <v>2057</v>
      </c>
      <c r="H211" s="18" t="s">
        <v>2437</v>
      </c>
      <c r="I211" s="18"/>
      <c r="J211" s="18" t="s">
        <v>2438</v>
      </c>
    </row>
    <row r="212" s="10" customFormat="1" ht="36" spans="1:10">
      <c r="A212" s="18" t="s">
        <v>2052</v>
      </c>
      <c r="B212" s="18"/>
      <c r="C212" s="18" t="s">
        <v>2053</v>
      </c>
      <c r="D212" s="18" t="s">
        <v>2059</v>
      </c>
      <c r="E212" s="18" t="s">
        <v>2439</v>
      </c>
      <c r="F212" s="18" t="s">
        <v>2320</v>
      </c>
      <c r="G212" s="18" t="s">
        <v>2440</v>
      </c>
      <c r="H212" s="18" t="s">
        <v>2322</v>
      </c>
      <c r="I212" s="18"/>
      <c r="J212" s="18" t="s">
        <v>2441</v>
      </c>
    </row>
    <row r="213" s="10" customFormat="1" ht="84" spans="1:10">
      <c r="A213" s="18" t="s">
        <v>2052</v>
      </c>
      <c r="B213" s="18"/>
      <c r="C213" s="18" t="s">
        <v>2053</v>
      </c>
      <c r="D213" s="18" t="s">
        <v>2066</v>
      </c>
      <c r="E213" s="18" t="s">
        <v>2442</v>
      </c>
      <c r="F213" s="18" t="s">
        <v>2250</v>
      </c>
      <c r="G213" s="18" t="s">
        <v>2057</v>
      </c>
      <c r="H213" s="18" t="s">
        <v>2058</v>
      </c>
      <c r="I213" s="18"/>
      <c r="J213" s="18" t="s">
        <v>2443</v>
      </c>
    </row>
    <row r="214" s="10" customFormat="1" ht="84" spans="1:10">
      <c r="A214" s="18" t="s">
        <v>2052</v>
      </c>
      <c r="B214" s="18"/>
      <c r="C214" s="18" t="s">
        <v>2053</v>
      </c>
      <c r="D214" s="18" t="s">
        <v>2066</v>
      </c>
      <c r="E214" s="18" t="s">
        <v>2444</v>
      </c>
      <c r="F214" s="18" t="s">
        <v>2250</v>
      </c>
      <c r="G214" s="18" t="s">
        <v>2057</v>
      </c>
      <c r="H214" s="18" t="s">
        <v>2058</v>
      </c>
      <c r="I214" s="18"/>
      <c r="J214" s="18" t="s">
        <v>2445</v>
      </c>
    </row>
    <row r="215" s="10" customFormat="1" ht="108" spans="1:10">
      <c r="A215" s="18" t="s">
        <v>2052</v>
      </c>
      <c r="B215" s="18"/>
      <c r="C215" s="18" t="s">
        <v>2053</v>
      </c>
      <c r="D215" s="18" t="s">
        <v>2066</v>
      </c>
      <c r="E215" s="18" t="s">
        <v>2446</v>
      </c>
      <c r="F215" s="18" t="s">
        <v>2320</v>
      </c>
      <c r="G215" s="18" t="s">
        <v>2057</v>
      </c>
      <c r="H215" s="18" t="s">
        <v>2058</v>
      </c>
      <c r="I215" s="18"/>
      <c r="J215" s="18" t="s">
        <v>2447</v>
      </c>
    </row>
    <row r="216" s="10" customFormat="1" ht="96" spans="1:10">
      <c r="A216" s="18" t="s">
        <v>2052</v>
      </c>
      <c r="B216" s="18"/>
      <c r="C216" s="18" t="s">
        <v>2053</v>
      </c>
      <c r="D216" s="18" t="s">
        <v>2066</v>
      </c>
      <c r="E216" s="18" t="s">
        <v>2448</v>
      </c>
      <c r="F216" s="18" t="s">
        <v>2320</v>
      </c>
      <c r="G216" s="18" t="s">
        <v>2057</v>
      </c>
      <c r="H216" s="18" t="s">
        <v>2058</v>
      </c>
      <c r="I216" s="18"/>
      <c r="J216" s="18" t="s">
        <v>2449</v>
      </c>
    </row>
    <row r="217" s="10" customFormat="1" ht="84" spans="1:10">
      <c r="A217" s="18" t="s">
        <v>2052</v>
      </c>
      <c r="B217" s="18"/>
      <c r="C217" s="18" t="s">
        <v>2068</v>
      </c>
      <c r="D217" s="18" t="s">
        <v>2069</v>
      </c>
      <c r="E217" s="18" t="s">
        <v>2450</v>
      </c>
      <c r="F217" s="18" t="s">
        <v>2320</v>
      </c>
      <c r="G217" s="18" t="s">
        <v>2071</v>
      </c>
      <c r="H217" s="18" t="s">
        <v>2058</v>
      </c>
      <c r="I217" s="18"/>
      <c r="J217" s="18" t="s">
        <v>2451</v>
      </c>
    </row>
    <row r="218" s="10" customFormat="1" ht="36" spans="1:10">
      <c r="A218" s="18" t="s">
        <v>2052</v>
      </c>
      <c r="B218" s="18"/>
      <c r="C218" s="18" t="s">
        <v>2072</v>
      </c>
      <c r="D218" s="18" t="s">
        <v>2076</v>
      </c>
      <c r="E218" s="18" t="s">
        <v>2356</v>
      </c>
      <c r="F218" s="18" t="s">
        <v>2250</v>
      </c>
      <c r="G218" s="18" t="s">
        <v>2194</v>
      </c>
      <c r="H218" s="18" t="s">
        <v>2058</v>
      </c>
      <c r="I218" s="18"/>
      <c r="J218" s="18" t="s">
        <v>2452</v>
      </c>
    </row>
    <row r="219" s="10" customFormat="1" ht="72" spans="1:10">
      <c r="A219" s="18" t="s">
        <v>2052</v>
      </c>
      <c r="B219" s="18"/>
      <c r="C219" s="18" t="s">
        <v>2072</v>
      </c>
      <c r="D219" s="18" t="s">
        <v>2076</v>
      </c>
      <c r="E219" s="18" t="s">
        <v>2359</v>
      </c>
      <c r="F219" s="18" t="s">
        <v>2320</v>
      </c>
      <c r="G219" s="18" t="s">
        <v>2071</v>
      </c>
      <c r="H219" s="18" t="s">
        <v>2058</v>
      </c>
      <c r="I219" s="18"/>
      <c r="J219" s="18" t="s">
        <v>2453</v>
      </c>
    </row>
    <row r="220" s="10" customFormat="1" ht="48" spans="1:10">
      <c r="A220" s="18" t="s">
        <v>2454</v>
      </c>
      <c r="B220" s="18" t="s">
        <v>2396</v>
      </c>
      <c r="C220" s="18"/>
      <c r="D220" s="18"/>
      <c r="E220" s="18"/>
      <c r="F220" s="18"/>
      <c r="G220" s="18"/>
      <c r="H220" s="18"/>
      <c r="I220" s="18"/>
      <c r="J220" s="18"/>
    </row>
    <row r="221" s="10" customFormat="1" ht="24" spans="1:10">
      <c r="A221" s="18" t="s">
        <v>2052</v>
      </c>
      <c r="B221" s="18"/>
      <c r="C221" s="18" t="s">
        <v>2053</v>
      </c>
      <c r="D221" s="18" t="s">
        <v>2054</v>
      </c>
      <c r="E221" s="18" t="s">
        <v>2455</v>
      </c>
      <c r="F221" s="18"/>
      <c r="G221" s="18" t="s">
        <v>2057</v>
      </c>
      <c r="H221" s="18" t="s">
        <v>2058</v>
      </c>
      <c r="I221" s="18"/>
      <c r="J221" s="18" t="s">
        <v>2456</v>
      </c>
    </row>
    <row r="222" s="10" customFormat="1" ht="24" spans="1:10">
      <c r="A222" s="18" t="s">
        <v>2052</v>
      </c>
      <c r="B222" s="18"/>
      <c r="C222" s="18" t="s">
        <v>2053</v>
      </c>
      <c r="D222" s="18" t="s">
        <v>2059</v>
      </c>
      <c r="E222" s="18" t="s">
        <v>2457</v>
      </c>
      <c r="F222" s="18"/>
      <c r="G222" s="18" t="s">
        <v>2458</v>
      </c>
      <c r="H222" s="18" t="s">
        <v>2079</v>
      </c>
      <c r="I222" s="18"/>
      <c r="J222" s="18" t="s">
        <v>2456</v>
      </c>
    </row>
    <row r="223" s="10" customFormat="1" ht="24" spans="1:10">
      <c r="A223" s="18" t="s">
        <v>2052</v>
      </c>
      <c r="B223" s="18"/>
      <c r="C223" s="18" t="s">
        <v>2053</v>
      </c>
      <c r="D223" s="18" t="s">
        <v>2066</v>
      </c>
      <c r="E223" s="18" t="s">
        <v>2402</v>
      </c>
      <c r="F223" s="18"/>
      <c r="G223" s="18" t="s">
        <v>2057</v>
      </c>
      <c r="H223" s="18" t="s">
        <v>2058</v>
      </c>
      <c r="I223" s="18"/>
      <c r="J223" s="18" t="s">
        <v>2456</v>
      </c>
    </row>
    <row r="224" s="10" customFormat="1" ht="24" spans="1:10">
      <c r="A224" s="18" t="s">
        <v>2052</v>
      </c>
      <c r="B224" s="18"/>
      <c r="C224" s="18" t="s">
        <v>2068</v>
      </c>
      <c r="D224" s="18" t="s">
        <v>2069</v>
      </c>
      <c r="E224" s="18" t="s">
        <v>2459</v>
      </c>
      <c r="F224" s="18"/>
      <c r="G224" s="18" t="s">
        <v>2194</v>
      </c>
      <c r="H224" s="18" t="s">
        <v>2058</v>
      </c>
      <c r="I224" s="18"/>
      <c r="J224" s="18" t="s">
        <v>2456</v>
      </c>
    </row>
    <row r="225" s="10" customFormat="1" ht="24" spans="1:10">
      <c r="A225" s="18" t="s">
        <v>2052</v>
      </c>
      <c r="B225" s="18"/>
      <c r="C225" s="18" t="s">
        <v>2072</v>
      </c>
      <c r="D225" s="18" t="s">
        <v>2076</v>
      </c>
      <c r="E225" s="18" t="s">
        <v>2405</v>
      </c>
      <c r="F225" s="18"/>
      <c r="G225" s="18" t="s">
        <v>2279</v>
      </c>
      <c r="H225" s="18" t="s">
        <v>2058</v>
      </c>
      <c r="I225" s="18"/>
      <c r="J225" s="18" t="s">
        <v>2460</v>
      </c>
    </row>
    <row r="226" s="10" customFormat="1" ht="48" spans="1:10">
      <c r="A226" s="18" t="s">
        <v>2461</v>
      </c>
      <c r="B226" s="18" t="s">
        <v>2462</v>
      </c>
      <c r="C226" s="18"/>
      <c r="D226" s="18"/>
      <c r="E226" s="18"/>
      <c r="F226" s="18"/>
      <c r="G226" s="18"/>
      <c r="H226" s="18"/>
      <c r="I226" s="18"/>
      <c r="J226" s="18"/>
    </row>
    <row r="227" s="10" customFormat="1" ht="72" spans="1:10">
      <c r="A227" s="18" t="s">
        <v>2052</v>
      </c>
      <c r="B227" s="18"/>
      <c r="C227" s="18" t="s">
        <v>2053</v>
      </c>
      <c r="D227" s="18" t="s">
        <v>2054</v>
      </c>
      <c r="E227" s="18" t="s">
        <v>2341</v>
      </c>
      <c r="F227" s="18" t="s">
        <v>2250</v>
      </c>
      <c r="G227" s="18" t="s">
        <v>2057</v>
      </c>
      <c r="H227" s="18" t="s">
        <v>2058</v>
      </c>
      <c r="I227" s="18"/>
      <c r="J227" s="18" t="s">
        <v>2342</v>
      </c>
    </row>
    <row r="228" s="10" customFormat="1" ht="60" spans="1:10">
      <c r="A228" s="18" t="s">
        <v>2052</v>
      </c>
      <c r="B228" s="18"/>
      <c r="C228" s="18" t="s">
        <v>2053</v>
      </c>
      <c r="D228" s="18" t="s">
        <v>2059</v>
      </c>
      <c r="E228" s="18" t="s">
        <v>2343</v>
      </c>
      <c r="F228" s="18" t="s">
        <v>2250</v>
      </c>
      <c r="G228" s="18" t="s">
        <v>2463</v>
      </c>
      <c r="H228" s="18" t="s">
        <v>2464</v>
      </c>
      <c r="I228" s="18"/>
      <c r="J228" s="18" t="s">
        <v>2345</v>
      </c>
    </row>
    <row r="229" s="10" customFormat="1" ht="84" spans="1:10">
      <c r="A229" s="18" t="s">
        <v>2052</v>
      </c>
      <c r="B229" s="18"/>
      <c r="C229" s="18" t="s">
        <v>2053</v>
      </c>
      <c r="D229" s="18" t="s">
        <v>2059</v>
      </c>
      <c r="E229" s="18" t="s">
        <v>2465</v>
      </c>
      <c r="F229" s="18" t="s">
        <v>2320</v>
      </c>
      <c r="G229" s="18" t="s">
        <v>2440</v>
      </c>
      <c r="H229" s="18" t="s">
        <v>2466</v>
      </c>
      <c r="I229" s="18"/>
      <c r="J229" s="18" t="s">
        <v>2467</v>
      </c>
    </row>
    <row r="230" s="10" customFormat="1" ht="96" spans="1:10">
      <c r="A230" s="18" t="s">
        <v>2052</v>
      </c>
      <c r="B230" s="18"/>
      <c r="C230" s="18" t="s">
        <v>2053</v>
      </c>
      <c r="D230" s="18" t="s">
        <v>2066</v>
      </c>
      <c r="E230" s="18" t="s">
        <v>2346</v>
      </c>
      <c r="F230" s="18" t="s">
        <v>2320</v>
      </c>
      <c r="G230" s="18" t="s">
        <v>2057</v>
      </c>
      <c r="H230" s="18" t="s">
        <v>2058</v>
      </c>
      <c r="I230" s="18"/>
      <c r="J230" s="18" t="s">
        <v>2347</v>
      </c>
    </row>
    <row r="231" s="10" customFormat="1" ht="108" spans="1:10">
      <c r="A231" s="18" t="s">
        <v>2052</v>
      </c>
      <c r="B231" s="18"/>
      <c r="C231" s="18" t="s">
        <v>2053</v>
      </c>
      <c r="D231" s="18" t="s">
        <v>2066</v>
      </c>
      <c r="E231" s="18" t="s">
        <v>2468</v>
      </c>
      <c r="F231" s="18" t="s">
        <v>2320</v>
      </c>
      <c r="G231" s="18" t="s">
        <v>2057</v>
      </c>
      <c r="H231" s="18" t="s">
        <v>2058</v>
      </c>
      <c r="I231" s="18"/>
      <c r="J231" s="18" t="s">
        <v>2469</v>
      </c>
    </row>
    <row r="232" s="10" customFormat="1" ht="60" spans="1:10">
      <c r="A232" s="18" t="s">
        <v>2052</v>
      </c>
      <c r="B232" s="18"/>
      <c r="C232" s="18" t="s">
        <v>2053</v>
      </c>
      <c r="D232" s="18" t="s">
        <v>2066</v>
      </c>
      <c r="E232" s="18" t="s">
        <v>2470</v>
      </c>
      <c r="F232" s="18" t="s">
        <v>2250</v>
      </c>
      <c r="G232" s="18" t="s">
        <v>2057</v>
      </c>
      <c r="H232" s="18" t="s">
        <v>2058</v>
      </c>
      <c r="I232" s="18"/>
      <c r="J232" s="18" t="s">
        <v>2471</v>
      </c>
    </row>
    <row r="233" s="10" customFormat="1" ht="96" spans="1:10">
      <c r="A233" s="18" t="s">
        <v>2052</v>
      </c>
      <c r="B233" s="18"/>
      <c r="C233" s="18" t="s">
        <v>2053</v>
      </c>
      <c r="D233" s="18" t="s">
        <v>2066</v>
      </c>
      <c r="E233" s="18" t="s">
        <v>2472</v>
      </c>
      <c r="F233" s="18" t="s">
        <v>2250</v>
      </c>
      <c r="G233" s="18" t="s">
        <v>2057</v>
      </c>
      <c r="H233" s="18" t="s">
        <v>2058</v>
      </c>
      <c r="I233" s="18"/>
      <c r="J233" s="18" t="s">
        <v>2473</v>
      </c>
    </row>
    <row r="234" s="10" customFormat="1" ht="60" spans="1:10">
      <c r="A234" s="18" t="s">
        <v>2052</v>
      </c>
      <c r="B234" s="18"/>
      <c r="C234" s="18" t="s">
        <v>2053</v>
      </c>
      <c r="D234" s="18" t="s">
        <v>2066</v>
      </c>
      <c r="E234" s="18" t="s">
        <v>2474</v>
      </c>
      <c r="F234" s="18" t="s">
        <v>2320</v>
      </c>
      <c r="G234" s="18" t="s">
        <v>2057</v>
      </c>
      <c r="H234" s="18" t="s">
        <v>2058</v>
      </c>
      <c r="I234" s="18"/>
      <c r="J234" s="18" t="s">
        <v>2475</v>
      </c>
    </row>
    <row r="235" s="10" customFormat="1" ht="36" spans="1:10">
      <c r="A235" s="18" t="s">
        <v>2052</v>
      </c>
      <c r="B235" s="18"/>
      <c r="C235" s="18" t="s">
        <v>2068</v>
      </c>
      <c r="D235" s="18" t="s">
        <v>2069</v>
      </c>
      <c r="E235" s="18" t="s">
        <v>2348</v>
      </c>
      <c r="F235" s="18" t="s">
        <v>2320</v>
      </c>
      <c r="G235" s="18" t="s">
        <v>2194</v>
      </c>
      <c r="H235" s="18" t="s">
        <v>2058</v>
      </c>
      <c r="I235" s="18"/>
      <c r="J235" s="18" t="s">
        <v>2349</v>
      </c>
    </row>
    <row r="236" s="10" customFormat="1" ht="24" spans="1:10">
      <c r="A236" s="18" t="s">
        <v>2052</v>
      </c>
      <c r="B236" s="18"/>
      <c r="C236" s="18" t="s">
        <v>2072</v>
      </c>
      <c r="D236" s="18" t="s">
        <v>2073</v>
      </c>
      <c r="E236" s="18" t="s">
        <v>2476</v>
      </c>
      <c r="F236" s="18" t="s">
        <v>2320</v>
      </c>
      <c r="G236" s="18" t="s">
        <v>2057</v>
      </c>
      <c r="H236" s="18" t="s">
        <v>2127</v>
      </c>
      <c r="I236" s="18"/>
      <c r="J236" s="18" t="s">
        <v>2477</v>
      </c>
    </row>
    <row r="237" s="10" customFormat="1" ht="36" spans="1:10">
      <c r="A237" s="18" t="s">
        <v>2052</v>
      </c>
      <c r="B237" s="18"/>
      <c r="C237" s="18" t="s">
        <v>2072</v>
      </c>
      <c r="D237" s="18" t="s">
        <v>2073</v>
      </c>
      <c r="E237" s="18" t="s">
        <v>2478</v>
      </c>
      <c r="F237" s="18" t="s">
        <v>2320</v>
      </c>
      <c r="G237" s="18" t="s">
        <v>2057</v>
      </c>
      <c r="H237" s="18" t="s">
        <v>2127</v>
      </c>
      <c r="I237" s="18"/>
      <c r="J237" s="18" t="s">
        <v>2479</v>
      </c>
    </row>
    <row r="238" s="10" customFormat="1" ht="36" spans="1:10">
      <c r="A238" s="18" t="s">
        <v>2052</v>
      </c>
      <c r="B238" s="18"/>
      <c r="C238" s="18" t="s">
        <v>2072</v>
      </c>
      <c r="D238" s="18" t="s">
        <v>2076</v>
      </c>
      <c r="E238" s="18" t="s">
        <v>2480</v>
      </c>
      <c r="F238" s="18" t="s">
        <v>2250</v>
      </c>
      <c r="G238" s="18" t="s">
        <v>2194</v>
      </c>
      <c r="H238" s="18" t="s">
        <v>2058</v>
      </c>
      <c r="I238" s="18"/>
      <c r="J238" s="18" t="s">
        <v>2481</v>
      </c>
    </row>
    <row r="239" s="10" customFormat="1" ht="48" spans="1:10">
      <c r="A239" s="18" t="s">
        <v>2052</v>
      </c>
      <c r="B239" s="18"/>
      <c r="C239" s="18" t="s">
        <v>2072</v>
      </c>
      <c r="D239" s="18" t="s">
        <v>2076</v>
      </c>
      <c r="E239" s="18" t="s">
        <v>2353</v>
      </c>
      <c r="F239" s="18" t="s">
        <v>2250</v>
      </c>
      <c r="G239" s="18" t="s">
        <v>2194</v>
      </c>
      <c r="H239" s="18" t="s">
        <v>2058</v>
      </c>
      <c r="I239" s="18"/>
      <c r="J239" s="18" t="s">
        <v>2355</v>
      </c>
    </row>
    <row r="240" s="10" customFormat="1" ht="36" spans="1:10">
      <c r="A240" s="18" t="s">
        <v>2052</v>
      </c>
      <c r="B240" s="18"/>
      <c r="C240" s="18" t="s">
        <v>2072</v>
      </c>
      <c r="D240" s="18" t="s">
        <v>2076</v>
      </c>
      <c r="E240" s="18" t="s">
        <v>2356</v>
      </c>
      <c r="F240" s="18" t="s">
        <v>2250</v>
      </c>
      <c r="G240" s="18" t="s">
        <v>2102</v>
      </c>
      <c r="H240" s="18" t="s">
        <v>2058</v>
      </c>
      <c r="I240" s="18"/>
      <c r="J240" s="18" t="s">
        <v>2358</v>
      </c>
    </row>
    <row r="241" s="10" customFormat="1" ht="72" spans="1:10">
      <c r="A241" s="18" t="s">
        <v>2052</v>
      </c>
      <c r="B241" s="18"/>
      <c r="C241" s="18" t="s">
        <v>2072</v>
      </c>
      <c r="D241" s="18" t="s">
        <v>2076</v>
      </c>
      <c r="E241" s="18" t="s">
        <v>2359</v>
      </c>
      <c r="F241" s="18" t="s">
        <v>2320</v>
      </c>
      <c r="G241" s="18" t="s">
        <v>2102</v>
      </c>
      <c r="H241" s="18" t="s">
        <v>2058</v>
      </c>
      <c r="I241" s="18"/>
      <c r="J241" s="18" t="s">
        <v>2360</v>
      </c>
    </row>
    <row r="242" s="10" customFormat="1" ht="84" spans="1:10">
      <c r="A242" s="18" t="s">
        <v>2482</v>
      </c>
      <c r="B242" s="18" t="s">
        <v>2483</v>
      </c>
      <c r="C242" s="18"/>
      <c r="D242" s="18"/>
      <c r="E242" s="18"/>
      <c r="F242" s="18"/>
      <c r="G242" s="18"/>
      <c r="H242" s="18"/>
      <c r="I242" s="18"/>
      <c r="J242" s="18"/>
    </row>
    <row r="243" s="10" customFormat="1" ht="24" spans="1:10">
      <c r="A243" s="18" t="s">
        <v>2052</v>
      </c>
      <c r="B243" s="18"/>
      <c r="C243" s="18" t="s">
        <v>2053</v>
      </c>
      <c r="D243" s="18" t="s">
        <v>2054</v>
      </c>
      <c r="E243" s="18" t="s">
        <v>2484</v>
      </c>
      <c r="F243" s="18"/>
      <c r="G243" s="18" t="s">
        <v>2057</v>
      </c>
      <c r="H243" s="18" t="s">
        <v>2058</v>
      </c>
      <c r="I243" s="18"/>
      <c r="J243" s="18" t="s">
        <v>2485</v>
      </c>
    </row>
    <row r="244" s="10" customFormat="1" ht="24" spans="1:10">
      <c r="A244" s="18" t="s">
        <v>2052</v>
      </c>
      <c r="B244" s="18"/>
      <c r="C244" s="18" t="s">
        <v>2053</v>
      </c>
      <c r="D244" s="18" t="s">
        <v>2059</v>
      </c>
      <c r="E244" s="18" t="s">
        <v>2485</v>
      </c>
      <c r="F244" s="18"/>
      <c r="G244" s="18" t="s">
        <v>2387</v>
      </c>
      <c r="H244" s="18" t="s">
        <v>2058</v>
      </c>
      <c r="I244" s="18"/>
      <c r="J244" s="18" t="s">
        <v>2485</v>
      </c>
    </row>
    <row r="245" s="10" customFormat="1" ht="24" spans="1:10">
      <c r="A245" s="18" t="s">
        <v>2052</v>
      </c>
      <c r="B245" s="18"/>
      <c r="C245" s="18" t="s">
        <v>2053</v>
      </c>
      <c r="D245" s="18" t="s">
        <v>2066</v>
      </c>
      <c r="E245" s="18" t="s">
        <v>2486</v>
      </c>
      <c r="F245" s="18"/>
      <c r="G245" s="18" t="s">
        <v>2102</v>
      </c>
      <c r="H245" s="18" t="s">
        <v>2058</v>
      </c>
      <c r="I245" s="18"/>
      <c r="J245" s="18" t="s">
        <v>2485</v>
      </c>
    </row>
    <row r="246" s="10" customFormat="1" ht="24" spans="1:10">
      <c r="A246" s="18" t="s">
        <v>2052</v>
      </c>
      <c r="B246" s="18"/>
      <c r="C246" s="18" t="s">
        <v>2068</v>
      </c>
      <c r="D246" s="18" t="s">
        <v>2069</v>
      </c>
      <c r="E246" s="18" t="s">
        <v>2292</v>
      </c>
      <c r="F246" s="18"/>
      <c r="G246" s="18" t="s">
        <v>2071</v>
      </c>
      <c r="H246" s="18" t="s">
        <v>2058</v>
      </c>
      <c r="I246" s="18"/>
      <c r="J246" s="18" t="s">
        <v>2485</v>
      </c>
    </row>
    <row r="247" s="10" customFormat="1" ht="24" spans="1:10">
      <c r="A247" s="18" t="s">
        <v>2052</v>
      </c>
      <c r="B247" s="18"/>
      <c r="C247" s="18" t="s">
        <v>2072</v>
      </c>
      <c r="D247" s="18" t="s">
        <v>2076</v>
      </c>
      <c r="E247" s="18" t="s">
        <v>2487</v>
      </c>
      <c r="F247" s="18"/>
      <c r="G247" s="18" t="s">
        <v>2071</v>
      </c>
      <c r="H247" s="18" t="s">
        <v>2058</v>
      </c>
      <c r="I247" s="18"/>
      <c r="J247" s="18" t="s">
        <v>2485</v>
      </c>
    </row>
    <row r="248" s="10" customFormat="1" ht="72" spans="1:10">
      <c r="A248" s="18" t="s">
        <v>2488</v>
      </c>
      <c r="B248" s="18" t="s">
        <v>2489</v>
      </c>
      <c r="C248" s="18"/>
      <c r="D248" s="18"/>
      <c r="E248" s="18"/>
      <c r="F248" s="18"/>
      <c r="G248" s="18"/>
      <c r="H248" s="18"/>
      <c r="I248" s="18"/>
      <c r="J248" s="18"/>
    </row>
    <row r="249" s="10" customFormat="1" ht="36" spans="1:10">
      <c r="A249" s="18" t="s">
        <v>2052</v>
      </c>
      <c r="B249" s="18"/>
      <c r="C249" s="18" t="s">
        <v>2053</v>
      </c>
      <c r="D249" s="18" t="s">
        <v>2054</v>
      </c>
      <c r="E249" s="18" t="s">
        <v>2490</v>
      </c>
      <c r="F249" s="18"/>
      <c r="G249" s="18" t="s">
        <v>2057</v>
      </c>
      <c r="H249" s="18" t="s">
        <v>2058</v>
      </c>
      <c r="I249" s="18"/>
      <c r="J249" s="18" t="s">
        <v>2491</v>
      </c>
    </row>
    <row r="250" s="10" customFormat="1" ht="36" spans="1:10">
      <c r="A250" s="18" t="s">
        <v>2052</v>
      </c>
      <c r="B250" s="18"/>
      <c r="C250" s="18" t="s">
        <v>2053</v>
      </c>
      <c r="D250" s="18" t="s">
        <v>2059</v>
      </c>
      <c r="E250" s="18" t="s">
        <v>2492</v>
      </c>
      <c r="F250" s="18"/>
      <c r="G250" s="18" t="s">
        <v>2064</v>
      </c>
      <c r="H250" s="18" t="s">
        <v>2108</v>
      </c>
      <c r="I250" s="18"/>
      <c r="J250" s="18" t="s">
        <v>2491</v>
      </c>
    </row>
    <row r="251" s="10" customFormat="1" ht="36" spans="1:10">
      <c r="A251" s="18" t="s">
        <v>2052</v>
      </c>
      <c r="B251" s="18"/>
      <c r="C251" s="18" t="s">
        <v>2053</v>
      </c>
      <c r="D251" s="18" t="s">
        <v>2066</v>
      </c>
      <c r="E251" s="18" t="s">
        <v>2493</v>
      </c>
      <c r="F251" s="18"/>
      <c r="G251" s="18" t="s">
        <v>2057</v>
      </c>
      <c r="H251" s="18" t="s">
        <v>2058</v>
      </c>
      <c r="I251" s="18"/>
      <c r="J251" s="18" t="s">
        <v>2491</v>
      </c>
    </row>
    <row r="252" s="10" customFormat="1" ht="36" spans="1:10">
      <c r="A252" s="18" t="s">
        <v>2052</v>
      </c>
      <c r="B252" s="18"/>
      <c r="C252" s="18" t="s">
        <v>2068</v>
      </c>
      <c r="D252" s="18" t="s">
        <v>2069</v>
      </c>
      <c r="E252" s="18" t="s">
        <v>2494</v>
      </c>
      <c r="F252" s="18"/>
      <c r="G252" s="18" t="s">
        <v>2102</v>
      </c>
      <c r="H252" s="18" t="s">
        <v>2058</v>
      </c>
      <c r="I252" s="18"/>
      <c r="J252" s="18" t="s">
        <v>2491</v>
      </c>
    </row>
    <row r="253" s="10" customFormat="1" ht="36" spans="1:10">
      <c r="A253" s="18" t="s">
        <v>2052</v>
      </c>
      <c r="B253" s="18"/>
      <c r="C253" s="18" t="s">
        <v>2072</v>
      </c>
      <c r="D253" s="18" t="s">
        <v>2177</v>
      </c>
      <c r="E253" s="18" t="s">
        <v>2495</v>
      </c>
      <c r="F253" s="18"/>
      <c r="G253" s="18" t="s">
        <v>2102</v>
      </c>
      <c r="H253" s="18" t="s">
        <v>2058</v>
      </c>
      <c r="I253" s="18"/>
      <c r="J253" s="18" t="s">
        <v>2491</v>
      </c>
    </row>
    <row r="254" s="10" customFormat="1" ht="60" spans="1:10">
      <c r="A254" s="18" t="s">
        <v>2496</v>
      </c>
      <c r="B254" s="18" t="s">
        <v>2497</v>
      </c>
      <c r="C254" s="18"/>
      <c r="D254" s="18"/>
      <c r="E254" s="18"/>
      <c r="F254" s="18"/>
      <c r="G254" s="18"/>
      <c r="H254" s="18"/>
      <c r="I254" s="18"/>
      <c r="J254" s="18"/>
    </row>
    <row r="255" s="10" customFormat="1" ht="24" spans="1:10">
      <c r="A255" s="18" t="s">
        <v>2052</v>
      </c>
      <c r="B255" s="18"/>
      <c r="C255" s="18" t="s">
        <v>2053</v>
      </c>
      <c r="D255" s="18" t="s">
        <v>2054</v>
      </c>
      <c r="E255" s="18" t="s">
        <v>2498</v>
      </c>
      <c r="F255" s="18"/>
      <c r="G255" s="18" t="s">
        <v>2057</v>
      </c>
      <c r="H255" s="18" t="s">
        <v>2058</v>
      </c>
      <c r="I255" s="18"/>
      <c r="J255" s="18" t="s">
        <v>2499</v>
      </c>
    </row>
    <row r="256" s="10" customFormat="1" ht="24" spans="1:10">
      <c r="A256" s="18" t="s">
        <v>2052</v>
      </c>
      <c r="B256" s="18"/>
      <c r="C256" s="18" t="s">
        <v>2053</v>
      </c>
      <c r="D256" s="18" t="s">
        <v>2059</v>
      </c>
      <c r="E256" s="18" t="s">
        <v>2500</v>
      </c>
      <c r="F256" s="18"/>
      <c r="G256" s="18" t="s">
        <v>2057</v>
      </c>
      <c r="H256" s="18" t="s">
        <v>2058</v>
      </c>
      <c r="I256" s="18"/>
      <c r="J256" s="18" t="s">
        <v>2499</v>
      </c>
    </row>
    <row r="257" s="10" customFormat="1" ht="24" spans="1:10">
      <c r="A257" s="18" t="s">
        <v>2052</v>
      </c>
      <c r="B257" s="18"/>
      <c r="C257" s="18" t="s">
        <v>2053</v>
      </c>
      <c r="D257" s="18" t="s">
        <v>2066</v>
      </c>
      <c r="E257" s="18" t="s">
        <v>2501</v>
      </c>
      <c r="F257" s="18"/>
      <c r="G257" s="18" t="s">
        <v>2071</v>
      </c>
      <c r="H257" s="18" t="s">
        <v>2058</v>
      </c>
      <c r="I257" s="18"/>
      <c r="J257" s="18" t="s">
        <v>2499</v>
      </c>
    </row>
    <row r="258" s="10" customFormat="1" ht="24" spans="1:10">
      <c r="A258" s="18" t="s">
        <v>2052</v>
      </c>
      <c r="B258" s="18"/>
      <c r="C258" s="18" t="s">
        <v>2068</v>
      </c>
      <c r="D258" s="18" t="s">
        <v>2069</v>
      </c>
      <c r="E258" s="18" t="s">
        <v>2502</v>
      </c>
      <c r="F258" s="18"/>
      <c r="G258" s="18" t="s">
        <v>2071</v>
      </c>
      <c r="H258" s="18" t="s">
        <v>2058</v>
      </c>
      <c r="I258" s="18"/>
      <c r="J258" s="18" t="s">
        <v>2499</v>
      </c>
    </row>
    <row r="259" s="10" customFormat="1" ht="24" spans="1:10">
      <c r="A259" s="18" t="s">
        <v>2052</v>
      </c>
      <c r="B259" s="18"/>
      <c r="C259" s="18" t="s">
        <v>2072</v>
      </c>
      <c r="D259" s="18" t="s">
        <v>2105</v>
      </c>
      <c r="E259" s="18" t="s">
        <v>2503</v>
      </c>
      <c r="F259" s="18"/>
      <c r="G259" s="18" t="s">
        <v>2071</v>
      </c>
      <c r="H259" s="18" t="s">
        <v>2058</v>
      </c>
      <c r="I259" s="18"/>
      <c r="J259" s="18" t="s">
        <v>2499</v>
      </c>
    </row>
    <row r="260" s="10" customFormat="1" ht="48" spans="1:10">
      <c r="A260" s="18" t="s">
        <v>2504</v>
      </c>
      <c r="B260" s="18" t="s">
        <v>2505</v>
      </c>
      <c r="C260" s="18"/>
      <c r="D260" s="18"/>
      <c r="E260" s="18"/>
      <c r="F260" s="18"/>
      <c r="G260" s="18"/>
      <c r="H260" s="18"/>
      <c r="I260" s="18"/>
      <c r="J260" s="18"/>
    </row>
    <row r="261" s="10" customFormat="1" ht="24" spans="1:10">
      <c r="A261" s="18" t="s">
        <v>2052</v>
      </c>
      <c r="B261" s="18"/>
      <c r="C261" s="18" t="s">
        <v>2053</v>
      </c>
      <c r="D261" s="18" t="s">
        <v>2083</v>
      </c>
      <c r="E261" s="18" t="s">
        <v>2506</v>
      </c>
      <c r="F261" s="18"/>
      <c r="G261" s="18" t="s">
        <v>2507</v>
      </c>
      <c r="H261" s="18" t="s">
        <v>2238</v>
      </c>
      <c r="I261" s="18"/>
      <c r="J261" s="18" t="s">
        <v>2508</v>
      </c>
    </row>
    <row r="262" s="10" customFormat="1" ht="24" spans="1:10">
      <c r="A262" s="18" t="s">
        <v>2052</v>
      </c>
      <c r="B262" s="18"/>
      <c r="C262" s="18" t="s">
        <v>2053</v>
      </c>
      <c r="D262" s="18" t="s">
        <v>2054</v>
      </c>
      <c r="E262" s="18" t="s">
        <v>2455</v>
      </c>
      <c r="F262" s="18"/>
      <c r="G262" s="18" t="s">
        <v>2057</v>
      </c>
      <c r="H262" s="18" t="s">
        <v>2058</v>
      </c>
      <c r="I262" s="18"/>
      <c r="J262" s="18" t="s">
        <v>2508</v>
      </c>
    </row>
    <row r="263" s="10" customFormat="1" ht="24" spans="1:10">
      <c r="A263" s="18" t="s">
        <v>2052</v>
      </c>
      <c r="B263" s="18"/>
      <c r="C263" s="18" t="s">
        <v>2053</v>
      </c>
      <c r="D263" s="18" t="s">
        <v>2059</v>
      </c>
      <c r="E263" s="18" t="s">
        <v>2509</v>
      </c>
      <c r="F263" s="18"/>
      <c r="G263" s="18" t="s">
        <v>2510</v>
      </c>
      <c r="H263" s="18" t="s">
        <v>2286</v>
      </c>
      <c r="I263" s="18"/>
      <c r="J263" s="18" t="s">
        <v>2508</v>
      </c>
    </row>
    <row r="264" s="10" customFormat="1" ht="24" spans="1:10">
      <c r="A264" s="18" t="s">
        <v>2052</v>
      </c>
      <c r="B264" s="18"/>
      <c r="C264" s="18" t="s">
        <v>2068</v>
      </c>
      <c r="D264" s="18" t="s">
        <v>2069</v>
      </c>
      <c r="E264" s="18" t="s">
        <v>2292</v>
      </c>
      <c r="F264" s="18"/>
      <c r="G264" s="18" t="s">
        <v>2102</v>
      </c>
      <c r="H264" s="18" t="s">
        <v>2058</v>
      </c>
      <c r="I264" s="18"/>
      <c r="J264" s="18" t="s">
        <v>2508</v>
      </c>
    </row>
    <row r="265" s="10" customFormat="1" ht="24" spans="1:10">
      <c r="A265" s="18" t="s">
        <v>2052</v>
      </c>
      <c r="B265" s="18"/>
      <c r="C265" s="18" t="s">
        <v>2072</v>
      </c>
      <c r="D265" s="18" t="s">
        <v>2076</v>
      </c>
      <c r="E265" s="18" t="s">
        <v>2405</v>
      </c>
      <c r="F265" s="18"/>
      <c r="G265" s="18" t="s">
        <v>2071</v>
      </c>
      <c r="H265" s="18" t="s">
        <v>2058</v>
      </c>
      <c r="I265" s="18"/>
      <c r="J265" s="18" t="s">
        <v>2508</v>
      </c>
    </row>
    <row r="266" s="10" customFormat="1" ht="15" spans="1:10">
      <c r="A266" s="18" t="s">
        <v>2511</v>
      </c>
      <c r="B266" s="18"/>
      <c r="C266" s="18"/>
      <c r="D266" s="18"/>
      <c r="E266" s="18"/>
      <c r="F266" s="18"/>
      <c r="G266" s="18"/>
      <c r="H266" s="18"/>
      <c r="I266" s="18"/>
      <c r="J266" s="18"/>
    </row>
    <row r="267" s="10" customFormat="1" ht="60" spans="1:10">
      <c r="A267" s="18" t="s">
        <v>2512</v>
      </c>
      <c r="B267" s="18" t="s">
        <v>2513</v>
      </c>
      <c r="C267" s="18"/>
      <c r="D267" s="18"/>
      <c r="E267" s="18"/>
      <c r="F267" s="18"/>
      <c r="G267" s="18"/>
      <c r="H267" s="18"/>
      <c r="I267" s="18"/>
      <c r="J267" s="18"/>
    </row>
    <row r="268" s="10" customFormat="1" ht="60" spans="1:10">
      <c r="A268" s="18" t="s">
        <v>2052</v>
      </c>
      <c r="B268" s="18"/>
      <c r="C268" s="18" t="s">
        <v>2053</v>
      </c>
      <c r="D268" s="18" t="s">
        <v>2066</v>
      </c>
      <c r="E268" s="18" t="s">
        <v>2514</v>
      </c>
      <c r="F268" s="18"/>
      <c r="G268" s="18" t="s">
        <v>2515</v>
      </c>
      <c r="H268" s="18" t="s">
        <v>2516</v>
      </c>
      <c r="I268" s="18"/>
      <c r="J268" s="18" t="s">
        <v>2517</v>
      </c>
    </row>
    <row r="269" s="10" customFormat="1" ht="60" spans="1:10">
      <c r="A269" s="18" t="s">
        <v>2052</v>
      </c>
      <c r="B269" s="18"/>
      <c r="C269" s="18" t="s">
        <v>2068</v>
      </c>
      <c r="D269" s="18" t="s">
        <v>2069</v>
      </c>
      <c r="E269" s="18" t="s">
        <v>2518</v>
      </c>
      <c r="F269" s="18"/>
      <c r="G269" s="18" t="s">
        <v>2519</v>
      </c>
      <c r="H269" s="18" t="s">
        <v>2108</v>
      </c>
      <c r="I269" s="18"/>
      <c r="J269" s="18" t="s">
        <v>2517</v>
      </c>
    </row>
    <row r="270" s="10" customFormat="1" ht="60" spans="1:10">
      <c r="A270" s="18" t="s">
        <v>2052</v>
      </c>
      <c r="B270" s="18"/>
      <c r="C270" s="18" t="s">
        <v>2072</v>
      </c>
      <c r="D270" s="18" t="s">
        <v>2076</v>
      </c>
      <c r="E270" s="18" t="s">
        <v>2520</v>
      </c>
      <c r="F270" s="18"/>
      <c r="G270" s="18" t="s">
        <v>2521</v>
      </c>
      <c r="H270" s="18" t="s">
        <v>2522</v>
      </c>
      <c r="I270" s="18"/>
      <c r="J270" s="18" t="s">
        <v>2517</v>
      </c>
    </row>
    <row r="271" s="10" customFormat="1" ht="192" spans="1:10">
      <c r="A271" s="18" t="s">
        <v>2523</v>
      </c>
      <c r="B271" s="18" t="s">
        <v>2524</v>
      </c>
      <c r="C271" s="18"/>
      <c r="D271" s="18"/>
      <c r="E271" s="18"/>
      <c r="F271" s="18"/>
      <c r="G271" s="18"/>
      <c r="H271" s="18"/>
      <c r="I271" s="18"/>
      <c r="J271" s="18"/>
    </row>
    <row r="272" s="10" customFormat="1" ht="36" spans="1:10">
      <c r="A272" s="18" t="s">
        <v>2052</v>
      </c>
      <c r="B272" s="18"/>
      <c r="C272" s="18" t="s">
        <v>2053</v>
      </c>
      <c r="D272" s="18" t="s">
        <v>2054</v>
      </c>
      <c r="E272" s="18" t="s">
        <v>2525</v>
      </c>
      <c r="F272" s="18"/>
      <c r="G272" s="18" t="s">
        <v>2057</v>
      </c>
      <c r="H272" s="18" t="s">
        <v>2058</v>
      </c>
      <c r="I272" s="18"/>
      <c r="J272" s="18" t="s">
        <v>2526</v>
      </c>
    </row>
    <row r="273" s="10" customFormat="1" ht="36" spans="1:10">
      <c r="A273" s="18" t="s">
        <v>2052</v>
      </c>
      <c r="B273" s="18"/>
      <c r="C273" s="18" t="s">
        <v>2068</v>
      </c>
      <c r="D273" s="18" t="s">
        <v>2069</v>
      </c>
      <c r="E273" s="18" t="s">
        <v>2527</v>
      </c>
      <c r="F273" s="18"/>
      <c r="G273" s="18" t="s">
        <v>2528</v>
      </c>
      <c r="H273" s="18" t="s">
        <v>2062</v>
      </c>
      <c r="I273" s="18"/>
      <c r="J273" s="18" t="s">
        <v>2529</v>
      </c>
    </row>
    <row r="274" s="10" customFormat="1" ht="36" spans="1:10">
      <c r="A274" s="18" t="s">
        <v>2052</v>
      </c>
      <c r="B274" s="18"/>
      <c r="C274" s="18" t="s">
        <v>2072</v>
      </c>
      <c r="D274" s="18" t="s">
        <v>2076</v>
      </c>
      <c r="E274" s="18" t="s">
        <v>2530</v>
      </c>
      <c r="F274" s="18"/>
      <c r="G274" s="18" t="s">
        <v>2531</v>
      </c>
      <c r="H274" s="18" t="s">
        <v>2532</v>
      </c>
      <c r="I274" s="18"/>
      <c r="J274" s="18" t="s">
        <v>2533</v>
      </c>
    </row>
    <row r="275" s="10" customFormat="1" ht="15" spans="1:10">
      <c r="A275" s="18" t="s">
        <v>2534</v>
      </c>
      <c r="B275" s="18"/>
      <c r="C275" s="18"/>
      <c r="D275" s="18"/>
      <c r="E275" s="18"/>
      <c r="F275" s="18"/>
      <c r="G275" s="18"/>
      <c r="H275" s="18"/>
      <c r="I275" s="18"/>
      <c r="J275" s="18"/>
    </row>
    <row r="276" s="10" customFormat="1" ht="24" spans="1:10">
      <c r="A276" s="18" t="s">
        <v>2535</v>
      </c>
      <c r="B276" s="18" t="s">
        <v>2536</v>
      </c>
      <c r="C276" s="18"/>
      <c r="D276" s="18"/>
      <c r="E276" s="18"/>
      <c r="F276" s="18"/>
      <c r="G276" s="18"/>
      <c r="H276" s="18"/>
      <c r="I276" s="18"/>
      <c r="J276" s="18"/>
    </row>
    <row r="277" s="10" customFormat="1" ht="24" spans="1:10">
      <c r="A277" s="18" t="s">
        <v>2052</v>
      </c>
      <c r="B277" s="18"/>
      <c r="C277" s="18" t="s">
        <v>2053</v>
      </c>
      <c r="D277" s="18" t="s">
        <v>2059</v>
      </c>
      <c r="E277" s="18" t="s">
        <v>2537</v>
      </c>
      <c r="F277" s="18"/>
      <c r="G277" s="18" t="s">
        <v>2538</v>
      </c>
      <c r="H277" s="18" t="s">
        <v>2263</v>
      </c>
      <c r="I277" s="18"/>
      <c r="J277" s="18" t="s">
        <v>2539</v>
      </c>
    </row>
    <row r="278" s="10" customFormat="1" ht="24" spans="1:10">
      <c r="A278" s="18" t="s">
        <v>2052</v>
      </c>
      <c r="B278" s="18"/>
      <c r="C278" s="18" t="s">
        <v>2068</v>
      </c>
      <c r="D278" s="18" t="s">
        <v>2069</v>
      </c>
      <c r="E278" s="18" t="s">
        <v>2540</v>
      </c>
      <c r="F278" s="18"/>
      <c r="G278" s="18" t="s">
        <v>2057</v>
      </c>
      <c r="H278" s="18" t="s">
        <v>2058</v>
      </c>
      <c r="I278" s="18"/>
      <c r="J278" s="18" t="s">
        <v>2539</v>
      </c>
    </row>
    <row r="279" s="10" customFormat="1" ht="24" spans="1:10">
      <c r="A279" s="18" t="s">
        <v>2052</v>
      </c>
      <c r="B279" s="18"/>
      <c r="C279" s="18" t="s">
        <v>2072</v>
      </c>
      <c r="D279" s="18" t="s">
        <v>2076</v>
      </c>
      <c r="E279" s="18" t="s">
        <v>2541</v>
      </c>
      <c r="F279" s="18"/>
      <c r="G279" s="18" t="s">
        <v>2057</v>
      </c>
      <c r="H279" s="18" t="s">
        <v>2058</v>
      </c>
      <c r="I279" s="18"/>
      <c r="J279" s="18" t="s">
        <v>2539</v>
      </c>
    </row>
    <row r="280" s="10" customFormat="1" ht="15" spans="1:10">
      <c r="A280" s="18" t="s">
        <v>2542</v>
      </c>
      <c r="B280" s="18"/>
      <c r="C280" s="18"/>
      <c r="D280" s="18"/>
      <c r="E280" s="18"/>
      <c r="F280" s="18"/>
      <c r="G280" s="18"/>
      <c r="H280" s="18"/>
      <c r="I280" s="18"/>
      <c r="J280" s="18"/>
    </row>
    <row r="281" s="10" customFormat="1" ht="36" spans="1:10">
      <c r="A281" s="18" t="s">
        <v>2543</v>
      </c>
      <c r="B281" s="18" t="s">
        <v>2544</v>
      </c>
      <c r="C281" s="18"/>
      <c r="D281" s="18"/>
      <c r="E281" s="18"/>
      <c r="F281" s="18"/>
      <c r="G281" s="18"/>
      <c r="H281" s="18"/>
      <c r="I281" s="18"/>
      <c r="J281" s="18"/>
    </row>
    <row r="282" s="10" customFormat="1" ht="15" spans="1:10">
      <c r="A282" s="18" t="s">
        <v>2052</v>
      </c>
      <c r="B282" s="18"/>
      <c r="C282" s="18" t="s">
        <v>2053</v>
      </c>
      <c r="D282" s="18" t="s">
        <v>2059</v>
      </c>
      <c r="E282" s="18" t="s">
        <v>2545</v>
      </c>
      <c r="F282" s="18" t="s">
        <v>2250</v>
      </c>
      <c r="G282" s="18" t="s">
        <v>2102</v>
      </c>
      <c r="H282" s="18" t="s">
        <v>2328</v>
      </c>
      <c r="I282" s="18" t="s">
        <v>2546</v>
      </c>
      <c r="J282" s="18" t="s">
        <v>2547</v>
      </c>
    </row>
    <row r="283" s="10" customFormat="1" ht="15" spans="1:10">
      <c r="A283" s="18" t="s">
        <v>2052</v>
      </c>
      <c r="B283" s="18"/>
      <c r="C283" s="18" t="s">
        <v>2068</v>
      </c>
      <c r="D283" s="18" t="s">
        <v>2069</v>
      </c>
      <c r="E283" s="18" t="s">
        <v>2548</v>
      </c>
      <c r="F283" s="18" t="s">
        <v>2250</v>
      </c>
      <c r="G283" s="18" t="s">
        <v>2071</v>
      </c>
      <c r="H283" s="18" t="s">
        <v>2127</v>
      </c>
      <c r="I283" s="18" t="s">
        <v>2252</v>
      </c>
      <c r="J283" s="18" t="s">
        <v>2547</v>
      </c>
    </row>
    <row r="284" s="10" customFormat="1" ht="15" spans="1:10">
      <c r="A284" s="18" t="s">
        <v>2052</v>
      </c>
      <c r="B284" s="18"/>
      <c r="C284" s="18" t="s">
        <v>2072</v>
      </c>
      <c r="D284" s="18" t="s">
        <v>2073</v>
      </c>
      <c r="E284" s="18" t="s">
        <v>2549</v>
      </c>
      <c r="F284" s="18" t="s">
        <v>2550</v>
      </c>
      <c r="G284" s="18" t="s">
        <v>2071</v>
      </c>
      <c r="H284" s="18" t="s">
        <v>2238</v>
      </c>
      <c r="I284" s="18" t="s">
        <v>2252</v>
      </c>
      <c r="J284" s="18" t="s">
        <v>2547</v>
      </c>
    </row>
    <row r="285" s="10" customFormat="1" ht="15" spans="1:10">
      <c r="A285" s="18" t="s">
        <v>2052</v>
      </c>
      <c r="B285" s="18"/>
      <c r="C285" s="18" t="s">
        <v>2072</v>
      </c>
      <c r="D285" s="18" t="s">
        <v>2105</v>
      </c>
      <c r="E285" s="18" t="s">
        <v>2551</v>
      </c>
      <c r="F285" s="18" t="s">
        <v>2320</v>
      </c>
      <c r="G285" s="18" t="s">
        <v>2102</v>
      </c>
      <c r="H285" s="18" t="s">
        <v>2079</v>
      </c>
      <c r="I285" s="18" t="s">
        <v>2252</v>
      </c>
      <c r="J285" s="18" t="s">
        <v>2547</v>
      </c>
    </row>
    <row r="286" s="10" customFormat="1" ht="15" spans="1:10">
      <c r="A286" s="18" t="s">
        <v>2552</v>
      </c>
      <c r="B286" s="18"/>
      <c r="C286" s="18"/>
      <c r="D286" s="18"/>
      <c r="E286" s="18"/>
      <c r="F286" s="18"/>
      <c r="G286" s="18"/>
      <c r="H286" s="18"/>
      <c r="I286" s="18"/>
      <c r="J286" s="18"/>
    </row>
    <row r="287" s="10" customFormat="1" ht="24" spans="1:10">
      <c r="A287" s="18" t="s">
        <v>2553</v>
      </c>
      <c r="B287" s="18" t="s">
        <v>2554</v>
      </c>
      <c r="C287" s="18"/>
      <c r="D287" s="18"/>
      <c r="E287" s="18"/>
      <c r="F287" s="18"/>
      <c r="G287" s="18"/>
      <c r="H287" s="18"/>
      <c r="I287" s="18"/>
      <c r="J287" s="18"/>
    </row>
    <row r="288" s="10" customFormat="1" ht="15" spans="1:10">
      <c r="A288" s="18" t="s">
        <v>2052</v>
      </c>
      <c r="B288" s="18"/>
      <c r="C288" s="18" t="s">
        <v>2053</v>
      </c>
      <c r="D288" s="18" t="s">
        <v>2059</v>
      </c>
      <c r="E288" s="18" t="s">
        <v>2555</v>
      </c>
      <c r="F288" s="18"/>
      <c r="G288" s="18" t="s">
        <v>2556</v>
      </c>
      <c r="H288" s="18" t="s">
        <v>2127</v>
      </c>
      <c r="I288" s="18"/>
      <c r="J288" s="18" t="s">
        <v>2555</v>
      </c>
    </row>
    <row r="289" s="10" customFormat="1" ht="15" spans="1:10">
      <c r="A289" s="18" t="s">
        <v>2052</v>
      </c>
      <c r="B289" s="18"/>
      <c r="C289" s="18" t="s">
        <v>2053</v>
      </c>
      <c r="D289" s="18" t="s">
        <v>2059</v>
      </c>
      <c r="E289" s="18" t="s">
        <v>2557</v>
      </c>
      <c r="F289" s="18"/>
      <c r="G289" s="18" t="s">
        <v>2558</v>
      </c>
      <c r="H289" s="18" t="s">
        <v>2127</v>
      </c>
      <c r="I289" s="18"/>
      <c r="J289" s="18" t="s">
        <v>2557</v>
      </c>
    </row>
    <row r="290" s="10" customFormat="1" ht="36" spans="1:10">
      <c r="A290" s="18" t="s">
        <v>2052</v>
      </c>
      <c r="B290" s="18"/>
      <c r="C290" s="18" t="s">
        <v>2068</v>
      </c>
      <c r="D290" s="18" t="s">
        <v>2069</v>
      </c>
      <c r="E290" s="18" t="s">
        <v>2559</v>
      </c>
      <c r="F290" s="18"/>
      <c r="G290" s="18" t="s">
        <v>2102</v>
      </c>
      <c r="H290" s="18" t="s">
        <v>2058</v>
      </c>
      <c r="I290" s="18"/>
      <c r="J290" s="18" t="s">
        <v>2559</v>
      </c>
    </row>
    <row r="291" s="10" customFormat="1" ht="24" spans="1:10">
      <c r="A291" s="18" t="s">
        <v>2052</v>
      </c>
      <c r="B291" s="18"/>
      <c r="C291" s="18" t="s">
        <v>2072</v>
      </c>
      <c r="D291" s="18" t="s">
        <v>2076</v>
      </c>
      <c r="E291" s="18" t="s">
        <v>2560</v>
      </c>
      <c r="F291" s="18"/>
      <c r="G291" s="18" t="s">
        <v>2102</v>
      </c>
      <c r="H291" s="18" t="s">
        <v>2058</v>
      </c>
      <c r="I291" s="18"/>
      <c r="J291" s="18" t="s">
        <v>2560</v>
      </c>
    </row>
    <row r="292" s="10" customFormat="1" ht="15" spans="1:10">
      <c r="A292" s="18" t="s">
        <v>2561</v>
      </c>
      <c r="B292" s="18"/>
      <c r="C292" s="18"/>
      <c r="D292" s="18"/>
      <c r="E292" s="18"/>
      <c r="F292" s="18"/>
      <c r="G292" s="18"/>
      <c r="H292" s="18"/>
      <c r="I292" s="18"/>
      <c r="J292" s="18"/>
    </row>
    <row r="293" s="10" customFormat="1" ht="48" spans="1:10">
      <c r="A293" s="18" t="s">
        <v>2562</v>
      </c>
      <c r="B293" s="18" t="s">
        <v>2563</v>
      </c>
      <c r="C293" s="18"/>
      <c r="D293" s="18"/>
      <c r="E293" s="18"/>
      <c r="F293" s="18"/>
      <c r="G293" s="18"/>
      <c r="H293" s="18"/>
      <c r="I293" s="18"/>
      <c r="J293" s="18"/>
    </row>
    <row r="294" s="10" customFormat="1" ht="24" spans="1:10">
      <c r="A294" s="18" t="s">
        <v>2052</v>
      </c>
      <c r="B294" s="18"/>
      <c r="C294" s="18" t="s">
        <v>2053</v>
      </c>
      <c r="D294" s="18" t="s">
        <v>2083</v>
      </c>
      <c r="E294" s="18" t="s">
        <v>2564</v>
      </c>
      <c r="F294" s="18"/>
      <c r="G294" s="18" t="s">
        <v>2223</v>
      </c>
      <c r="H294" s="18" t="s">
        <v>2127</v>
      </c>
      <c r="I294" s="18"/>
      <c r="J294" s="18" t="s">
        <v>2565</v>
      </c>
    </row>
    <row r="295" s="10" customFormat="1" ht="15" spans="1:10">
      <c r="A295" s="18" t="s">
        <v>2052</v>
      </c>
      <c r="B295" s="18"/>
      <c r="C295" s="18" t="s">
        <v>2053</v>
      </c>
      <c r="D295" s="18" t="s">
        <v>2054</v>
      </c>
      <c r="E295" s="18" t="s">
        <v>2566</v>
      </c>
      <c r="F295" s="18"/>
      <c r="G295" s="18" t="s">
        <v>2057</v>
      </c>
      <c r="H295" s="18" t="s">
        <v>2058</v>
      </c>
      <c r="I295" s="18"/>
      <c r="J295" s="18" t="s">
        <v>2567</v>
      </c>
    </row>
    <row r="296" s="10" customFormat="1" ht="24" spans="1:10">
      <c r="A296" s="18" t="s">
        <v>2052</v>
      </c>
      <c r="B296" s="18"/>
      <c r="C296" s="18" t="s">
        <v>2053</v>
      </c>
      <c r="D296" s="18" t="s">
        <v>2059</v>
      </c>
      <c r="E296" s="18" t="s">
        <v>2568</v>
      </c>
      <c r="F296" s="18"/>
      <c r="G296" s="18" t="s">
        <v>2129</v>
      </c>
      <c r="H296" s="18" t="s">
        <v>2079</v>
      </c>
      <c r="I296" s="18"/>
      <c r="J296" s="18" t="s">
        <v>2569</v>
      </c>
    </row>
    <row r="297" s="10" customFormat="1" ht="15" spans="1:10">
      <c r="A297" s="18" t="s">
        <v>2052</v>
      </c>
      <c r="B297" s="18"/>
      <c r="C297" s="18" t="s">
        <v>2053</v>
      </c>
      <c r="D297" s="18" t="s">
        <v>2066</v>
      </c>
      <c r="E297" s="18" t="s">
        <v>2570</v>
      </c>
      <c r="F297" s="18"/>
      <c r="G297" s="18" t="s">
        <v>2057</v>
      </c>
      <c r="H297" s="18" t="s">
        <v>2058</v>
      </c>
      <c r="I297" s="18"/>
      <c r="J297" s="18" t="s">
        <v>2567</v>
      </c>
    </row>
    <row r="298" s="10" customFormat="1" ht="15" spans="1:10">
      <c r="A298" s="18" t="s">
        <v>2052</v>
      </c>
      <c r="B298" s="18"/>
      <c r="C298" s="18" t="s">
        <v>2068</v>
      </c>
      <c r="D298" s="18" t="s">
        <v>2069</v>
      </c>
      <c r="E298" s="18" t="s">
        <v>2571</v>
      </c>
      <c r="F298" s="18"/>
      <c r="G298" s="18" t="s">
        <v>2102</v>
      </c>
      <c r="H298" s="18" t="s">
        <v>2058</v>
      </c>
      <c r="I298" s="18"/>
      <c r="J298" s="18" t="s">
        <v>2572</v>
      </c>
    </row>
    <row r="299" s="10" customFormat="1" ht="15" spans="1:10">
      <c r="A299" s="18" t="s">
        <v>2052</v>
      </c>
      <c r="B299" s="18"/>
      <c r="C299" s="18" t="s">
        <v>2068</v>
      </c>
      <c r="D299" s="18" t="s">
        <v>2069</v>
      </c>
      <c r="E299" s="18" t="s">
        <v>2573</v>
      </c>
      <c r="F299" s="18"/>
      <c r="G299" s="18" t="s">
        <v>2102</v>
      </c>
      <c r="H299" s="18" t="s">
        <v>2058</v>
      </c>
      <c r="I299" s="18"/>
      <c r="J299" s="18" t="s">
        <v>2574</v>
      </c>
    </row>
    <row r="300" s="10" customFormat="1" ht="15" spans="1:10">
      <c r="A300" s="18" t="s">
        <v>2052</v>
      </c>
      <c r="B300" s="18"/>
      <c r="C300" s="18" t="s">
        <v>2072</v>
      </c>
      <c r="D300" s="18" t="s">
        <v>2076</v>
      </c>
      <c r="E300" s="18" t="s">
        <v>2575</v>
      </c>
      <c r="F300" s="18"/>
      <c r="G300" s="18" t="s">
        <v>2057</v>
      </c>
      <c r="H300" s="18" t="s">
        <v>2058</v>
      </c>
      <c r="I300" s="18"/>
      <c r="J300" s="18" t="s">
        <v>2576</v>
      </c>
    </row>
    <row r="301" s="10" customFormat="1" ht="15" spans="1:10">
      <c r="A301" s="18" t="s">
        <v>2577</v>
      </c>
      <c r="B301" s="18"/>
      <c r="C301" s="18"/>
      <c r="D301" s="18"/>
      <c r="E301" s="18"/>
      <c r="F301" s="18"/>
      <c r="G301" s="18"/>
      <c r="H301" s="18"/>
      <c r="I301" s="18"/>
      <c r="J301" s="18"/>
    </row>
    <row r="302" s="10" customFormat="1" ht="15" spans="1:10">
      <c r="A302" s="18" t="s">
        <v>2578</v>
      </c>
      <c r="B302" s="18" t="s">
        <v>2579</v>
      </c>
      <c r="C302" s="18"/>
      <c r="D302" s="18"/>
      <c r="E302" s="18"/>
      <c r="F302" s="18"/>
      <c r="G302" s="18"/>
      <c r="H302" s="18"/>
      <c r="I302" s="18"/>
      <c r="J302" s="18"/>
    </row>
    <row r="303" s="10" customFormat="1" ht="48" spans="1:10">
      <c r="A303" s="18" t="s">
        <v>2052</v>
      </c>
      <c r="B303" s="18"/>
      <c r="C303" s="18" t="s">
        <v>2053</v>
      </c>
      <c r="D303" s="18" t="s">
        <v>2059</v>
      </c>
      <c r="E303" s="18" t="s">
        <v>2580</v>
      </c>
      <c r="F303" s="18" t="s">
        <v>2320</v>
      </c>
      <c r="G303" s="18" t="s">
        <v>2581</v>
      </c>
      <c r="H303" s="18" t="s">
        <v>2062</v>
      </c>
      <c r="I303" s="18"/>
      <c r="J303" s="18" t="s">
        <v>2582</v>
      </c>
    </row>
    <row r="304" s="10" customFormat="1" ht="48" spans="1:10">
      <c r="A304" s="18" t="s">
        <v>2052</v>
      </c>
      <c r="B304" s="18"/>
      <c r="C304" s="18" t="s">
        <v>2053</v>
      </c>
      <c r="D304" s="18" t="s">
        <v>2059</v>
      </c>
      <c r="E304" s="18" t="s">
        <v>2583</v>
      </c>
      <c r="F304" s="18" t="s">
        <v>2320</v>
      </c>
      <c r="G304" s="18" t="s">
        <v>2584</v>
      </c>
      <c r="H304" s="18" t="s">
        <v>2466</v>
      </c>
      <c r="I304" s="18"/>
      <c r="J304" s="18" t="s">
        <v>2585</v>
      </c>
    </row>
    <row r="305" s="10" customFormat="1" ht="84" spans="1:10">
      <c r="A305" s="18" t="s">
        <v>2052</v>
      </c>
      <c r="B305" s="18"/>
      <c r="C305" s="18" t="s">
        <v>2053</v>
      </c>
      <c r="D305" s="18" t="s">
        <v>2066</v>
      </c>
      <c r="E305" s="18" t="s">
        <v>2586</v>
      </c>
      <c r="F305" s="18" t="s">
        <v>2320</v>
      </c>
      <c r="G305" s="18" t="s">
        <v>2057</v>
      </c>
      <c r="H305" s="18" t="s">
        <v>2058</v>
      </c>
      <c r="I305" s="18"/>
      <c r="J305" s="18" t="s">
        <v>2587</v>
      </c>
    </row>
    <row r="306" s="10" customFormat="1" ht="108" spans="1:10">
      <c r="A306" s="18" t="s">
        <v>2052</v>
      </c>
      <c r="B306" s="18"/>
      <c r="C306" s="18" t="s">
        <v>2053</v>
      </c>
      <c r="D306" s="18" t="s">
        <v>2066</v>
      </c>
      <c r="E306" s="18" t="s">
        <v>2588</v>
      </c>
      <c r="F306" s="18" t="s">
        <v>2320</v>
      </c>
      <c r="G306" s="18" t="s">
        <v>2057</v>
      </c>
      <c r="H306" s="18" t="s">
        <v>2058</v>
      </c>
      <c r="I306" s="18"/>
      <c r="J306" s="18" t="s">
        <v>2589</v>
      </c>
    </row>
    <row r="307" s="10" customFormat="1" ht="96" spans="1:10">
      <c r="A307" s="18" t="s">
        <v>2052</v>
      </c>
      <c r="B307" s="18"/>
      <c r="C307" s="18" t="s">
        <v>2053</v>
      </c>
      <c r="D307" s="18" t="s">
        <v>2066</v>
      </c>
      <c r="E307" s="18" t="s">
        <v>2590</v>
      </c>
      <c r="F307" s="18" t="s">
        <v>2320</v>
      </c>
      <c r="G307" s="18" t="s">
        <v>2057</v>
      </c>
      <c r="H307" s="18" t="s">
        <v>2058</v>
      </c>
      <c r="I307" s="18"/>
      <c r="J307" s="18" t="s">
        <v>2591</v>
      </c>
    </row>
    <row r="308" s="10" customFormat="1" ht="108" spans="1:10">
      <c r="A308" s="18" t="s">
        <v>2052</v>
      </c>
      <c r="B308" s="18"/>
      <c r="C308" s="18" t="s">
        <v>2068</v>
      </c>
      <c r="D308" s="18" t="s">
        <v>2069</v>
      </c>
      <c r="E308" s="18" t="s">
        <v>2592</v>
      </c>
      <c r="F308" s="18" t="s">
        <v>2320</v>
      </c>
      <c r="G308" s="18" t="s">
        <v>2071</v>
      </c>
      <c r="H308" s="18" t="s">
        <v>2058</v>
      </c>
      <c r="I308" s="18"/>
      <c r="J308" s="18" t="s">
        <v>2593</v>
      </c>
    </row>
    <row r="309" s="10" customFormat="1" ht="24" spans="1:10">
      <c r="A309" s="18" t="s">
        <v>2052</v>
      </c>
      <c r="B309" s="18"/>
      <c r="C309" s="18" t="s">
        <v>2072</v>
      </c>
      <c r="D309" s="18" t="s">
        <v>2076</v>
      </c>
      <c r="E309" s="18" t="s">
        <v>2594</v>
      </c>
      <c r="F309" s="18"/>
      <c r="G309" s="18" t="s">
        <v>2595</v>
      </c>
      <c r="H309" s="18" t="s">
        <v>2596</v>
      </c>
      <c r="I309" s="18"/>
      <c r="J309" s="18" t="s">
        <v>2597</v>
      </c>
    </row>
    <row r="310" s="10" customFormat="1" ht="24" spans="1:10">
      <c r="A310" s="18" t="s">
        <v>2052</v>
      </c>
      <c r="B310" s="18"/>
      <c r="C310" s="18" t="s">
        <v>2072</v>
      </c>
      <c r="D310" s="18" t="s">
        <v>2076</v>
      </c>
      <c r="E310" s="18" t="s">
        <v>2598</v>
      </c>
      <c r="F310" s="18"/>
      <c r="G310" s="18" t="s">
        <v>2599</v>
      </c>
      <c r="H310" s="18" t="s">
        <v>2058</v>
      </c>
      <c r="I310" s="18"/>
      <c r="J310" s="18" t="s">
        <v>2597</v>
      </c>
    </row>
    <row r="311" s="10" customFormat="1" ht="24" spans="1:10">
      <c r="A311" s="18" t="s">
        <v>2052</v>
      </c>
      <c r="B311" s="18"/>
      <c r="C311" s="18" t="s">
        <v>2072</v>
      </c>
      <c r="D311" s="18" t="s">
        <v>2076</v>
      </c>
      <c r="E311" s="18" t="s">
        <v>2600</v>
      </c>
      <c r="F311" s="18"/>
      <c r="G311" s="18" t="s">
        <v>2601</v>
      </c>
      <c r="H311" s="18" t="s">
        <v>2058</v>
      </c>
      <c r="I311" s="18"/>
      <c r="J311" s="18" t="s">
        <v>2597</v>
      </c>
    </row>
    <row r="312" s="10" customFormat="1" ht="24" spans="1:10">
      <c r="A312" s="18" t="s">
        <v>2052</v>
      </c>
      <c r="B312" s="18"/>
      <c r="C312" s="18" t="s">
        <v>2072</v>
      </c>
      <c r="D312" s="18" t="s">
        <v>2076</v>
      </c>
      <c r="E312" s="18" t="s">
        <v>2602</v>
      </c>
      <c r="F312" s="18"/>
      <c r="G312" s="18" t="s">
        <v>2603</v>
      </c>
      <c r="H312" s="18" t="s">
        <v>2058</v>
      </c>
      <c r="I312" s="18"/>
      <c r="J312" s="18" t="s">
        <v>2597</v>
      </c>
    </row>
    <row r="313" s="10" customFormat="1" ht="15" spans="1:10">
      <c r="A313" s="18" t="s">
        <v>2604</v>
      </c>
      <c r="B313" s="18"/>
      <c r="C313" s="18"/>
      <c r="D313" s="18"/>
      <c r="E313" s="18"/>
      <c r="F313" s="18"/>
      <c r="G313" s="18"/>
      <c r="H313" s="18"/>
      <c r="I313" s="18"/>
      <c r="J313" s="18"/>
    </row>
    <row r="314" s="10" customFormat="1" ht="24" spans="1:10">
      <c r="A314" s="18" t="s">
        <v>2605</v>
      </c>
      <c r="B314" s="18" t="s">
        <v>2606</v>
      </c>
      <c r="C314" s="18"/>
      <c r="D314" s="18"/>
      <c r="E314" s="18"/>
      <c r="F314" s="18"/>
      <c r="G314" s="18"/>
      <c r="H314" s="18"/>
      <c r="I314" s="18"/>
      <c r="J314" s="18"/>
    </row>
    <row r="315" s="10" customFormat="1" ht="84" spans="1:10">
      <c r="A315" s="18" t="s">
        <v>2052</v>
      </c>
      <c r="B315" s="18"/>
      <c r="C315" s="18" t="s">
        <v>2053</v>
      </c>
      <c r="D315" s="18" t="s">
        <v>2066</v>
      </c>
      <c r="E315" s="18" t="s">
        <v>2607</v>
      </c>
      <c r="F315" s="18" t="s">
        <v>2320</v>
      </c>
      <c r="G315" s="18" t="s">
        <v>2608</v>
      </c>
      <c r="H315" s="18" t="s">
        <v>2058</v>
      </c>
      <c r="I315" s="18"/>
      <c r="J315" s="18" t="s">
        <v>2609</v>
      </c>
    </row>
    <row r="316" s="10" customFormat="1" ht="96" spans="1:10">
      <c r="A316" s="18" t="s">
        <v>2052</v>
      </c>
      <c r="B316" s="18"/>
      <c r="C316" s="18" t="s">
        <v>2068</v>
      </c>
      <c r="D316" s="18" t="s">
        <v>2069</v>
      </c>
      <c r="E316" s="18" t="s">
        <v>2610</v>
      </c>
      <c r="F316" s="18" t="s">
        <v>2320</v>
      </c>
      <c r="G316" s="18" t="s">
        <v>2611</v>
      </c>
      <c r="H316" s="18" t="s">
        <v>2058</v>
      </c>
      <c r="I316" s="18"/>
      <c r="J316" s="18" t="s">
        <v>2612</v>
      </c>
    </row>
    <row r="317" s="10" customFormat="1" ht="96" spans="1:10">
      <c r="A317" s="18" t="s">
        <v>2052</v>
      </c>
      <c r="B317" s="18"/>
      <c r="C317" s="18" t="s">
        <v>2072</v>
      </c>
      <c r="D317" s="18" t="s">
        <v>2076</v>
      </c>
      <c r="E317" s="18" t="s">
        <v>2613</v>
      </c>
      <c r="F317" s="18" t="s">
        <v>2320</v>
      </c>
      <c r="G317" s="18" t="s">
        <v>2251</v>
      </c>
      <c r="H317" s="18" t="s">
        <v>2058</v>
      </c>
      <c r="I317" s="18"/>
      <c r="J317" s="18" t="s">
        <v>2614</v>
      </c>
    </row>
    <row r="318" s="10" customFormat="1" ht="24" spans="1:10">
      <c r="A318" s="18" t="s">
        <v>2615</v>
      </c>
      <c r="B318" s="18" t="s">
        <v>2616</v>
      </c>
      <c r="C318" s="18"/>
      <c r="D318" s="18"/>
      <c r="E318" s="18"/>
      <c r="F318" s="18"/>
      <c r="G318" s="18"/>
      <c r="H318" s="18"/>
      <c r="I318" s="18"/>
      <c r="J318" s="18"/>
    </row>
    <row r="319" s="10" customFormat="1" ht="96" spans="1:10">
      <c r="A319" s="18" t="s">
        <v>2052</v>
      </c>
      <c r="B319" s="18"/>
      <c r="C319" s="18" t="s">
        <v>2053</v>
      </c>
      <c r="D319" s="18" t="s">
        <v>2054</v>
      </c>
      <c r="E319" s="18" t="s">
        <v>2617</v>
      </c>
      <c r="F319" s="18" t="s">
        <v>2320</v>
      </c>
      <c r="G319" s="18" t="s">
        <v>2057</v>
      </c>
      <c r="H319" s="18" t="s">
        <v>2058</v>
      </c>
      <c r="I319" s="18"/>
      <c r="J319" s="18" t="s">
        <v>2618</v>
      </c>
    </row>
    <row r="320" s="10" customFormat="1" ht="24" spans="1:10">
      <c r="A320" s="18" t="s">
        <v>2052</v>
      </c>
      <c r="B320" s="18"/>
      <c r="C320" s="18" t="s">
        <v>2053</v>
      </c>
      <c r="D320" s="18" t="s">
        <v>2059</v>
      </c>
      <c r="E320" s="18" t="s">
        <v>2619</v>
      </c>
      <c r="F320" s="18" t="s">
        <v>2320</v>
      </c>
      <c r="G320" s="18" t="s">
        <v>2620</v>
      </c>
      <c r="H320" s="18" t="s">
        <v>2621</v>
      </c>
      <c r="I320" s="18"/>
      <c r="J320" s="18" t="s">
        <v>2622</v>
      </c>
    </row>
    <row r="321" s="10" customFormat="1" ht="24" spans="1:10">
      <c r="A321" s="18" t="s">
        <v>2052</v>
      </c>
      <c r="B321" s="18"/>
      <c r="C321" s="18" t="s">
        <v>2053</v>
      </c>
      <c r="D321" s="18" t="s">
        <v>2059</v>
      </c>
      <c r="E321" s="18" t="s">
        <v>2623</v>
      </c>
      <c r="F321" s="18" t="s">
        <v>2320</v>
      </c>
      <c r="G321" s="18" t="s">
        <v>2624</v>
      </c>
      <c r="H321" s="18" t="s">
        <v>2621</v>
      </c>
      <c r="I321" s="18"/>
      <c r="J321" s="18" t="s">
        <v>2625</v>
      </c>
    </row>
    <row r="322" s="10" customFormat="1" ht="96" spans="1:10">
      <c r="A322" s="18" t="s">
        <v>2052</v>
      </c>
      <c r="B322" s="18"/>
      <c r="C322" s="18" t="s">
        <v>2053</v>
      </c>
      <c r="D322" s="18" t="s">
        <v>2066</v>
      </c>
      <c r="E322" s="18" t="s">
        <v>2626</v>
      </c>
      <c r="F322" s="18" t="s">
        <v>2320</v>
      </c>
      <c r="G322" s="18" t="s">
        <v>2057</v>
      </c>
      <c r="H322" s="18" t="s">
        <v>2058</v>
      </c>
      <c r="I322" s="18"/>
      <c r="J322" s="18" t="s">
        <v>2627</v>
      </c>
    </row>
    <row r="323" s="10" customFormat="1" ht="24" spans="1:10">
      <c r="A323" s="18" t="s">
        <v>2052</v>
      </c>
      <c r="B323" s="18"/>
      <c r="C323" s="18" t="s">
        <v>2068</v>
      </c>
      <c r="D323" s="18" t="s">
        <v>2069</v>
      </c>
      <c r="E323" s="18" t="s">
        <v>2571</v>
      </c>
      <c r="F323" s="18"/>
      <c r="G323" s="18" t="s">
        <v>2057</v>
      </c>
      <c r="H323" s="18" t="s">
        <v>2058</v>
      </c>
      <c r="I323" s="18"/>
      <c r="J323" s="18" t="s">
        <v>2628</v>
      </c>
    </row>
    <row r="324" s="10" customFormat="1" ht="48" spans="1:10">
      <c r="A324" s="18" t="s">
        <v>2052</v>
      </c>
      <c r="B324" s="18"/>
      <c r="C324" s="18" t="s">
        <v>2072</v>
      </c>
      <c r="D324" s="18" t="s">
        <v>2076</v>
      </c>
      <c r="E324" s="18" t="s">
        <v>2629</v>
      </c>
      <c r="F324" s="18" t="s">
        <v>2320</v>
      </c>
      <c r="G324" s="18" t="s">
        <v>2057</v>
      </c>
      <c r="H324" s="18" t="s">
        <v>2058</v>
      </c>
      <c r="I324" s="18"/>
      <c r="J324" s="18" t="s">
        <v>2630</v>
      </c>
    </row>
    <row r="325" s="10" customFormat="1" ht="24" spans="1:10">
      <c r="A325" s="18" t="s">
        <v>2052</v>
      </c>
      <c r="B325" s="18"/>
      <c r="C325" s="18" t="s">
        <v>2072</v>
      </c>
      <c r="D325" s="18" t="s">
        <v>2177</v>
      </c>
      <c r="E325" s="18" t="s">
        <v>2418</v>
      </c>
      <c r="F325" s="18" t="s">
        <v>2250</v>
      </c>
      <c r="G325" s="18" t="s">
        <v>2418</v>
      </c>
      <c r="H325" s="18"/>
      <c r="I325" s="18" t="s">
        <v>2252</v>
      </c>
      <c r="J325" s="18" t="s">
        <v>2628</v>
      </c>
    </row>
    <row r="326" s="10" customFormat="1" ht="24" spans="1:10">
      <c r="A326" s="18" t="s">
        <v>2631</v>
      </c>
      <c r="B326" s="18" t="s">
        <v>2632</v>
      </c>
      <c r="C326" s="18"/>
      <c r="D326" s="18"/>
      <c r="E326" s="18"/>
      <c r="F326" s="18"/>
      <c r="G326" s="18"/>
      <c r="H326" s="18"/>
      <c r="I326" s="18"/>
      <c r="J326" s="18"/>
    </row>
    <row r="327" s="10" customFormat="1" ht="84" spans="1:10">
      <c r="A327" s="18" t="s">
        <v>2052</v>
      </c>
      <c r="B327" s="18"/>
      <c r="C327" s="18" t="s">
        <v>2053</v>
      </c>
      <c r="D327" s="18" t="s">
        <v>2066</v>
      </c>
      <c r="E327" s="18" t="s">
        <v>2607</v>
      </c>
      <c r="F327" s="18" t="s">
        <v>2320</v>
      </c>
      <c r="G327" s="18" t="s">
        <v>2251</v>
      </c>
      <c r="H327" s="18" t="s">
        <v>2058</v>
      </c>
      <c r="I327" s="18"/>
      <c r="J327" s="18" t="s">
        <v>2609</v>
      </c>
    </row>
    <row r="328" s="10" customFormat="1" ht="96" spans="1:10">
      <c r="A328" s="18" t="s">
        <v>2052</v>
      </c>
      <c r="B328" s="18"/>
      <c r="C328" s="18" t="s">
        <v>2068</v>
      </c>
      <c r="D328" s="18" t="s">
        <v>2069</v>
      </c>
      <c r="E328" s="18" t="s">
        <v>2610</v>
      </c>
      <c r="F328" s="18" t="s">
        <v>2320</v>
      </c>
      <c r="G328" s="18" t="s">
        <v>2611</v>
      </c>
      <c r="H328" s="18" t="s">
        <v>2058</v>
      </c>
      <c r="I328" s="18"/>
      <c r="J328" s="18" t="s">
        <v>2612</v>
      </c>
    </row>
    <row r="329" s="10" customFormat="1" ht="96" spans="1:10">
      <c r="A329" s="18" t="s">
        <v>2052</v>
      </c>
      <c r="B329" s="18"/>
      <c r="C329" s="18" t="s">
        <v>2072</v>
      </c>
      <c r="D329" s="18" t="s">
        <v>2076</v>
      </c>
      <c r="E329" s="18" t="s">
        <v>2613</v>
      </c>
      <c r="F329" s="18" t="s">
        <v>2320</v>
      </c>
      <c r="G329" s="18" t="s">
        <v>2251</v>
      </c>
      <c r="H329" s="18" t="s">
        <v>2058</v>
      </c>
      <c r="I329" s="18"/>
      <c r="J329" s="18" t="s">
        <v>2614</v>
      </c>
    </row>
    <row r="330" s="10" customFormat="1" ht="36" spans="1:10">
      <c r="A330" s="18" t="s">
        <v>2633</v>
      </c>
      <c r="B330" s="18" t="s">
        <v>2634</v>
      </c>
      <c r="C330" s="18"/>
      <c r="D330" s="18"/>
      <c r="E330" s="18"/>
      <c r="F330" s="18"/>
      <c r="G330" s="18"/>
      <c r="H330" s="18"/>
      <c r="I330" s="18"/>
      <c r="J330" s="18"/>
    </row>
    <row r="331" s="10" customFormat="1" ht="84" spans="1:10">
      <c r="A331" s="18" t="s">
        <v>2052</v>
      </c>
      <c r="B331" s="18"/>
      <c r="C331" s="18" t="s">
        <v>2053</v>
      </c>
      <c r="D331" s="18" t="s">
        <v>2059</v>
      </c>
      <c r="E331" s="18" t="s">
        <v>2635</v>
      </c>
      <c r="F331" s="18" t="s">
        <v>2320</v>
      </c>
      <c r="G331" s="18" t="s">
        <v>2251</v>
      </c>
      <c r="H331" s="18" t="s">
        <v>2058</v>
      </c>
      <c r="I331" s="18"/>
      <c r="J331" s="18" t="s">
        <v>2636</v>
      </c>
    </row>
    <row r="332" s="10" customFormat="1" ht="96" spans="1:10">
      <c r="A332" s="18" t="s">
        <v>2052</v>
      </c>
      <c r="B332" s="18"/>
      <c r="C332" s="18" t="s">
        <v>2068</v>
      </c>
      <c r="D332" s="18" t="s">
        <v>2069</v>
      </c>
      <c r="E332" s="18" t="s">
        <v>2610</v>
      </c>
      <c r="F332" s="18" t="s">
        <v>2320</v>
      </c>
      <c r="G332" s="18" t="s">
        <v>2611</v>
      </c>
      <c r="H332" s="18" t="s">
        <v>2058</v>
      </c>
      <c r="I332" s="18"/>
      <c r="J332" s="18" t="s">
        <v>2612</v>
      </c>
    </row>
    <row r="333" s="10" customFormat="1" ht="96" spans="1:10">
      <c r="A333" s="18" t="s">
        <v>2052</v>
      </c>
      <c r="B333" s="18"/>
      <c r="C333" s="18" t="s">
        <v>2072</v>
      </c>
      <c r="D333" s="18" t="s">
        <v>2076</v>
      </c>
      <c r="E333" s="18" t="s">
        <v>2613</v>
      </c>
      <c r="F333" s="18" t="s">
        <v>2320</v>
      </c>
      <c r="G333" s="18" t="s">
        <v>2251</v>
      </c>
      <c r="H333" s="18" t="s">
        <v>2058</v>
      </c>
      <c r="I333" s="18"/>
      <c r="J333" s="18" t="s">
        <v>2614</v>
      </c>
    </row>
    <row r="334" s="10" customFormat="1" ht="24" spans="1:10">
      <c r="A334" s="18" t="s">
        <v>2637</v>
      </c>
      <c r="B334" s="18" t="s">
        <v>2638</v>
      </c>
      <c r="C334" s="18"/>
      <c r="D334" s="18"/>
      <c r="E334" s="18"/>
      <c r="F334" s="18"/>
      <c r="G334" s="18"/>
      <c r="H334" s="18"/>
      <c r="I334" s="18"/>
      <c r="J334" s="18"/>
    </row>
    <row r="335" s="10" customFormat="1" ht="84" spans="1:10">
      <c r="A335" s="18" t="s">
        <v>2052</v>
      </c>
      <c r="B335" s="18"/>
      <c r="C335" s="18" t="s">
        <v>2053</v>
      </c>
      <c r="D335" s="18" t="s">
        <v>2059</v>
      </c>
      <c r="E335" s="18" t="s">
        <v>2635</v>
      </c>
      <c r="F335" s="18" t="s">
        <v>2320</v>
      </c>
      <c r="G335" s="18" t="s">
        <v>2251</v>
      </c>
      <c r="H335" s="18" t="s">
        <v>2058</v>
      </c>
      <c r="I335" s="18"/>
      <c r="J335" s="18" t="s">
        <v>2636</v>
      </c>
    </row>
    <row r="336" s="10" customFormat="1" ht="96" spans="1:10">
      <c r="A336" s="18" t="s">
        <v>2052</v>
      </c>
      <c r="B336" s="18"/>
      <c r="C336" s="18" t="s">
        <v>2068</v>
      </c>
      <c r="D336" s="18" t="s">
        <v>2069</v>
      </c>
      <c r="E336" s="18" t="s">
        <v>2610</v>
      </c>
      <c r="F336" s="18" t="s">
        <v>2320</v>
      </c>
      <c r="G336" s="18" t="s">
        <v>2611</v>
      </c>
      <c r="H336" s="18" t="s">
        <v>2058</v>
      </c>
      <c r="I336" s="18"/>
      <c r="J336" s="18" t="s">
        <v>2612</v>
      </c>
    </row>
    <row r="337" s="10" customFormat="1" ht="96" spans="1:10">
      <c r="A337" s="18" t="s">
        <v>2052</v>
      </c>
      <c r="B337" s="18"/>
      <c r="C337" s="18" t="s">
        <v>2072</v>
      </c>
      <c r="D337" s="18" t="s">
        <v>2076</v>
      </c>
      <c r="E337" s="18" t="s">
        <v>2613</v>
      </c>
      <c r="F337" s="18" t="s">
        <v>2320</v>
      </c>
      <c r="G337" s="18" t="s">
        <v>2251</v>
      </c>
      <c r="H337" s="18" t="s">
        <v>2058</v>
      </c>
      <c r="I337" s="18"/>
      <c r="J337" s="18" t="s">
        <v>2614</v>
      </c>
    </row>
    <row r="338" s="10" customFormat="1" ht="24" spans="1:10">
      <c r="A338" s="18" t="s">
        <v>2639</v>
      </c>
      <c r="B338" s="18" t="s">
        <v>2640</v>
      </c>
      <c r="C338" s="18"/>
      <c r="D338" s="18"/>
      <c r="E338" s="18"/>
      <c r="F338" s="18"/>
      <c r="G338" s="18"/>
      <c r="H338" s="18"/>
      <c r="I338" s="18"/>
      <c r="J338" s="18"/>
    </row>
    <row r="339" s="10" customFormat="1" ht="24" spans="1:10">
      <c r="A339" s="18" t="s">
        <v>2052</v>
      </c>
      <c r="B339" s="18"/>
      <c r="C339" s="18" t="s">
        <v>2053</v>
      </c>
      <c r="D339" s="18" t="s">
        <v>2054</v>
      </c>
      <c r="E339" s="18" t="s">
        <v>2641</v>
      </c>
      <c r="F339" s="18"/>
      <c r="G339" s="18" t="s">
        <v>2057</v>
      </c>
      <c r="H339" s="18" t="s">
        <v>2058</v>
      </c>
      <c r="I339" s="18"/>
      <c r="J339" s="18" t="s">
        <v>2641</v>
      </c>
    </row>
    <row r="340" s="10" customFormat="1" ht="15" spans="1:10">
      <c r="A340" s="18" t="s">
        <v>2052</v>
      </c>
      <c r="B340" s="18"/>
      <c r="C340" s="18" t="s">
        <v>2053</v>
      </c>
      <c r="D340" s="18" t="s">
        <v>2059</v>
      </c>
      <c r="E340" s="18" t="s">
        <v>2642</v>
      </c>
      <c r="F340" s="18"/>
      <c r="G340" s="18" t="s">
        <v>2643</v>
      </c>
      <c r="H340" s="18" t="s">
        <v>2328</v>
      </c>
      <c r="I340" s="18"/>
      <c r="J340" s="18" t="s">
        <v>2642</v>
      </c>
    </row>
    <row r="341" s="10" customFormat="1" ht="24" spans="1:10">
      <c r="A341" s="18" t="s">
        <v>2052</v>
      </c>
      <c r="B341" s="18"/>
      <c r="C341" s="18" t="s">
        <v>2053</v>
      </c>
      <c r="D341" s="18" t="s">
        <v>2066</v>
      </c>
      <c r="E341" s="18" t="s">
        <v>2644</v>
      </c>
      <c r="F341" s="18"/>
      <c r="G341" s="18" t="s">
        <v>2102</v>
      </c>
      <c r="H341" s="18" t="s">
        <v>2058</v>
      </c>
      <c r="I341" s="18"/>
      <c r="J341" s="18" t="s">
        <v>2644</v>
      </c>
    </row>
    <row r="342" s="10" customFormat="1" ht="24" spans="1:10">
      <c r="A342" s="18" t="s">
        <v>2052</v>
      </c>
      <c r="B342" s="18"/>
      <c r="C342" s="18" t="s">
        <v>2068</v>
      </c>
      <c r="D342" s="18" t="s">
        <v>2069</v>
      </c>
      <c r="E342" s="18" t="s">
        <v>2645</v>
      </c>
      <c r="F342" s="18"/>
      <c r="G342" s="18" t="s">
        <v>2102</v>
      </c>
      <c r="H342" s="18" t="s">
        <v>2058</v>
      </c>
      <c r="I342" s="18"/>
      <c r="J342" s="18" t="s">
        <v>2645</v>
      </c>
    </row>
    <row r="343" s="10" customFormat="1" ht="24" spans="1:10">
      <c r="A343" s="18" t="s">
        <v>2052</v>
      </c>
      <c r="B343" s="18"/>
      <c r="C343" s="18" t="s">
        <v>2072</v>
      </c>
      <c r="D343" s="18" t="s">
        <v>2105</v>
      </c>
      <c r="E343" s="18" t="s">
        <v>2646</v>
      </c>
      <c r="F343" s="18"/>
      <c r="G343" s="18" t="s">
        <v>2647</v>
      </c>
      <c r="H343" s="18" t="s">
        <v>2108</v>
      </c>
      <c r="I343" s="18"/>
      <c r="J343" s="18" t="s">
        <v>2646</v>
      </c>
    </row>
    <row r="344" s="10" customFormat="1" ht="15" spans="1:10">
      <c r="A344" s="18" t="s">
        <v>2052</v>
      </c>
      <c r="B344" s="18"/>
      <c r="C344" s="18" t="s">
        <v>2072</v>
      </c>
      <c r="D344" s="18" t="s">
        <v>2076</v>
      </c>
      <c r="E344" s="18" t="s">
        <v>2648</v>
      </c>
      <c r="F344" s="18"/>
      <c r="G344" s="18" t="s">
        <v>2647</v>
      </c>
      <c r="H344" s="18" t="s">
        <v>2649</v>
      </c>
      <c r="I344" s="18"/>
      <c r="J344" s="18" t="s">
        <v>2648</v>
      </c>
    </row>
    <row r="345" s="10" customFormat="1" ht="24" spans="1:10">
      <c r="A345" s="18" t="s">
        <v>2650</v>
      </c>
      <c r="B345" s="18" t="s">
        <v>2651</v>
      </c>
      <c r="C345" s="18"/>
      <c r="D345" s="18"/>
      <c r="E345" s="18"/>
      <c r="F345" s="18"/>
      <c r="G345" s="18"/>
      <c r="H345" s="18"/>
      <c r="I345" s="18"/>
      <c r="J345" s="18"/>
    </row>
    <row r="346" s="10" customFormat="1" ht="15" spans="1:10">
      <c r="A346" s="18" t="s">
        <v>2052</v>
      </c>
      <c r="B346" s="18"/>
      <c r="C346" s="18" t="s">
        <v>2053</v>
      </c>
      <c r="D346" s="18" t="s">
        <v>2054</v>
      </c>
      <c r="E346" s="18" t="s">
        <v>2652</v>
      </c>
      <c r="F346" s="18"/>
      <c r="G346" s="18" t="s">
        <v>2057</v>
      </c>
      <c r="H346" s="18" t="s">
        <v>2058</v>
      </c>
      <c r="I346" s="18"/>
      <c r="J346" s="18" t="s">
        <v>2652</v>
      </c>
    </row>
    <row r="347" s="10" customFormat="1" ht="24" spans="1:10">
      <c r="A347" s="18" t="s">
        <v>2052</v>
      </c>
      <c r="B347" s="18"/>
      <c r="C347" s="18" t="s">
        <v>2068</v>
      </c>
      <c r="D347" s="18" t="s">
        <v>2069</v>
      </c>
      <c r="E347" s="18" t="s">
        <v>2653</v>
      </c>
      <c r="F347" s="18"/>
      <c r="G347" s="18" t="s">
        <v>2102</v>
      </c>
      <c r="H347" s="18" t="s">
        <v>2058</v>
      </c>
      <c r="I347" s="18"/>
      <c r="J347" s="18" t="s">
        <v>2653</v>
      </c>
    </row>
    <row r="348" s="10" customFormat="1" ht="36" spans="1:10">
      <c r="A348" s="18" t="s">
        <v>2052</v>
      </c>
      <c r="B348" s="18"/>
      <c r="C348" s="18" t="s">
        <v>2072</v>
      </c>
      <c r="D348" s="18" t="s">
        <v>2076</v>
      </c>
      <c r="E348" s="18" t="s">
        <v>2654</v>
      </c>
      <c r="F348" s="18"/>
      <c r="G348" s="18" t="s">
        <v>2102</v>
      </c>
      <c r="H348" s="18" t="s">
        <v>2058</v>
      </c>
      <c r="I348" s="18"/>
      <c r="J348" s="18" t="s">
        <v>2654</v>
      </c>
    </row>
    <row r="349" s="10" customFormat="1" ht="15" spans="1:10">
      <c r="A349" s="18" t="s">
        <v>2655</v>
      </c>
      <c r="B349" s="18" t="s">
        <v>2651</v>
      </c>
      <c r="C349" s="18"/>
      <c r="D349" s="18"/>
      <c r="E349" s="18"/>
      <c r="F349" s="18"/>
      <c r="G349" s="18"/>
      <c r="H349" s="18"/>
      <c r="I349" s="18"/>
      <c r="J349" s="18"/>
    </row>
    <row r="350" s="10" customFormat="1" ht="36" spans="1:10">
      <c r="A350" s="18" t="s">
        <v>2052</v>
      </c>
      <c r="B350" s="18"/>
      <c r="C350" s="18" t="s">
        <v>2053</v>
      </c>
      <c r="D350" s="18" t="s">
        <v>2083</v>
      </c>
      <c r="E350" s="18" t="s">
        <v>2656</v>
      </c>
      <c r="F350" s="18" t="s">
        <v>2250</v>
      </c>
      <c r="G350" s="18" t="s">
        <v>2657</v>
      </c>
      <c r="H350" s="18"/>
      <c r="I350" s="18" t="s">
        <v>2252</v>
      </c>
      <c r="J350" s="18" t="s">
        <v>2658</v>
      </c>
    </row>
    <row r="351" s="10" customFormat="1" ht="36" spans="1:10">
      <c r="A351" s="18" t="s">
        <v>2052</v>
      </c>
      <c r="B351" s="18"/>
      <c r="C351" s="18" t="s">
        <v>2053</v>
      </c>
      <c r="D351" s="18" t="s">
        <v>2083</v>
      </c>
      <c r="E351" s="18" t="s">
        <v>2659</v>
      </c>
      <c r="F351" s="18" t="s">
        <v>2250</v>
      </c>
      <c r="G351" s="18" t="s">
        <v>2657</v>
      </c>
      <c r="H351" s="18"/>
      <c r="I351" s="18" t="s">
        <v>2252</v>
      </c>
      <c r="J351" s="18" t="s">
        <v>2658</v>
      </c>
    </row>
    <row r="352" s="10" customFormat="1" ht="36" spans="1:10">
      <c r="A352" s="18" t="s">
        <v>2052</v>
      </c>
      <c r="B352" s="18"/>
      <c r="C352" s="18" t="s">
        <v>2053</v>
      </c>
      <c r="D352" s="18" t="s">
        <v>2054</v>
      </c>
      <c r="E352" s="18" t="s">
        <v>2660</v>
      </c>
      <c r="F352" s="18" t="s">
        <v>2250</v>
      </c>
      <c r="G352" s="18" t="s">
        <v>2661</v>
      </c>
      <c r="H352" s="18"/>
      <c r="I352" s="18" t="s">
        <v>2252</v>
      </c>
      <c r="J352" s="18" t="s">
        <v>2658</v>
      </c>
    </row>
    <row r="353" s="10" customFormat="1" ht="36" spans="1:10">
      <c r="A353" s="18" t="s">
        <v>2052</v>
      </c>
      <c r="B353" s="18"/>
      <c r="C353" s="18" t="s">
        <v>2053</v>
      </c>
      <c r="D353" s="18" t="s">
        <v>2059</v>
      </c>
      <c r="E353" s="18" t="s">
        <v>2662</v>
      </c>
      <c r="F353" s="18" t="s">
        <v>2250</v>
      </c>
      <c r="G353" s="18" t="s">
        <v>2057</v>
      </c>
      <c r="H353" s="18"/>
      <c r="I353" s="18" t="s">
        <v>2252</v>
      </c>
      <c r="J353" s="18" t="s">
        <v>2658</v>
      </c>
    </row>
    <row r="354" s="10" customFormat="1" ht="36" spans="1:10">
      <c r="A354" s="18" t="s">
        <v>2052</v>
      </c>
      <c r="B354" s="18"/>
      <c r="C354" s="18" t="s">
        <v>2053</v>
      </c>
      <c r="D354" s="18" t="s">
        <v>2059</v>
      </c>
      <c r="E354" s="18" t="s">
        <v>2663</v>
      </c>
      <c r="F354" s="18" t="s">
        <v>2250</v>
      </c>
      <c r="G354" s="18" t="s">
        <v>2251</v>
      </c>
      <c r="H354" s="18"/>
      <c r="I354" s="18" t="s">
        <v>2252</v>
      </c>
      <c r="J354" s="18" t="s">
        <v>2658</v>
      </c>
    </row>
    <row r="355" s="10" customFormat="1" ht="36" spans="1:10">
      <c r="A355" s="18" t="s">
        <v>2052</v>
      </c>
      <c r="B355" s="18"/>
      <c r="C355" s="18" t="s">
        <v>2053</v>
      </c>
      <c r="D355" s="18" t="s">
        <v>2059</v>
      </c>
      <c r="E355" s="18" t="s">
        <v>2664</v>
      </c>
      <c r="F355" s="18" t="s">
        <v>2250</v>
      </c>
      <c r="G355" s="18" t="s">
        <v>2665</v>
      </c>
      <c r="H355" s="18"/>
      <c r="I355" s="18" t="s">
        <v>2252</v>
      </c>
      <c r="J355" s="18" t="s">
        <v>2658</v>
      </c>
    </row>
    <row r="356" s="10" customFormat="1" ht="36" spans="1:10">
      <c r="A356" s="18" t="s">
        <v>2052</v>
      </c>
      <c r="B356" s="18"/>
      <c r="C356" s="18" t="s">
        <v>2068</v>
      </c>
      <c r="D356" s="18" t="s">
        <v>2069</v>
      </c>
      <c r="E356" s="18" t="s">
        <v>2666</v>
      </c>
      <c r="F356" s="18" t="s">
        <v>2250</v>
      </c>
      <c r="G356" s="18" t="s">
        <v>2667</v>
      </c>
      <c r="H356" s="18"/>
      <c r="I356" s="18" t="s">
        <v>2252</v>
      </c>
      <c r="J356" s="18" t="s">
        <v>2658</v>
      </c>
    </row>
    <row r="357" s="10" customFormat="1" ht="36" spans="1:10">
      <c r="A357" s="18" t="s">
        <v>2052</v>
      </c>
      <c r="B357" s="18"/>
      <c r="C357" s="18" t="s">
        <v>2072</v>
      </c>
      <c r="D357" s="18"/>
      <c r="E357" s="18" t="s">
        <v>2668</v>
      </c>
      <c r="F357" s="18" t="s">
        <v>2250</v>
      </c>
      <c r="G357" s="18" t="s">
        <v>2669</v>
      </c>
      <c r="H357" s="18"/>
      <c r="I357" s="18" t="s">
        <v>2252</v>
      </c>
      <c r="J357" s="18" t="s">
        <v>2658</v>
      </c>
    </row>
    <row r="358" s="10" customFormat="1" ht="24" spans="1:10">
      <c r="A358" s="18" t="s">
        <v>2670</v>
      </c>
      <c r="B358" s="18" t="s">
        <v>2671</v>
      </c>
      <c r="C358" s="18"/>
      <c r="D358" s="18"/>
      <c r="E358" s="18"/>
      <c r="F358" s="18"/>
      <c r="G358" s="18"/>
      <c r="H358" s="18"/>
      <c r="I358" s="18"/>
      <c r="J358" s="18"/>
    </row>
    <row r="359" s="10" customFormat="1" ht="15" spans="1:10">
      <c r="A359" s="18" t="s">
        <v>2052</v>
      </c>
      <c r="B359" s="18"/>
      <c r="C359" s="18" t="s">
        <v>2053</v>
      </c>
      <c r="D359" s="18" t="s">
        <v>2054</v>
      </c>
      <c r="E359" s="18" t="s">
        <v>2672</v>
      </c>
      <c r="F359" s="18"/>
      <c r="G359" s="18" t="s">
        <v>2673</v>
      </c>
      <c r="H359" s="18" t="s">
        <v>2108</v>
      </c>
      <c r="I359" s="18"/>
      <c r="J359" s="18" t="s">
        <v>2674</v>
      </c>
    </row>
    <row r="360" s="10" customFormat="1" ht="15" spans="1:10">
      <c r="A360" s="18" t="s">
        <v>2052</v>
      </c>
      <c r="B360" s="18"/>
      <c r="C360" s="18" t="s">
        <v>2068</v>
      </c>
      <c r="D360" s="18" t="s">
        <v>2069</v>
      </c>
      <c r="E360" s="18" t="s">
        <v>2675</v>
      </c>
      <c r="F360" s="18"/>
      <c r="G360" s="18" t="s">
        <v>2676</v>
      </c>
      <c r="H360" s="18" t="s">
        <v>2058</v>
      </c>
      <c r="I360" s="18"/>
      <c r="J360" s="18" t="s">
        <v>2674</v>
      </c>
    </row>
    <row r="361" s="10" customFormat="1" ht="24" spans="1:10">
      <c r="A361" s="18" t="s">
        <v>2052</v>
      </c>
      <c r="B361" s="18"/>
      <c r="C361" s="18" t="s">
        <v>2072</v>
      </c>
      <c r="D361" s="18" t="s">
        <v>2177</v>
      </c>
      <c r="E361" s="18" t="s">
        <v>2677</v>
      </c>
      <c r="F361" s="18"/>
      <c r="G361" s="18" t="s">
        <v>2678</v>
      </c>
      <c r="H361" s="18" t="s">
        <v>2058</v>
      </c>
      <c r="I361" s="18"/>
      <c r="J361" s="18" t="s">
        <v>2674</v>
      </c>
    </row>
    <row r="362" s="10" customFormat="1" ht="24" spans="1:10">
      <c r="A362" s="18" t="s">
        <v>2679</v>
      </c>
      <c r="B362" s="18" t="s">
        <v>2680</v>
      </c>
      <c r="C362" s="18"/>
      <c r="D362" s="18"/>
      <c r="E362" s="18"/>
      <c r="F362" s="18"/>
      <c r="G362" s="18"/>
      <c r="H362" s="18"/>
      <c r="I362" s="18"/>
      <c r="J362" s="18"/>
    </row>
    <row r="363" s="10" customFormat="1" ht="24" spans="1:10">
      <c r="A363" s="18" t="s">
        <v>2052</v>
      </c>
      <c r="B363" s="18"/>
      <c r="C363" s="18" t="s">
        <v>2053</v>
      </c>
      <c r="D363" s="18" t="s">
        <v>2054</v>
      </c>
      <c r="E363" s="18" t="s">
        <v>2681</v>
      </c>
      <c r="F363" s="18"/>
      <c r="G363" s="18" t="s">
        <v>2682</v>
      </c>
      <c r="H363" s="18" t="s">
        <v>2683</v>
      </c>
      <c r="I363" s="18"/>
      <c r="J363" s="18" t="s">
        <v>2684</v>
      </c>
    </row>
    <row r="364" s="10" customFormat="1" ht="15" spans="1:10">
      <c r="A364" s="18" t="s">
        <v>2052</v>
      </c>
      <c r="B364" s="18"/>
      <c r="C364" s="18" t="s">
        <v>2053</v>
      </c>
      <c r="D364" s="18" t="s">
        <v>2059</v>
      </c>
      <c r="E364" s="18" t="s">
        <v>2685</v>
      </c>
      <c r="F364" s="18" t="s">
        <v>2320</v>
      </c>
      <c r="G364" s="18" t="s">
        <v>2463</v>
      </c>
      <c r="H364" s="18" t="s">
        <v>2686</v>
      </c>
      <c r="I364" s="18"/>
      <c r="J364" s="18" t="s">
        <v>2687</v>
      </c>
    </row>
    <row r="365" s="10" customFormat="1" ht="24" spans="1:10">
      <c r="A365" s="18" t="s">
        <v>2052</v>
      </c>
      <c r="B365" s="18"/>
      <c r="C365" s="18" t="s">
        <v>2053</v>
      </c>
      <c r="D365" s="18" t="s">
        <v>2059</v>
      </c>
      <c r="E365" s="18" t="s">
        <v>2343</v>
      </c>
      <c r="F365" s="18" t="s">
        <v>2250</v>
      </c>
      <c r="G365" s="18" t="s">
        <v>2688</v>
      </c>
      <c r="H365" s="18" t="s">
        <v>2464</v>
      </c>
      <c r="I365" s="18"/>
      <c r="J365" s="18" t="s">
        <v>2689</v>
      </c>
    </row>
    <row r="366" s="10" customFormat="1" ht="15" spans="1:10">
      <c r="A366" s="18" t="s">
        <v>2052</v>
      </c>
      <c r="B366" s="18"/>
      <c r="C366" s="18" t="s">
        <v>2053</v>
      </c>
      <c r="D366" s="18" t="s">
        <v>2059</v>
      </c>
      <c r="E366" s="18" t="s">
        <v>2580</v>
      </c>
      <c r="F366" s="18" t="s">
        <v>2320</v>
      </c>
      <c r="G366" s="18" t="s">
        <v>2690</v>
      </c>
      <c r="H366" s="18" t="s">
        <v>2062</v>
      </c>
      <c r="I366" s="18"/>
      <c r="J366" s="18" t="s">
        <v>2691</v>
      </c>
    </row>
    <row r="367" s="10" customFormat="1" ht="72" spans="1:10">
      <c r="A367" s="18" t="s">
        <v>2052</v>
      </c>
      <c r="B367" s="18"/>
      <c r="C367" s="18" t="s">
        <v>2053</v>
      </c>
      <c r="D367" s="18" t="s">
        <v>2066</v>
      </c>
      <c r="E367" s="18" t="s">
        <v>2692</v>
      </c>
      <c r="F367" s="18" t="s">
        <v>2320</v>
      </c>
      <c r="G367" s="18" t="s">
        <v>2057</v>
      </c>
      <c r="H367" s="18" t="s">
        <v>2058</v>
      </c>
      <c r="I367" s="18"/>
      <c r="J367" s="18" t="s">
        <v>2693</v>
      </c>
    </row>
    <row r="368" s="10" customFormat="1" ht="96" spans="1:10">
      <c r="A368" s="18" t="s">
        <v>2052</v>
      </c>
      <c r="B368" s="18"/>
      <c r="C368" s="18" t="s">
        <v>2053</v>
      </c>
      <c r="D368" s="18" t="s">
        <v>2066</v>
      </c>
      <c r="E368" s="18" t="s">
        <v>2590</v>
      </c>
      <c r="F368" s="18" t="s">
        <v>2320</v>
      </c>
      <c r="G368" s="18" t="s">
        <v>2057</v>
      </c>
      <c r="H368" s="18" t="s">
        <v>2058</v>
      </c>
      <c r="I368" s="18"/>
      <c r="J368" s="18" t="s">
        <v>2591</v>
      </c>
    </row>
    <row r="369" s="10" customFormat="1" ht="24" spans="1:10">
      <c r="A369" s="18" t="s">
        <v>2052</v>
      </c>
      <c r="B369" s="18"/>
      <c r="C369" s="18" t="s">
        <v>2053</v>
      </c>
      <c r="D369" s="18" t="s">
        <v>2066</v>
      </c>
      <c r="E369" s="18" t="s">
        <v>2694</v>
      </c>
      <c r="F369" s="18" t="s">
        <v>2320</v>
      </c>
      <c r="G369" s="18" t="s">
        <v>2057</v>
      </c>
      <c r="H369" s="18" t="s">
        <v>2058</v>
      </c>
      <c r="I369" s="18"/>
      <c r="J369" s="18" t="s">
        <v>2695</v>
      </c>
    </row>
    <row r="370" s="10" customFormat="1" ht="24" spans="1:10">
      <c r="A370" s="18" t="s">
        <v>2052</v>
      </c>
      <c r="B370" s="18"/>
      <c r="C370" s="18" t="s">
        <v>2068</v>
      </c>
      <c r="D370" s="18" t="s">
        <v>2069</v>
      </c>
      <c r="E370" s="18" t="s">
        <v>2696</v>
      </c>
      <c r="F370" s="18" t="s">
        <v>2320</v>
      </c>
      <c r="G370" s="18" t="s">
        <v>2071</v>
      </c>
      <c r="H370" s="18" t="s">
        <v>2058</v>
      </c>
      <c r="I370" s="18"/>
      <c r="J370" s="18" t="s">
        <v>2697</v>
      </c>
    </row>
    <row r="371" s="10" customFormat="1" ht="24" spans="1:10">
      <c r="A371" s="18" t="s">
        <v>2052</v>
      </c>
      <c r="B371" s="18"/>
      <c r="C371" s="18" t="s">
        <v>2068</v>
      </c>
      <c r="D371" s="18" t="s">
        <v>2069</v>
      </c>
      <c r="E371" s="18" t="s">
        <v>2698</v>
      </c>
      <c r="F371" s="18"/>
      <c r="G371" s="18" t="s">
        <v>2071</v>
      </c>
      <c r="H371" s="18" t="s">
        <v>2058</v>
      </c>
      <c r="I371" s="18"/>
      <c r="J371" s="18" t="s">
        <v>2697</v>
      </c>
    </row>
    <row r="372" s="10" customFormat="1" ht="15" spans="1:10">
      <c r="A372" s="18" t="s">
        <v>2052</v>
      </c>
      <c r="B372" s="18"/>
      <c r="C372" s="18" t="s">
        <v>2072</v>
      </c>
      <c r="D372" s="18" t="s">
        <v>2105</v>
      </c>
      <c r="E372" s="18" t="s">
        <v>2699</v>
      </c>
      <c r="F372" s="18"/>
      <c r="G372" s="18" t="s">
        <v>2700</v>
      </c>
      <c r="H372" s="18" t="s">
        <v>2108</v>
      </c>
      <c r="I372" s="18"/>
      <c r="J372" s="18" t="s">
        <v>2701</v>
      </c>
    </row>
    <row r="373" s="10" customFormat="1" ht="24" spans="1:10">
      <c r="A373" s="18" t="s">
        <v>2052</v>
      </c>
      <c r="B373" s="18"/>
      <c r="C373" s="18" t="s">
        <v>2072</v>
      </c>
      <c r="D373" s="18" t="s">
        <v>2076</v>
      </c>
      <c r="E373" s="18" t="s">
        <v>2702</v>
      </c>
      <c r="F373" s="18"/>
      <c r="G373" s="18" t="s">
        <v>2703</v>
      </c>
      <c r="H373" s="18" t="s">
        <v>2108</v>
      </c>
      <c r="I373" s="18"/>
      <c r="J373" s="18" t="s">
        <v>2704</v>
      </c>
    </row>
    <row r="374" s="10" customFormat="1" ht="24" spans="1:10">
      <c r="A374" s="18" t="s">
        <v>2705</v>
      </c>
      <c r="B374" s="18" t="s">
        <v>2706</v>
      </c>
      <c r="C374" s="18"/>
      <c r="D374" s="18"/>
      <c r="E374" s="18"/>
      <c r="F374" s="18"/>
      <c r="G374" s="18"/>
      <c r="H374" s="18"/>
      <c r="I374" s="18"/>
      <c r="J374" s="18"/>
    </row>
    <row r="375" s="10" customFormat="1" ht="36" spans="1:10">
      <c r="A375" s="18" t="s">
        <v>2052</v>
      </c>
      <c r="B375" s="18"/>
      <c r="C375" s="18" t="s">
        <v>2053</v>
      </c>
      <c r="D375" s="18" t="s">
        <v>2054</v>
      </c>
      <c r="E375" s="18" t="s">
        <v>2707</v>
      </c>
      <c r="F375" s="18"/>
      <c r="G375" s="18" t="s">
        <v>2057</v>
      </c>
      <c r="H375" s="18" t="s">
        <v>2058</v>
      </c>
      <c r="I375" s="18"/>
      <c r="J375" s="18" t="s">
        <v>2707</v>
      </c>
    </row>
    <row r="376" s="10" customFormat="1" ht="24" spans="1:10">
      <c r="A376" s="18" t="s">
        <v>2052</v>
      </c>
      <c r="B376" s="18"/>
      <c r="C376" s="18" t="s">
        <v>2068</v>
      </c>
      <c r="D376" s="18" t="s">
        <v>2069</v>
      </c>
      <c r="E376" s="18" t="s">
        <v>2708</v>
      </c>
      <c r="F376" s="18"/>
      <c r="G376" s="18" t="s">
        <v>2071</v>
      </c>
      <c r="H376" s="18" t="s">
        <v>2058</v>
      </c>
      <c r="I376" s="18"/>
      <c r="J376" s="18" t="s">
        <v>2708</v>
      </c>
    </row>
    <row r="377" s="10" customFormat="1" ht="36" spans="1:10">
      <c r="A377" s="18" t="s">
        <v>2052</v>
      </c>
      <c r="B377" s="18"/>
      <c r="C377" s="18" t="s">
        <v>2072</v>
      </c>
      <c r="D377" s="18" t="s">
        <v>2076</v>
      </c>
      <c r="E377" s="18" t="s">
        <v>2709</v>
      </c>
      <c r="F377" s="18"/>
      <c r="G377" s="18" t="s">
        <v>2071</v>
      </c>
      <c r="H377" s="18" t="s">
        <v>2058</v>
      </c>
      <c r="I377" s="18"/>
      <c r="J377" s="18" t="s">
        <v>2709</v>
      </c>
    </row>
    <row r="378" s="10" customFormat="1" ht="24" spans="1:10">
      <c r="A378" s="18" t="s">
        <v>2710</v>
      </c>
      <c r="B378" s="18" t="s">
        <v>2711</v>
      </c>
      <c r="C378" s="18"/>
      <c r="D378" s="18"/>
      <c r="E378" s="18"/>
      <c r="F378" s="18"/>
      <c r="G378" s="18"/>
      <c r="H378" s="18"/>
      <c r="I378" s="18"/>
      <c r="J378" s="18"/>
    </row>
    <row r="379" s="10" customFormat="1" ht="15" spans="1:10">
      <c r="A379" s="18" t="s">
        <v>2052</v>
      </c>
      <c r="B379" s="18"/>
      <c r="C379" s="18" t="s">
        <v>2053</v>
      </c>
      <c r="D379" s="18" t="s">
        <v>2054</v>
      </c>
      <c r="E379" s="18" t="s">
        <v>2712</v>
      </c>
      <c r="F379" s="18"/>
      <c r="G379" s="18" t="s">
        <v>2057</v>
      </c>
      <c r="H379" s="18" t="s">
        <v>2058</v>
      </c>
      <c r="I379" s="18"/>
      <c r="J379" s="18" t="s">
        <v>2712</v>
      </c>
    </row>
    <row r="380" s="10" customFormat="1" ht="15" spans="1:10">
      <c r="A380" s="18" t="s">
        <v>2052</v>
      </c>
      <c r="B380" s="18"/>
      <c r="C380" s="18" t="s">
        <v>2053</v>
      </c>
      <c r="D380" s="18" t="s">
        <v>2059</v>
      </c>
      <c r="E380" s="18" t="s">
        <v>2713</v>
      </c>
      <c r="F380" s="18"/>
      <c r="G380" s="18" t="s">
        <v>2714</v>
      </c>
      <c r="H380" s="18" t="s">
        <v>2127</v>
      </c>
      <c r="I380" s="18"/>
      <c r="J380" s="18" t="s">
        <v>2715</v>
      </c>
    </row>
    <row r="381" s="10" customFormat="1" ht="24" spans="1:10">
      <c r="A381" s="18" t="s">
        <v>2052</v>
      </c>
      <c r="B381" s="18"/>
      <c r="C381" s="18" t="s">
        <v>2068</v>
      </c>
      <c r="D381" s="18" t="s">
        <v>2069</v>
      </c>
      <c r="E381" s="18" t="s">
        <v>2716</v>
      </c>
      <c r="F381" s="18"/>
      <c r="G381" s="18" t="s">
        <v>2071</v>
      </c>
      <c r="H381" s="18" t="s">
        <v>2058</v>
      </c>
      <c r="I381" s="18"/>
      <c r="J381" s="18" t="s">
        <v>2716</v>
      </c>
    </row>
    <row r="382" s="10" customFormat="1" ht="15" spans="1:10">
      <c r="A382" s="18" t="s">
        <v>2052</v>
      </c>
      <c r="B382" s="18"/>
      <c r="C382" s="18" t="s">
        <v>2072</v>
      </c>
      <c r="D382" s="18" t="s">
        <v>2073</v>
      </c>
      <c r="E382" s="18" t="s">
        <v>2713</v>
      </c>
      <c r="F382" s="18"/>
      <c r="G382" s="18" t="s">
        <v>2714</v>
      </c>
      <c r="H382" s="18" t="s">
        <v>2127</v>
      </c>
      <c r="I382" s="18"/>
      <c r="J382" s="18" t="s">
        <v>2717</v>
      </c>
    </row>
    <row r="383" s="10" customFormat="1" ht="24" spans="1:10">
      <c r="A383" s="18" t="s">
        <v>2718</v>
      </c>
      <c r="B383" s="18" t="s">
        <v>2719</v>
      </c>
      <c r="C383" s="18"/>
      <c r="D383" s="18"/>
      <c r="E383" s="18"/>
      <c r="F383" s="18"/>
      <c r="G383" s="18"/>
      <c r="H383" s="18"/>
      <c r="I383" s="18"/>
      <c r="J383" s="18"/>
    </row>
    <row r="384" s="10" customFormat="1" ht="84" spans="1:10">
      <c r="A384" s="18" t="s">
        <v>2052</v>
      </c>
      <c r="B384" s="18"/>
      <c r="C384" s="18" t="s">
        <v>2053</v>
      </c>
      <c r="D384" s="18" t="s">
        <v>2066</v>
      </c>
      <c r="E384" s="18" t="s">
        <v>2607</v>
      </c>
      <c r="F384" s="18" t="s">
        <v>2320</v>
      </c>
      <c r="G384" s="18" t="s">
        <v>2251</v>
      </c>
      <c r="H384" s="18" t="s">
        <v>2058</v>
      </c>
      <c r="I384" s="18"/>
      <c r="J384" s="18" t="s">
        <v>2609</v>
      </c>
    </row>
    <row r="385" s="10" customFormat="1" ht="96" spans="1:10">
      <c r="A385" s="18" t="s">
        <v>2052</v>
      </c>
      <c r="B385" s="18"/>
      <c r="C385" s="18" t="s">
        <v>2068</v>
      </c>
      <c r="D385" s="18" t="s">
        <v>2069</v>
      </c>
      <c r="E385" s="18" t="s">
        <v>2610</v>
      </c>
      <c r="F385" s="18" t="s">
        <v>2320</v>
      </c>
      <c r="G385" s="18" t="s">
        <v>2611</v>
      </c>
      <c r="H385" s="18" t="s">
        <v>2058</v>
      </c>
      <c r="I385" s="18"/>
      <c r="J385" s="18" t="s">
        <v>2612</v>
      </c>
    </row>
    <row r="386" s="10" customFormat="1" ht="96" spans="1:10">
      <c r="A386" s="18" t="s">
        <v>2052</v>
      </c>
      <c r="B386" s="18"/>
      <c r="C386" s="18" t="s">
        <v>2072</v>
      </c>
      <c r="D386" s="18" t="s">
        <v>2076</v>
      </c>
      <c r="E386" s="18" t="s">
        <v>2720</v>
      </c>
      <c r="F386" s="18" t="s">
        <v>2320</v>
      </c>
      <c r="G386" s="18" t="s">
        <v>2611</v>
      </c>
      <c r="H386" s="18" t="s">
        <v>2058</v>
      </c>
      <c r="I386" s="18"/>
      <c r="J386" s="18" t="s">
        <v>2721</v>
      </c>
    </row>
    <row r="387" s="10" customFormat="1" ht="24" spans="1:10">
      <c r="A387" s="18" t="s">
        <v>2722</v>
      </c>
      <c r="B387" s="18" t="s">
        <v>2723</v>
      </c>
      <c r="C387" s="18"/>
      <c r="D387" s="18"/>
      <c r="E387" s="18"/>
      <c r="F387" s="18"/>
      <c r="G387" s="18"/>
      <c r="H387" s="18"/>
      <c r="I387" s="18"/>
      <c r="J387" s="18"/>
    </row>
    <row r="388" s="10" customFormat="1" ht="84" spans="1:10">
      <c r="A388" s="18" t="s">
        <v>2052</v>
      </c>
      <c r="B388" s="18"/>
      <c r="C388" s="18" t="s">
        <v>2053</v>
      </c>
      <c r="D388" s="18" t="s">
        <v>2066</v>
      </c>
      <c r="E388" s="18" t="s">
        <v>2607</v>
      </c>
      <c r="F388" s="18" t="s">
        <v>2320</v>
      </c>
      <c r="G388" s="18" t="s">
        <v>2724</v>
      </c>
      <c r="H388" s="18" t="s">
        <v>2058</v>
      </c>
      <c r="I388" s="18"/>
      <c r="J388" s="18" t="s">
        <v>2609</v>
      </c>
    </row>
    <row r="389" s="10" customFormat="1" ht="96" spans="1:10">
      <c r="A389" s="18" t="s">
        <v>2052</v>
      </c>
      <c r="B389" s="18"/>
      <c r="C389" s="18" t="s">
        <v>2068</v>
      </c>
      <c r="D389" s="18" t="s">
        <v>2069</v>
      </c>
      <c r="E389" s="18" t="s">
        <v>2610</v>
      </c>
      <c r="F389" s="18" t="s">
        <v>2320</v>
      </c>
      <c r="G389" s="18" t="s">
        <v>2611</v>
      </c>
      <c r="H389" s="18" t="s">
        <v>2058</v>
      </c>
      <c r="I389" s="18"/>
      <c r="J389" s="18" t="s">
        <v>2612</v>
      </c>
    </row>
    <row r="390" s="10" customFormat="1" ht="96" spans="1:10">
      <c r="A390" s="18" t="s">
        <v>2052</v>
      </c>
      <c r="B390" s="18"/>
      <c r="C390" s="18" t="s">
        <v>2072</v>
      </c>
      <c r="D390" s="18" t="s">
        <v>2076</v>
      </c>
      <c r="E390" s="18" t="s">
        <v>2613</v>
      </c>
      <c r="F390" s="18" t="s">
        <v>2320</v>
      </c>
      <c r="G390" s="18" t="s">
        <v>2251</v>
      </c>
      <c r="H390" s="18" t="s">
        <v>2058</v>
      </c>
      <c r="I390" s="18"/>
      <c r="J390" s="18" t="s">
        <v>2614</v>
      </c>
    </row>
    <row r="391" s="10" customFormat="1" ht="24" spans="1:10">
      <c r="A391" s="18" t="s">
        <v>2725</v>
      </c>
      <c r="B391" s="18" t="s">
        <v>2726</v>
      </c>
      <c r="C391" s="18"/>
      <c r="D391" s="18"/>
      <c r="E391" s="18"/>
      <c r="F391" s="18"/>
      <c r="G391" s="18"/>
      <c r="H391" s="18"/>
      <c r="I391" s="18"/>
      <c r="J391" s="18"/>
    </row>
    <row r="392" s="10" customFormat="1" ht="72" spans="1:10">
      <c r="A392" s="18" t="s">
        <v>2052</v>
      </c>
      <c r="B392" s="18"/>
      <c r="C392" s="18" t="s">
        <v>2053</v>
      </c>
      <c r="D392" s="18" t="s">
        <v>2054</v>
      </c>
      <c r="E392" s="18" t="s">
        <v>2727</v>
      </c>
      <c r="F392" s="18" t="s">
        <v>2320</v>
      </c>
      <c r="G392" s="18" t="s">
        <v>2251</v>
      </c>
      <c r="H392" s="18" t="s">
        <v>2058</v>
      </c>
      <c r="I392" s="18"/>
      <c r="J392" s="18" t="s">
        <v>2728</v>
      </c>
    </row>
    <row r="393" s="10" customFormat="1" ht="96" spans="1:10">
      <c r="A393" s="18" t="s">
        <v>2052</v>
      </c>
      <c r="B393" s="18"/>
      <c r="C393" s="18" t="s">
        <v>2068</v>
      </c>
      <c r="D393" s="18" t="s">
        <v>2069</v>
      </c>
      <c r="E393" s="18" t="s">
        <v>2610</v>
      </c>
      <c r="F393" s="18" t="s">
        <v>2320</v>
      </c>
      <c r="G393" s="18" t="s">
        <v>2611</v>
      </c>
      <c r="H393" s="18" t="s">
        <v>2058</v>
      </c>
      <c r="I393" s="18"/>
      <c r="J393" s="18" t="s">
        <v>2612</v>
      </c>
    </row>
    <row r="394" s="10" customFormat="1" ht="96" spans="1:10">
      <c r="A394" s="18" t="s">
        <v>2052</v>
      </c>
      <c r="B394" s="18"/>
      <c r="C394" s="18" t="s">
        <v>2072</v>
      </c>
      <c r="D394" s="18" t="s">
        <v>2076</v>
      </c>
      <c r="E394" s="18" t="s">
        <v>2613</v>
      </c>
      <c r="F394" s="18" t="s">
        <v>2320</v>
      </c>
      <c r="G394" s="18" t="s">
        <v>2251</v>
      </c>
      <c r="H394" s="18" t="s">
        <v>2058</v>
      </c>
      <c r="I394" s="18"/>
      <c r="J394" s="18" t="s">
        <v>2614</v>
      </c>
    </row>
    <row r="395" s="10" customFormat="1" ht="24" spans="1:10">
      <c r="A395" s="18" t="s">
        <v>2729</v>
      </c>
      <c r="B395" s="18" t="s">
        <v>2730</v>
      </c>
      <c r="C395" s="18"/>
      <c r="D395" s="18"/>
      <c r="E395" s="18"/>
      <c r="F395" s="18"/>
      <c r="G395" s="18"/>
      <c r="H395" s="18"/>
      <c r="I395" s="18"/>
      <c r="J395" s="18"/>
    </row>
    <row r="396" s="10" customFormat="1" ht="84" spans="1:10">
      <c r="A396" s="18" t="s">
        <v>2052</v>
      </c>
      <c r="B396" s="18"/>
      <c r="C396" s="18" t="s">
        <v>2053</v>
      </c>
      <c r="D396" s="18" t="s">
        <v>2059</v>
      </c>
      <c r="E396" s="18" t="s">
        <v>2635</v>
      </c>
      <c r="F396" s="18" t="s">
        <v>2320</v>
      </c>
      <c r="G396" s="18" t="s">
        <v>2251</v>
      </c>
      <c r="H396" s="18" t="s">
        <v>2058</v>
      </c>
      <c r="I396" s="18"/>
      <c r="J396" s="18" t="s">
        <v>2636</v>
      </c>
    </row>
    <row r="397" s="10" customFormat="1" ht="96" spans="1:10">
      <c r="A397" s="18" t="s">
        <v>2052</v>
      </c>
      <c r="B397" s="18"/>
      <c r="C397" s="18" t="s">
        <v>2068</v>
      </c>
      <c r="D397" s="18" t="s">
        <v>2069</v>
      </c>
      <c r="E397" s="18" t="s">
        <v>2610</v>
      </c>
      <c r="F397" s="18" t="s">
        <v>2320</v>
      </c>
      <c r="G397" s="18" t="s">
        <v>2611</v>
      </c>
      <c r="H397" s="18" t="s">
        <v>2058</v>
      </c>
      <c r="I397" s="18"/>
      <c r="J397" s="18" t="s">
        <v>2612</v>
      </c>
    </row>
    <row r="398" s="10" customFormat="1" ht="96" spans="1:10">
      <c r="A398" s="18" t="s">
        <v>2052</v>
      </c>
      <c r="B398" s="18"/>
      <c r="C398" s="18" t="s">
        <v>2072</v>
      </c>
      <c r="D398" s="18" t="s">
        <v>2076</v>
      </c>
      <c r="E398" s="18" t="s">
        <v>2613</v>
      </c>
      <c r="F398" s="18" t="s">
        <v>2320</v>
      </c>
      <c r="G398" s="18" t="s">
        <v>2251</v>
      </c>
      <c r="H398" s="18" t="s">
        <v>2058</v>
      </c>
      <c r="I398" s="18"/>
      <c r="J398" s="18" t="s">
        <v>2614</v>
      </c>
    </row>
    <row r="399" s="10" customFormat="1" ht="60" spans="1:10">
      <c r="A399" s="18" t="s">
        <v>2731</v>
      </c>
      <c r="B399" s="18" t="s">
        <v>2732</v>
      </c>
      <c r="C399" s="18"/>
      <c r="D399" s="18"/>
      <c r="E399" s="18"/>
      <c r="F399" s="18"/>
      <c r="G399" s="18"/>
      <c r="H399" s="18"/>
      <c r="I399" s="18"/>
      <c r="J399" s="18"/>
    </row>
    <row r="400" s="10" customFormat="1" ht="36" spans="1:10">
      <c r="A400" s="18" t="s">
        <v>2052</v>
      </c>
      <c r="B400" s="18"/>
      <c r="C400" s="18" t="s">
        <v>2053</v>
      </c>
      <c r="D400" s="18" t="s">
        <v>2059</v>
      </c>
      <c r="E400" s="18" t="s">
        <v>2733</v>
      </c>
      <c r="F400" s="18" t="s">
        <v>2320</v>
      </c>
      <c r="G400" s="18" t="s">
        <v>2387</v>
      </c>
      <c r="H400" s="18" t="s">
        <v>2079</v>
      </c>
      <c r="I400" s="18"/>
      <c r="J400" s="18" t="s">
        <v>2734</v>
      </c>
    </row>
    <row r="401" s="10" customFormat="1" ht="48" spans="1:10">
      <c r="A401" s="18" t="s">
        <v>2052</v>
      </c>
      <c r="B401" s="18"/>
      <c r="C401" s="18" t="s">
        <v>2053</v>
      </c>
      <c r="D401" s="18" t="s">
        <v>2059</v>
      </c>
      <c r="E401" s="18" t="s">
        <v>2735</v>
      </c>
      <c r="F401" s="18" t="s">
        <v>2320</v>
      </c>
      <c r="G401" s="18" t="s">
        <v>2736</v>
      </c>
      <c r="H401" s="18" t="s">
        <v>2062</v>
      </c>
      <c r="I401" s="18"/>
      <c r="J401" s="18" t="s">
        <v>2737</v>
      </c>
    </row>
    <row r="402" s="10" customFormat="1" ht="36" spans="1:10">
      <c r="A402" s="18" t="s">
        <v>2052</v>
      </c>
      <c r="B402" s="18"/>
      <c r="C402" s="18" t="s">
        <v>2068</v>
      </c>
      <c r="D402" s="18" t="s">
        <v>2069</v>
      </c>
      <c r="E402" s="18" t="s">
        <v>2348</v>
      </c>
      <c r="F402" s="18" t="s">
        <v>2320</v>
      </c>
      <c r="G402" s="18" t="s">
        <v>2057</v>
      </c>
      <c r="H402" s="18" t="s">
        <v>2058</v>
      </c>
      <c r="I402" s="18"/>
      <c r="J402" s="18" t="s">
        <v>2738</v>
      </c>
    </row>
    <row r="403" s="10" customFormat="1" ht="36" spans="1:10">
      <c r="A403" s="18" t="s">
        <v>2052</v>
      </c>
      <c r="B403" s="18"/>
      <c r="C403" s="18" t="s">
        <v>2072</v>
      </c>
      <c r="D403" s="18" t="s">
        <v>2076</v>
      </c>
      <c r="E403" s="18" t="s">
        <v>2359</v>
      </c>
      <c r="F403" s="18" t="s">
        <v>2320</v>
      </c>
      <c r="G403" s="18" t="s">
        <v>2057</v>
      </c>
      <c r="H403" s="18" t="s">
        <v>2058</v>
      </c>
      <c r="I403" s="18"/>
      <c r="J403" s="18" t="s">
        <v>2739</v>
      </c>
    </row>
    <row r="404" s="10" customFormat="1" ht="48" spans="1:10">
      <c r="A404" s="18" t="s">
        <v>2740</v>
      </c>
      <c r="B404" s="18" t="s">
        <v>2741</v>
      </c>
      <c r="C404" s="18"/>
      <c r="D404" s="18"/>
      <c r="E404" s="18"/>
      <c r="F404" s="18"/>
      <c r="G404" s="18"/>
      <c r="H404" s="18"/>
      <c r="I404" s="18"/>
      <c r="J404" s="18"/>
    </row>
    <row r="405" s="10" customFormat="1" ht="60" spans="1:10">
      <c r="A405" s="18" t="s">
        <v>2052</v>
      </c>
      <c r="B405" s="18"/>
      <c r="C405" s="18" t="s">
        <v>2053</v>
      </c>
      <c r="D405" s="18" t="s">
        <v>2059</v>
      </c>
      <c r="E405" s="18" t="s">
        <v>2343</v>
      </c>
      <c r="F405" s="18" t="s">
        <v>2250</v>
      </c>
      <c r="G405" s="18" t="s">
        <v>2742</v>
      </c>
      <c r="H405" s="18" t="s">
        <v>2464</v>
      </c>
      <c r="I405" s="18"/>
      <c r="J405" s="18" t="s">
        <v>2345</v>
      </c>
    </row>
    <row r="406" s="10" customFormat="1" ht="60" spans="1:10">
      <c r="A406" s="18" t="s">
        <v>2052</v>
      </c>
      <c r="B406" s="18"/>
      <c r="C406" s="18" t="s">
        <v>2053</v>
      </c>
      <c r="D406" s="18" t="s">
        <v>2066</v>
      </c>
      <c r="E406" s="18" t="s">
        <v>2474</v>
      </c>
      <c r="F406" s="18" t="s">
        <v>2320</v>
      </c>
      <c r="G406" s="18" t="s">
        <v>2057</v>
      </c>
      <c r="H406" s="18" t="s">
        <v>2058</v>
      </c>
      <c r="I406" s="18"/>
      <c r="J406" s="18" t="s">
        <v>2475</v>
      </c>
    </row>
    <row r="407" s="10" customFormat="1" ht="36" spans="1:10">
      <c r="A407" s="18" t="s">
        <v>2052</v>
      </c>
      <c r="B407" s="18"/>
      <c r="C407" s="18" t="s">
        <v>2068</v>
      </c>
      <c r="D407" s="18" t="s">
        <v>2069</v>
      </c>
      <c r="E407" s="18" t="s">
        <v>2348</v>
      </c>
      <c r="F407" s="18" t="s">
        <v>2320</v>
      </c>
      <c r="G407" s="18" t="s">
        <v>2102</v>
      </c>
      <c r="H407" s="18" t="s">
        <v>2058</v>
      </c>
      <c r="I407" s="18"/>
      <c r="J407" s="18" t="s">
        <v>2349</v>
      </c>
    </row>
    <row r="408" s="10" customFormat="1" ht="72" spans="1:10">
      <c r="A408" s="18" t="s">
        <v>2052</v>
      </c>
      <c r="B408" s="18"/>
      <c r="C408" s="18" t="s">
        <v>2072</v>
      </c>
      <c r="D408" s="18" t="s">
        <v>2076</v>
      </c>
      <c r="E408" s="18" t="s">
        <v>2359</v>
      </c>
      <c r="F408" s="18" t="s">
        <v>2320</v>
      </c>
      <c r="G408" s="18" t="s">
        <v>2279</v>
      </c>
      <c r="H408" s="18" t="s">
        <v>2058</v>
      </c>
      <c r="I408" s="18"/>
      <c r="J408" s="18" t="s">
        <v>2360</v>
      </c>
    </row>
    <row r="409" s="10" customFormat="1" ht="15" spans="1:10">
      <c r="A409" s="18" t="s">
        <v>2743</v>
      </c>
      <c r="B409" s="18"/>
      <c r="C409" s="18"/>
      <c r="D409" s="18"/>
      <c r="E409" s="18"/>
      <c r="F409" s="18"/>
      <c r="G409" s="18"/>
      <c r="H409" s="18"/>
      <c r="I409" s="18"/>
      <c r="J409" s="18"/>
    </row>
    <row r="410" s="10" customFormat="1" ht="24" spans="1:10">
      <c r="A410" s="18" t="s">
        <v>2744</v>
      </c>
      <c r="B410" s="18" t="s">
        <v>2745</v>
      </c>
      <c r="C410" s="18"/>
      <c r="D410" s="18"/>
      <c r="E410" s="18"/>
      <c r="F410" s="18"/>
      <c r="G410" s="18"/>
      <c r="H410" s="18"/>
      <c r="I410" s="18"/>
      <c r="J410" s="18"/>
    </row>
    <row r="411" s="10" customFormat="1" ht="36" spans="1:10">
      <c r="A411" s="18" t="s">
        <v>2052</v>
      </c>
      <c r="B411" s="18"/>
      <c r="C411" s="18" t="s">
        <v>2053</v>
      </c>
      <c r="D411" s="18" t="s">
        <v>2066</v>
      </c>
      <c r="E411" s="18" t="s">
        <v>2746</v>
      </c>
      <c r="F411" s="18"/>
      <c r="G411" s="18" t="s">
        <v>2418</v>
      </c>
      <c r="H411" s="18" t="s">
        <v>2058</v>
      </c>
      <c r="I411" s="18"/>
      <c r="J411" s="18" t="s">
        <v>2747</v>
      </c>
    </row>
    <row r="412" s="10" customFormat="1" ht="36" spans="1:10">
      <c r="A412" s="18" t="s">
        <v>2052</v>
      </c>
      <c r="B412" s="18"/>
      <c r="C412" s="18" t="s">
        <v>2053</v>
      </c>
      <c r="D412" s="18" t="s">
        <v>2066</v>
      </c>
      <c r="E412" s="18" t="s">
        <v>2748</v>
      </c>
      <c r="F412" s="18"/>
      <c r="G412" s="18" t="s">
        <v>2418</v>
      </c>
      <c r="H412" s="18" t="s">
        <v>2058</v>
      </c>
      <c r="I412" s="18"/>
      <c r="J412" s="18" t="s">
        <v>2747</v>
      </c>
    </row>
    <row r="413" s="10" customFormat="1" ht="24" spans="1:10">
      <c r="A413" s="18" t="s">
        <v>2052</v>
      </c>
      <c r="B413" s="18"/>
      <c r="C413" s="18" t="s">
        <v>2068</v>
      </c>
      <c r="D413" s="18" t="s">
        <v>2069</v>
      </c>
      <c r="E413" s="18" t="s">
        <v>2749</v>
      </c>
      <c r="F413" s="18"/>
      <c r="G413" s="18" t="s">
        <v>2102</v>
      </c>
      <c r="H413" s="18" t="s">
        <v>2058</v>
      </c>
      <c r="I413" s="18"/>
      <c r="J413" s="18" t="s">
        <v>2750</v>
      </c>
    </row>
    <row r="414" s="10" customFormat="1" ht="24" spans="1:10">
      <c r="A414" s="18" t="s">
        <v>2052</v>
      </c>
      <c r="B414" s="18"/>
      <c r="C414" s="18" t="s">
        <v>2068</v>
      </c>
      <c r="D414" s="18" t="s">
        <v>2069</v>
      </c>
      <c r="E414" s="18" t="s">
        <v>2751</v>
      </c>
      <c r="F414" s="18"/>
      <c r="G414" s="18" t="s">
        <v>2102</v>
      </c>
      <c r="H414" s="18" t="s">
        <v>2058</v>
      </c>
      <c r="I414" s="18"/>
      <c r="J414" s="18" t="s">
        <v>2752</v>
      </c>
    </row>
    <row r="415" s="10" customFormat="1" ht="24" spans="1:10">
      <c r="A415" s="18" t="s">
        <v>2052</v>
      </c>
      <c r="B415" s="18"/>
      <c r="C415" s="18" t="s">
        <v>2072</v>
      </c>
      <c r="D415" s="18" t="s">
        <v>2076</v>
      </c>
      <c r="E415" s="18" t="s">
        <v>2753</v>
      </c>
      <c r="F415" s="18"/>
      <c r="G415" s="18" t="s">
        <v>2057</v>
      </c>
      <c r="H415" s="18" t="s">
        <v>2058</v>
      </c>
      <c r="I415" s="18"/>
      <c r="J415" s="18" t="s">
        <v>2754</v>
      </c>
    </row>
    <row r="416" s="10" customFormat="1" ht="15" spans="1:10">
      <c r="A416" s="18" t="s">
        <v>2755</v>
      </c>
      <c r="B416" s="18"/>
      <c r="C416" s="18"/>
      <c r="D416" s="18"/>
      <c r="E416" s="18"/>
      <c r="F416" s="18"/>
      <c r="G416" s="18"/>
      <c r="H416" s="18"/>
      <c r="I416" s="18"/>
      <c r="J416" s="18"/>
    </row>
    <row r="417" s="10" customFormat="1" ht="108" spans="1:10">
      <c r="A417" s="18" t="s">
        <v>2756</v>
      </c>
      <c r="B417" s="18" t="s">
        <v>2757</v>
      </c>
      <c r="C417" s="18"/>
      <c r="D417" s="18"/>
      <c r="E417" s="18"/>
      <c r="F417" s="18"/>
      <c r="G417" s="18"/>
      <c r="H417" s="18"/>
      <c r="I417" s="18"/>
      <c r="J417" s="18"/>
    </row>
    <row r="418" s="10" customFormat="1" ht="108" spans="1:10">
      <c r="A418" s="18" t="s">
        <v>2052</v>
      </c>
      <c r="B418" s="18"/>
      <c r="C418" s="18" t="s">
        <v>2053</v>
      </c>
      <c r="D418" s="18" t="s">
        <v>2066</v>
      </c>
      <c r="E418" s="18" t="s">
        <v>2758</v>
      </c>
      <c r="F418" s="18" t="s">
        <v>2320</v>
      </c>
      <c r="G418" s="18" t="s">
        <v>2102</v>
      </c>
      <c r="H418" s="18" t="s">
        <v>2058</v>
      </c>
      <c r="I418" s="18"/>
      <c r="J418" s="18" t="s">
        <v>2759</v>
      </c>
    </row>
    <row r="419" s="10" customFormat="1" ht="60" spans="1:10">
      <c r="A419" s="18" t="s">
        <v>2052</v>
      </c>
      <c r="B419" s="18"/>
      <c r="C419" s="18" t="s">
        <v>2068</v>
      </c>
      <c r="D419" s="18" t="s">
        <v>2069</v>
      </c>
      <c r="E419" s="18" t="s">
        <v>2760</v>
      </c>
      <c r="F419" s="18" t="s">
        <v>2432</v>
      </c>
      <c r="G419" s="18" t="s">
        <v>2102</v>
      </c>
      <c r="H419" s="18" t="s">
        <v>2058</v>
      </c>
      <c r="I419" s="18"/>
      <c r="J419" s="18" t="s">
        <v>2761</v>
      </c>
    </row>
    <row r="420" s="10" customFormat="1" ht="24" spans="1:10">
      <c r="A420" s="18" t="s">
        <v>2052</v>
      </c>
      <c r="B420" s="18"/>
      <c r="C420" s="18" t="s">
        <v>2072</v>
      </c>
      <c r="D420" s="18" t="s">
        <v>2076</v>
      </c>
      <c r="E420" s="18" t="s">
        <v>2762</v>
      </c>
      <c r="F420" s="18" t="s">
        <v>2320</v>
      </c>
      <c r="G420" s="18" t="s">
        <v>2237</v>
      </c>
      <c r="H420" s="18" t="s">
        <v>2062</v>
      </c>
      <c r="I420" s="18"/>
      <c r="J420" s="18" t="s">
        <v>2763</v>
      </c>
    </row>
    <row r="421" s="10" customFormat="1" ht="36" spans="1:10">
      <c r="A421" s="18" t="s">
        <v>2052</v>
      </c>
      <c r="B421" s="18"/>
      <c r="C421" s="18" t="s">
        <v>2072</v>
      </c>
      <c r="D421" s="18" t="s">
        <v>2076</v>
      </c>
      <c r="E421" s="18" t="s">
        <v>2764</v>
      </c>
      <c r="F421" s="18" t="s">
        <v>2320</v>
      </c>
      <c r="G421" s="18" t="s">
        <v>2765</v>
      </c>
      <c r="H421" s="18" t="s">
        <v>2766</v>
      </c>
      <c r="I421" s="18"/>
      <c r="J421" s="18" t="s">
        <v>2767</v>
      </c>
    </row>
    <row r="422" s="10" customFormat="1" ht="15" spans="1:10">
      <c r="A422" s="18" t="s">
        <v>2768</v>
      </c>
      <c r="B422" s="18"/>
      <c r="C422" s="18"/>
      <c r="D422" s="18"/>
      <c r="E422" s="18"/>
      <c r="F422" s="18"/>
      <c r="G422" s="18"/>
      <c r="H422" s="18"/>
      <c r="I422" s="18"/>
      <c r="J422" s="18"/>
    </row>
    <row r="423" s="10" customFormat="1" ht="72" spans="1:10">
      <c r="A423" s="18" t="s">
        <v>2769</v>
      </c>
      <c r="B423" s="18" t="s">
        <v>2770</v>
      </c>
      <c r="C423" s="18"/>
      <c r="D423" s="18"/>
      <c r="E423" s="18"/>
      <c r="F423" s="18"/>
      <c r="G423" s="18"/>
      <c r="H423" s="18"/>
      <c r="I423" s="18"/>
      <c r="J423" s="18"/>
    </row>
    <row r="424" s="10" customFormat="1" ht="84" spans="1:10">
      <c r="A424" s="18" t="s">
        <v>2052</v>
      </c>
      <c r="B424" s="18"/>
      <c r="C424" s="18" t="s">
        <v>2053</v>
      </c>
      <c r="D424" s="18" t="s">
        <v>2059</v>
      </c>
      <c r="E424" s="18" t="s">
        <v>2635</v>
      </c>
      <c r="F424" s="18" t="s">
        <v>2320</v>
      </c>
      <c r="G424" s="18" t="s">
        <v>2071</v>
      </c>
      <c r="H424" s="18" t="s">
        <v>2058</v>
      </c>
      <c r="I424" s="18"/>
      <c r="J424" s="18" t="s">
        <v>2636</v>
      </c>
    </row>
    <row r="425" s="10" customFormat="1" ht="84" spans="1:10">
      <c r="A425" s="18" t="s">
        <v>2052</v>
      </c>
      <c r="B425" s="18"/>
      <c r="C425" s="18" t="s">
        <v>2053</v>
      </c>
      <c r="D425" s="18" t="s">
        <v>2066</v>
      </c>
      <c r="E425" s="18" t="s">
        <v>2607</v>
      </c>
      <c r="F425" s="18" t="s">
        <v>2320</v>
      </c>
      <c r="G425" s="18" t="s">
        <v>2102</v>
      </c>
      <c r="H425" s="18" t="s">
        <v>2058</v>
      </c>
      <c r="I425" s="18"/>
      <c r="J425" s="18" t="s">
        <v>2609</v>
      </c>
    </row>
    <row r="426" s="10" customFormat="1" ht="24" spans="1:10">
      <c r="A426" s="18" t="s">
        <v>2052</v>
      </c>
      <c r="B426" s="18"/>
      <c r="C426" s="18" t="s">
        <v>2053</v>
      </c>
      <c r="D426" s="18" t="s">
        <v>2066</v>
      </c>
      <c r="E426" s="18" t="s">
        <v>2771</v>
      </c>
      <c r="F426" s="18"/>
      <c r="G426" s="18" t="s">
        <v>2102</v>
      </c>
      <c r="H426" s="18" t="s">
        <v>2058</v>
      </c>
      <c r="I426" s="18"/>
      <c r="J426" s="18" t="s">
        <v>2772</v>
      </c>
    </row>
    <row r="427" s="10" customFormat="1" ht="15" spans="1:10">
      <c r="A427" s="18" t="s">
        <v>2052</v>
      </c>
      <c r="B427" s="18"/>
      <c r="C427" s="18" t="s">
        <v>2068</v>
      </c>
      <c r="D427" s="18" t="s">
        <v>2069</v>
      </c>
      <c r="E427" s="18" t="s">
        <v>2270</v>
      </c>
      <c r="F427" s="18"/>
      <c r="G427" s="18" t="s">
        <v>2102</v>
      </c>
      <c r="H427" s="18" t="s">
        <v>2058</v>
      </c>
      <c r="I427" s="18"/>
      <c r="J427" s="18" t="s">
        <v>2772</v>
      </c>
    </row>
    <row r="428" s="10" customFormat="1" ht="15" spans="1:10">
      <c r="A428" s="18" t="s">
        <v>2052</v>
      </c>
      <c r="B428" s="18"/>
      <c r="C428" s="18" t="s">
        <v>2072</v>
      </c>
      <c r="D428" s="18" t="s">
        <v>2076</v>
      </c>
      <c r="E428" s="18" t="s">
        <v>2773</v>
      </c>
      <c r="F428" s="18"/>
      <c r="G428" s="18" t="s">
        <v>2647</v>
      </c>
      <c r="H428" s="18" t="s">
        <v>2058</v>
      </c>
      <c r="I428" s="18"/>
      <c r="J428" s="18" t="s">
        <v>2772</v>
      </c>
    </row>
    <row r="429" s="10" customFormat="1" ht="132" spans="1:10">
      <c r="A429" s="18" t="s">
        <v>2774</v>
      </c>
      <c r="B429" s="18" t="s">
        <v>2775</v>
      </c>
      <c r="C429" s="18"/>
      <c r="D429" s="18"/>
      <c r="E429" s="18"/>
      <c r="F429" s="18"/>
      <c r="G429" s="18"/>
      <c r="H429" s="18"/>
      <c r="I429" s="18"/>
      <c r="J429" s="18"/>
    </row>
    <row r="430" s="10" customFormat="1" ht="24" spans="1:10">
      <c r="A430" s="18" t="s">
        <v>2052</v>
      </c>
      <c r="B430" s="18"/>
      <c r="C430" s="18" t="s">
        <v>2053</v>
      </c>
      <c r="D430" s="18" t="s">
        <v>2054</v>
      </c>
      <c r="E430" s="18" t="s">
        <v>2776</v>
      </c>
      <c r="F430" s="18"/>
      <c r="G430" s="18" t="s">
        <v>2071</v>
      </c>
      <c r="H430" s="18" t="s">
        <v>2058</v>
      </c>
      <c r="I430" s="18"/>
      <c r="J430" s="18" t="s">
        <v>2777</v>
      </c>
    </row>
    <row r="431" s="10" customFormat="1" ht="36" spans="1:10">
      <c r="A431" s="18" t="s">
        <v>2052</v>
      </c>
      <c r="B431" s="18"/>
      <c r="C431" s="18" t="s">
        <v>2053</v>
      </c>
      <c r="D431" s="18" t="s">
        <v>2059</v>
      </c>
      <c r="E431" s="18" t="s">
        <v>2778</v>
      </c>
      <c r="F431" s="18" t="s">
        <v>2320</v>
      </c>
      <c r="G431" s="18" t="s">
        <v>2440</v>
      </c>
      <c r="H431" s="18" t="s">
        <v>2779</v>
      </c>
      <c r="I431" s="18"/>
      <c r="J431" s="18" t="s">
        <v>2780</v>
      </c>
    </row>
    <row r="432" s="10" customFormat="1" ht="48" spans="1:10">
      <c r="A432" s="18" t="s">
        <v>2052</v>
      </c>
      <c r="B432" s="18"/>
      <c r="C432" s="18" t="s">
        <v>2053</v>
      </c>
      <c r="D432" s="18" t="s">
        <v>2059</v>
      </c>
      <c r="E432" s="18" t="s">
        <v>2580</v>
      </c>
      <c r="F432" s="18" t="s">
        <v>2320</v>
      </c>
      <c r="G432" s="18" t="s">
        <v>2237</v>
      </c>
      <c r="H432" s="18" t="s">
        <v>2062</v>
      </c>
      <c r="I432" s="18"/>
      <c r="J432" s="18" t="s">
        <v>2582</v>
      </c>
    </row>
    <row r="433" s="10" customFormat="1" ht="84" spans="1:10">
      <c r="A433" s="18" t="s">
        <v>2052</v>
      </c>
      <c r="B433" s="18"/>
      <c r="C433" s="18" t="s">
        <v>2053</v>
      </c>
      <c r="D433" s="18" t="s">
        <v>2066</v>
      </c>
      <c r="E433" s="18" t="s">
        <v>2586</v>
      </c>
      <c r="F433" s="18" t="s">
        <v>2320</v>
      </c>
      <c r="G433" s="18" t="s">
        <v>2102</v>
      </c>
      <c r="H433" s="18" t="s">
        <v>2058</v>
      </c>
      <c r="I433" s="18"/>
      <c r="J433" s="18" t="s">
        <v>2587</v>
      </c>
    </row>
    <row r="434" s="10" customFormat="1" ht="24" spans="1:10">
      <c r="A434" s="18" t="s">
        <v>2052</v>
      </c>
      <c r="B434" s="18"/>
      <c r="C434" s="18" t="s">
        <v>2068</v>
      </c>
      <c r="D434" s="18" t="s">
        <v>2069</v>
      </c>
      <c r="E434" s="18" t="s">
        <v>2270</v>
      </c>
      <c r="F434" s="18"/>
      <c r="G434" s="18" t="s">
        <v>2102</v>
      </c>
      <c r="H434" s="18" t="s">
        <v>2058</v>
      </c>
      <c r="I434" s="18"/>
      <c r="J434" s="18" t="s">
        <v>2781</v>
      </c>
    </row>
    <row r="435" s="10" customFormat="1" ht="36" spans="1:10">
      <c r="A435" s="18" t="s">
        <v>2052</v>
      </c>
      <c r="B435" s="18"/>
      <c r="C435" s="18" t="s">
        <v>2072</v>
      </c>
      <c r="D435" s="18" t="s">
        <v>2177</v>
      </c>
      <c r="E435" s="18" t="s">
        <v>2782</v>
      </c>
      <c r="F435" s="18" t="s">
        <v>2250</v>
      </c>
      <c r="G435" s="18" t="s">
        <v>2102</v>
      </c>
      <c r="H435" s="18" t="s">
        <v>2058</v>
      </c>
      <c r="I435" s="18" t="s">
        <v>2252</v>
      </c>
      <c r="J435" s="18" t="s">
        <v>2783</v>
      </c>
    </row>
    <row r="436" s="10" customFormat="1" ht="36" spans="1:10">
      <c r="A436" s="18" t="s">
        <v>2052</v>
      </c>
      <c r="B436" s="18"/>
      <c r="C436" s="18" t="s">
        <v>2072</v>
      </c>
      <c r="D436" s="18" t="s">
        <v>2177</v>
      </c>
      <c r="E436" s="18" t="s">
        <v>2784</v>
      </c>
      <c r="F436" s="18" t="s">
        <v>2250</v>
      </c>
      <c r="G436" s="18" t="s">
        <v>2418</v>
      </c>
      <c r="H436" s="18" t="s">
        <v>2058</v>
      </c>
      <c r="I436" s="18" t="s">
        <v>2252</v>
      </c>
      <c r="J436" s="18" t="s">
        <v>2783</v>
      </c>
    </row>
    <row r="437" s="10" customFormat="1" ht="48" spans="1:10">
      <c r="A437" s="18" t="s">
        <v>2052</v>
      </c>
      <c r="B437" s="18"/>
      <c r="C437" s="18" t="s">
        <v>2072</v>
      </c>
      <c r="D437" s="18" t="s">
        <v>2177</v>
      </c>
      <c r="E437" s="18" t="s">
        <v>2785</v>
      </c>
      <c r="F437" s="18" t="s">
        <v>2250</v>
      </c>
      <c r="G437" s="18" t="s">
        <v>2786</v>
      </c>
      <c r="H437" s="18" t="s">
        <v>2058</v>
      </c>
      <c r="I437" s="18" t="s">
        <v>2252</v>
      </c>
      <c r="J437" s="18" t="s">
        <v>2783</v>
      </c>
    </row>
    <row r="438" s="10" customFormat="1" ht="48" spans="1:10">
      <c r="A438" s="18" t="s">
        <v>2052</v>
      </c>
      <c r="B438" s="18"/>
      <c r="C438" s="18" t="s">
        <v>2072</v>
      </c>
      <c r="D438" s="18" t="s">
        <v>2177</v>
      </c>
      <c r="E438" s="18" t="s">
        <v>2787</v>
      </c>
      <c r="F438" s="18" t="s">
        <v>2250</v>
      </c>
      <c r="G438" s="18" t="s">
        <v>2788</v>
      </c>
      <c r="H438" s="18" t="s">
        <v>2058</v>
      </c>
      <c r="I438" s="18" t="s">
        <v>2252</v>
      </c>
      <c r="J438" s="18" t="s">
        <v>2783</v>
      </c>
    </row>
    <row r="439" s="10" customFormat="1" ht="132" spans="1:10">
      <c r="A439" s="18" t="s">
        <v>2789</v>
      </c>
      <c r="B439" s="18" t="s">
        <v>2790</v>
      </c>
      <c r="C439" s="18"/>
      <c r="D439" s="18"/>
      <c r="E439" s="18"/>
      <c r="F439" s="18"/>
      <c r="G439" s="18"/>
      <c r="H439" s="18"/>
      <c r="I439" s="18"/>
      <c r="J439" s="18"/>
    </row>
    <row r="440" s="10" customFormat="1" ht="24" spans="1:10">
      <c r="A440" s="18" t="s">
        <v>2052</v>
      </c>
      <c r="B440" s="18"/>
      <c r="C440" s="18" t="s">
        <v>2053</v>
      </c>
      <c r="D440" s="18" t="s">
        <v>2059</v>
      </c>
      <c r="E440" s="18" t="s">
        <v>2791</v>
      </c>
      <c r="F440" s="18" t="s">
        <v>2250</v>
      </c>
      <c r="G440" s="18" t="s">
        <v>2647</v>
      </c>
      <c r="H440" s="18" t="s">
        <v>2058</v>
      </c>
      <c r="I440" s="18" t="s">
        <v>2252</v>
      </c>
      <c r="J440" s="18" t="s">
        <v>2792</v>
      </c>
    </row>
    <row r="441" s="10" customFormat="1" ht="24" spans="1:10">
      <c r="A441" s="18" t="s">
        <v>2052</v>
      </c>
      <c r="B441" s="18"/>
      <c r="C441" s="18" t="s">
        <v>2053</v>
      </c>
      <c r="D441" s="18" t="s">
        <v>2066</v>
      </c>
      <c r="E441" s="18" t="s">
        <v>2330</v>
      </c>
      <c r="F441" s="18" t="s">
        <v>2250</v>
      </c>
      <c r="G441" s="18" t="s">
        <v>2611</v>
      </c>
      <c r="H441" s="18"/>
      <c r="I441" s="18" t="s">
        <v>2252</v>
      </c>
      <c r="J441" s="18" t="s">
        <v>2793</v>
      </c>
    </row>
    <row r="442" s="10" customFormat="1" ht="24" spans="1:10">
      <c r="A442" s="18" t="s">
        <v>2052</v>
      </c>
      <c r="B442" s="18"/>
      <c r="C442" s="18" t="s">
        <v>2068</v>
      </c>
      <c r="D442" s="18" t="s">
        <v>2069</v>
      </c>
      <c r="E442" s="18" t="s">
        <v>2270</v>
      </c>
      <c r="F442" s="18"/>
      <c r="G442" s="18" t="s">
        <v>2102</v>
      </c>
      <c r="H442" s="18" t="s">
        <v>2058</v>
      </c>
      <c r="I442" s="18"/>
      <c r="J442" s="18" t="s">
        <v>2794</v>
      </c>
    </row>
    <row r="443" s="10" customFormat="1" ht="36" spans="1:10">
      <c r="A443" s="18" t="s">
        <v>2052</v>
      </c>
      <c r="B443" s="18"/>
      <c r="C443" s="18" t="s">
        <v>2072</v>
      </c>
      <c r="D443" s="18" t="s">
        <v>2073</v>
      </c>
      <c r="E443" s="18" t="s">
        <v>2795</v>
      </c>
      <c r="F443" s="18" t="s">
        <v>2250</v>
      </c>
      <c r="G443" s="18" t="s">
        <v>2064</v>
      </c>
      <c r="H443" s="18" t="s">
        <v>2058</v>
      </c>
      <c r="I443" s="18" t="s">
        <v>2252</v>
      </c>
      <c r="J443" s="18" t="s">
        <v>2796</v>
      </c>
    </row>
    <row r="444" s="10" customFormat="1" ht="24" spans="1:10">
      <c r="A444" s="18" t="s">
        <v>2052</v>
      </c>
      <c r="B444" s="18"/>
      <c r="C444" s="18" t="s">
        <v>2072</v>
      </c>
      <c r="D444" s="18" t="s">
        <v>2076</v>
      </c>
      <c r="E444" s="18" t="s">
        <v>2797</v>
      </c>
      <c r="F444" s="18" t="s">
        <v>2320</v>
      </c>
      <c r="G444" s="18" t="s">
        <v>2440</v>
      </c>
      <c r="H444" s="18" t="s">
        <v>2062</v>
      </c>
      <c r="I444" s="18"/>
      <c r="J444" s="18" t="s">
        <v>2798</v>
      </c>
    </row>
    <row r="445" s="10" customFormat="1" ht="15" spans="1:10">
      <c r="A445" s="18" t="s">
        <v>2799</v>
      </c>
      <c r="B445" s="18"/>
      <c r="C445" s="18"/>
      <c r="D445" s="18"/>
      <c r="E445" s="18"/>
      <c r="F445" s="18"/>
      <c r="G445" s="18"/>
      <c r="H445" s="18"/>
      <c r="I445" s="18"/>
      <c r="J445" s="18"/>
    </row>
    <row r="446" s="10" customFormat="1" ht="24" spans="1:10">
      <c r="A446" s="18" t="s">
        <v>2800</v>
      </c>
      <c r="B446" s="18" t="s">
        <v>2801</v>
      </c>
      <c r="C446" s="18"/>
      <c r="D446" s="18"/>
      <c r="E446" s="18"/>
      <c r="F446" s="18"/>
      <c r="G446" s="18"/>
      <c r="H446" s="18"/>
      <c r="I446" s="18"/>
      <c r="J446" s="18"/>
    </row>
    <row r="447" s="10" customFormat="1" ht="24" spans="1:10">
      <c r="A447" s="18" t="s">
        <v>2052</v>
      </c>
      <c r="B447" s="18"/>
      <c r="C447" s="18" t="s">
        <v>2053</v>
      </c>
      <c r="D447" s="18" t="s">
        <v>2054</v>
      </c>
      <c r="E447" s="18" t="s">
        <v>2802</v>
      </c>
      <c r="F447" s="18"/>
      <c r="G447" s="18" t="s">
        <v>2107</v>
      </c>
      <c r="H447" s="18" t="s">
        <v>2596</v>
      </c>
      <c r="I447" s="18"/>
      <c r="J447" s="18" t="s">
        <v>2803</v>
      </c>
    </row>
    <row r="448" s="10" customFormat="1" ht="24" spans="1:10">
      <c r="A448" s="18" t="s">
        <v>2052</v>
      </c>
      <c r="B448" s="18"/>
      <c r="C448" s="18" t="s">
        <v>2053</v>
      </c>
      <c r="D448" s="18" t="s">
        <v>2059</v>
      </c>
      <c r="E448" s="18" t="s">
        <v>2804</v>
      </c>
      <c r="F448" s="18"/>
      <c r="G448" s="18" t="s">
        <v>2107</v>
      </c>
      <c r="H448" s="18" t="s">
        <v>2596</v>
      </c>
      <c r="I448" s="18"/>
      <c r="J448" s="18" t="s">
        <v>2803</v>
      </c>
    </row>
    <row r="449" s="10" customFormat="1" ht="24" spans="1:10">
      <c r="A449" s="18" t="s">
        <v>2052</v>
      </c>
      <c r="B449" s="18"/>
      <c r="C449" s="18" t="s">
        <v>2053</v>
      </c>
      <c r="D449" s="18" t="s">
        <v>2066</v>
      </c>
      <c r="E449" s="18" t="s">
        <v>2805</v>
      </c>
      <c r="F449" s="18"/>
      <c r="G449" s="18" t="s">
        <v>2107</v>
      </c>
      <c r="H449" s="18" t="s">
        <v>2596</v>
      </c>
      <c r="I449" s="18"/>
      <c r="J449" s="18" t="s">
        <v>2803</v>
      </c>
    </row>
    <row r="450" s="10" customFormat="1" ht="15" spans="1:10">
      <c r="A450" s="18" t="s">
        <v>2052</v>
      </c>
      <c r="B450" s="18"/>
      <c r="C450" s="18" t="s">
        <v>2068</v>
      </c>
      <c r="D450" s="18" t="s">
        <v>2069</v>
      </c>
      <c r="E450" s="18" t="s">
        <v>2806</v>
      </c>
      <c r="F450" s="18"/>
      <c r="G450" s="18" t="s">
        <v>2107</v>
      </c>
      <c r="H450" s="18" t="s">
        <v>2596</v>
      </c>
      <c r="I450" s="18"/>
      <c r="J450" s="18" t="s">
        <v>2807</v>
      </c>
    </row>
    <row r="451" s="10" customFormat="1" ht="36" spans="1:10">
      <c r="A451" s="18" t="s">
        <v>2052</v>
      </c>
      <c r="B451" s="18"/>
      <c r="C451" s="18" t="s">
        <v>2072</v>
      </c>
      <c r="D451" s="18" t="s">
        <v>2076</v>
      </c>
      <c r="E451" s="18" t="s">
        <v>2808</v>
      </c>
      <c r="F451" s="18"/>
      <c r="G451" s="18" t="s">
        <v>2107</v>
      </c>
      <c r="H451" s="18" t="s">
        <v>2596</v>
      </c>
      <c r="I451" s="18"/>
      <c r="J451" s="18" t="s">
        <v>2809</v>
      </c>
    </row>
    <row r="452" s="10" customFormat="1" ht="24" spans="1:10">
      <c r="A452" s="18" t="s">
        <v>2810</v>
      </c>
      <c r="B452" s="18" t="s">
        <v>2811</v>
      </c>
      <c r="C452" s="18"/>
      <c r="D452" s="18"/>
      <c r="E452" s="18"/>
      <c r="F452" s="18"/>
      <c r="G452" s="18"/>
      <c r="H452" s="18"/>
      <c r="I452" s="18"/>
      <c r="J452" s="18"/>
    </row>
    <row r="453" s="10" customFormat="1" ht="24" spans="1:10">
      <c r="A453" s="18" t="s">
        <v>2052</v>
      </c>
      <c r="B453" s="18"/>
      <c r="C453" s="18" t="s">
        <v>2053</v>
      </c>
      <c r="D453" s="18" t="s">
        <v>2083</v>
      </c>
      <c r="E453" s="18" t="s">
        <v>2812</v>
      </c>
      <c r="F453" s="18"/>
      <c r="G453" s="18" t="s">
        <v>2643</v>
      </c>
      <c r="H453" s="18" t="s">
        <v>2596</v>
      </c>
      <c r="I453" s="18"/>
      <c r="J453" s="18" t="s">
        <v>2803</v>
      </c>
    </row>
    <row r="454" s="10" customFormat="1" ht="24" spans="1:10">
      <c r="A454" s="18" t="s">
        <v>2052</v>
      </c>
      <c r="B454" s="18"/>
      <c r="C454" s="18" t="s">
        <v>2053</v>
      </c>
      <c r="D454" s="18" t="s">
        <v>2054</v>
      </c>
      <c r="E454" s="18" t="s">
        <v>2813</v>
      </c>
      <c r="F454" s="18"/>
      <c r="G454" s="18" t="s">
        <v>2643</v>
      </c>
      <c r="H454" s="18" t="s">
        <v>2596</v>
      </c>
      <c r="I454" s="18"/>
      <c r="J454" s="18" t="s">
        <v>2803</v>
      </c>
    </row>
    <row r="455" s="10" customFormat="1" ht="24" spans="1:10">
      <c r="A455" s="18" t="s">
        <v>2052</v>
      </c>
      <c r="B455" s="18"/>
      <c r="C455" s="18" t="s">
        <v>2053</v>
      </c>
      <c r="D455" s="18" t="s">
        <v>2059</v>
      </c>
      <c r="E455" s="18" t="s">
        <v>2814</v>
      </c>
      <c r="F455" s="18"/>
      <c r="G455" s="18" t="s">
        <v>2107</v>
      </c>
      <c r="H455" s="18" t="s">
        <v>2596</v>
      </c>
      <c r="I455" s="18"/>
      <c r="J455" s="18" t="s">
        <v>2803</v>
      </c>
    </row>
    <row r="456" s="10" customFormat="1" ht="24" spans="1:10">
      <c r="A456" s="18" t="s">
        <v>2052</v>
      </c>
      <c r="B456" s="18"/>
      <c r="C456" s="18" t="s">
        <v>2053</v>
      </c>
      <c r="D456" s="18" t="s">
        <v>2066</v>
      </c>
      <c r="E456" s="18" t="s">
        <v>2815</v>
      </c>
      <c r="F456" s="18"/>
      <c r="G456" s="18" t="s">
        <v>2107</v>
      </c>
      <c r="H456" s="18" t="s">
        <v>2596</v>
      </c>
      <c r="I456" s="18"/>
      <c r="J456" s="18" t="s">
        <v>2803</v>
      </c>
    </row>
    <row r="457" s="10" customFormat="1" ht="24" spans="1:10">
      <c r="A457" s="18" t="s">
        <v>2052</v>
      </c>
      <c r="B457" s="18"/>
      <c r="C457" s="18" t="s">
        <v>2068</v>
      </c>
      <c r="D457" s="18" t="s">
        <v>2069</v>
      </c>
      <c r="E457" s="18" t="s">
        <v>2816</v>
      </c>
      <c r="F457" s="18"/>
      <c r="G457" s="18" t="s">
        <v>2107</v>
      </c>
      <c r="H457" s="18" t="s">
        <v>2596</v>
      </c>
      <c r="I457" s="18"/>
      <c r="J457" s="18" t="s">
        <v>2807</v>
      </c>
    </row>
    <row r="458" s="10" customFormat="1" ht="24" spans="1:10">
      <c r="A458" s="18" t="s">
        <v>2052</v>
      </c>
      <c r="B458" s="18"/>
      <c r="C458" s="18" t="s">
        <v>2072</v>
      </c>
      <c r="D458" s="18" t="s">
        <v>2076</v>
      </c>
      <c r="E458" s="18" t="s">
        <v>2817</v>
      </c>
      <c r="F458" s="18"/>
      <c r="G458" s="18" t="s">
        <v>2107</v>
      </c>
      <c r="H458" s="18" t="s">
        <v>2596</v>
      </c>
      <c r="I458" s="18"/>
      <c r="J458" s="18" t="s">
        <v>2803</v>
      </c>
    </row>
    <row r="459" s="10" customFormat="1" ht="24" spans="1:10">
      <c r="A459" s="18" t="s">
        <v>2818</v>
      </c>
      <c r="B459" s="18" t="s">
        <v>2819</v>
      </c>
      <c r="C459" s="18"/>
      <c r="D459" s="18"/>
      <c r="E459" s="18"/>
      <c r="F459" s="18"/>
      <c r="G459" s="18"/>
      <c r="H459" s="18"/>
      <c r="I459" s="18"/>
      <c r="J459" s="18"/>
    </row>
    <row r="460" s="10" customFormat="1" ht="15" spans="1:10">
      <c r="A460" s="18" t="s">
        <v>2052</v>
      </c>
      <c r="B460" s="18"/>
      <c r="C460" s="18" t="s">
        <v>2053</v>
      </c>
      <c r="D460" s="18" t="s">
        <v>2059</v>
      </c>
      <c r="E460" s="18" t="s">
        <v>2819</v>
      </c>
      <c r="F460" s="18"/>
      <c r="G460" s="18" t="s">
        <v>2228</v>
      </c>
      <c r="H460" s="18" t="s">
        <v>2596</v>
      </c>
      <c r="I460" s="18"/>
      <c r="J460" s="18" t="s">
        <v>2820</v>
      </c>
    </row>
    <row r="461" s="10" customFormat="1" ht="15" spans="1:10">
      <c r="A461" s="18" t="s">
        <v>2052</v>
      </c>
      <c r="B461" s="18"/>
      <c r="C461" s="18" t="s">
        <v>2068</v>
      </c>
      <c r="D461" s="18" t="s">
        <v>2069</v>
      </c>
      <c r="E461" s="18" t="s">
        <v>2821</v>
      </c>
      <c r="F461" s="18"/>
      <c r="G461" s="18" t="s">
        <v>2107</v>
      </c>
      <c r="H461" s="18" t="s">
        <v>2596</v>
      </c>
      <c r="I461" s="18"/>
      <c r="J461" s="18" t="s">
        <v>2807</v>
      </c>
    </row>
    <row r="462" s="10" customFormat="1" ht="15" spans="1:10">
      <c r="A462" s="18" t="s">
        <v>2052</v>
      </c>
      <c r="B462" s="18"/>
      <c r="C462" s="18" t="s">
        <v>2072</v>
      </c>
      <c r="D462" s="18" t="s">
        <v>2076</v>
      </c>
      <c r="E462" s="18" t="s">
        <v>2819</v>
      </c>
      <c r="F462" s="18"/>
      <c r="G462" s="18" t="s">
        <v>2107</v>
      </c>
      <c r="H462" s="18" t="s">
        <v>2596</v>
      </c>
      <c r="I462" s="18"/>
      <c r="J462" s="18" t="s">
        <v>2820</v>
      </c>
    </row>
    <row r="463" s="10" customFormat="1" ht="24" spans="1:10">
      <c r="A463" s="18" t="s">
        <v>2822</v>
      </c>
      <c r="B463" s="18" t="s">
        <v>2823</v>
      </c>
      <c r="C463" s="18"/>
      <c r="D463" s="18"/>
      <c r="E463" s="18"/>
      <c r="F463" s="18"/>
      <c r="G463" s="18"/>
      <c r="H463" s="18"/>
      <c r="I463" s="18"/>
      <c r="J463" s="18"/>
    </row>
    <row r="464" s="10" customFormat="1" ht="24" spans="1:10">
      <c r="A464" s="18" t="s">
        <v>2052</v>
      </c>
      <c r="B464" s="18"/>
      <c r="C464" s="18" t="s">
        <v>2053</v>
      </c>
      <c r="D464" s="18" t="s">
        <v>2054</v>
      </c>
      <c r="E464" s="18" t="s">
        <v>2824</v>
      </c>
      <c r="F464" s="18"/>
      <c r="G464" s="18" t="s">
        <v>2107</v>
      </c>
      <c r="H464" s="18" t="s">
        <v>2596</v>
      </c>
      <c r="I464" s="18"/>
      <c r="J464" s="18" t="s">
        <v>2803</v>
      </c>
    </row>
    <row r="465" s="10" customFormat="1" ht="24" spans="1:10">
      <c r="A465" s="18" t="s">
        <v>2052</v>
      </c>
      <c r="B465" s="18"/>
      <c r="C465" s="18" t="s">
        <v>2053</v>
      </c>
      <c r="D465" s="18" t="s">
        <v>2059</v>
      </c>
      <c r="E465" s="18" t="s">
        <v>2825</v>
      </c>
      <c r="F465" s="18"/>
      <c r="G465" s="18" t="s">
        <v>2107</v>
      </c>
      <c r="H465" s="18" t="s">
        <v>2596</v>
      </c>
      <c r="I465" s="18"/>
      <c r="J465" s="18" t="s">
        <v>2803</v>
      </c>
    </row>
    <row r="466" s="10" customFormat="1" ht="24" spans="1:10">
      <c r="A466" s="18" t="s">
        <v>2052</v>
      </c>
      <c r="B466" s="18"/>
      <c r="C466" s="18" t="s">
        <v>2053</v>
      </c>
      <c r="D466" s="18" t="s">
        <v>2066</v>
      </c>
      <c r="E466" s="18" t="s">
        <v>2815</v>
      </c>
      <c r="F466" s="18"/>
      <c r="G466" s="18" t="s">
        <v>2107</v>
      </c>
      <c r="H466" s="18" t="s">
        <v>2596</v>
      </c>
      <c r="I466" s="18"/>
      <c r="J466" s="18" t="s">
        <v>2803</v>
      </c>
    </row>
    <row r="467" s="10" customFormat="1" ht="15" spans="1:10">
      <c r="A467" s="18" t="s">
        <v>2052</v>
      </c>
      <c r="B467" s="18"/>
      <c r="C467" s="18" t="s">
        <v>2068</v>
      </c>
      <c r="D467" s="18" t="s">
        <v>2069</v>
      </c>
      <c r="E467" s="18" t="s">
        <v>2806</v>
      </c>
      <c r="F467" s="18"/>
      <c r="G467" s="18" t="s">
        <v>2107</v>
      </c>
      <c r="H467" s="18" t="s">
        <v>2596</v>
      </c>
      <c r="I467" s="18"/>
      <c r="J467" s="18" t="s">
        <v>2807</v>
      </c>
    </row>
    <row r="468" s="10" customFormat="1" ht="24" spans="1:10">
      <c r="A468" s="18" t="s">
        <v>2052</v>
      </c>
      <c r="B468" s="18"/>
      <c r="C468" s="18" t="s">
        <v>2072</v>
      </c>
      <c r="D468" s="18" t="s">
        <v>2076</v>
      </c>
      <c r="E468" s="18" t="s">
        <v>2817</v>
      </c>
      <c r="F468" s="18"/>
      <c r="G468" s="18" t="s">
        <v>2107</v>
      </c>
      <c r="H468" s="18" t="s">
        <v>2596</v>
      </c>
      <c r="I468" s="18"/>
      <c r="J468" s="18" t="s">
        <v>2803</v>
      </c>
    </row>
    <row r="469" s="10" customFormat="1" ht="24" spans="1:10">
      <c r="A469" s="18" t="s">
        <v>2826</v>
      </c>
      <c r="B469" s="18" t="s">
        <v>2827</v>
      </c>
      <c r="C469" s="18"/>
      <c r="D469" s="18"/>
      <c r="E469" s="18"/>
      <c r="F469" s="18"/>
      <c r="G469" s="18"/>
      <c r="H469" s="18"/>
      <c r="I469" s="18"/>
      <c r="J469" s="18"/>
    </row>
    <row r="470" s="10" customFormat="1" ht="24" spans="1:10">
      <c r="A470" s="18" t="s">
        <v>2052</v>
      </c>
      <c r="B470" s="18"/>
      <c r="C470" s="18" t="s">
        <v>2053</v>
      </c>
      <c r="D470" s="18" t="s">
        <v>2083</v>
      </c>
      <c r="E470" s="18" t="s">
        <v>2812</v>
      </c>
      <c r="F470" s="18"/>
      <c r="G470" s="18" t="s">
        <v>2643</v>
      </c>
      <c r="H470" s="18" t="s">
        <v>2596</v>
      </c>
      <c r="I470" s="18"/>
      <c r="J470" s="18" t="s">
        <v>2803</v>
      </c>
    </row>
    <row r="471" s="10" customFormat="1" ht="24" spans="1:10">
      <c r="A471" s="18" t="s">
        <v>2052</v>
      </c>
      <c r="B471" s="18"/>
      <c r="C471" s="18" t="s">
        <v>2053</v>
      </c>
      <c r="D471" s="18" t="s">
        <v>2054</v>
      </c>
      <c r="E471" s="18" t="s">
        <v>2813</v>
      </c>
      <c r="F471" s="18"/>
      <c r="G471" s="18" t="s">
        <v>2643</v>
      </c>
      <c r="H471" s="18" t="s">
        <v>2596</v>
      </c>
      <c r="I471" s="18"/>
      <c r="J471" s="18" t="s">
        <v>2803</v>
      </c>
    </row>
    <row r="472" s="10" customFormat="1" ht="36" spans="1:10">
      <c r="A472" s="18" t="s">
        <v>2052</v>
      </c>
      <c r="B472" s="18"/>
      <c r="C472" s="18" t="s">
        <v>2053</v>
      </c>
      <c r="D472" s="18" t="s">
        <v>2059</v>
      </c>
      <c r="E472" s="18" t="s">
        <v>2827</v>
      </c>
      <c r="F472" s="18"/>
      <c r="G472" s="18" t="s">
        <v>2107</v>
      </c>
      <c r="H472" s="18" t="s">
        <v>2596</v>
      </c>
      <c r="I472" s="18"/>
      <c r="J472" s="18" t="s">
        <v>2803</v>
      </c>
    </row>
    <row r="473" s="10" customFormat="1" ht="24" spans="1:10">
      <c r="A473" s="18" t="s">
        <v>2052</v>
      </c>
      <c r="B473" s="18"/>
      <c r="C473" s="18" t="s">
        <v>2053</v>
      </c>
      <c r="D473" s="18" t="s">
        <v>2066</v>
      </c>
      <c r="E473" s="18" t="s">
        <v>2815</v>
      </c>
      <c r="F473" s="18"/>
      <c r="G473" s="18" t="s">
        <v>2107</v>
      </c>
      <c r="H473" s="18" t="s">
        <v>2596</v>
      </c>
      <c r="I473" s="18"/>
      <c r="J473" s="18" t="s">
        <v>2803</v>
      </c>
    </row>
    <row r="474" s="10" customFormat="1" ht="24" spans="1:10">
      <c r="A474" s="18" t="s">
        <v>2052</v>
      </c>
      <c r="B474" s="18"/>
      <c r="C474" s="18" t="s">
        <v>2068</v>
      </c>
      <c r="D474" s="18" t="s">
        <v>2069</v>
      </c>
      <c r="E474" s="18" t="s">
        <v>2816</v>
      </c>
      <c r="F474" s="18"/>
      <c r="G474" s="18" t="s">
        <v>2107</v>
      </c>
      <c r="H474" s="18" t="s">
        <v>2596</v>
      </c>
      <c r="I474" s="18"/>
      <c r="J474" s="18" t="s">
        <v>2807</v>
      </c>
    </row>
    <row r="475" s="10" customFormat="1" ht="24" spans="1:10">
      <c r="A475" s="18" t="s">
        <v>2052</v>
      </c>
      <c r="B475" s="18"/>
      <c r="C475" s="18" t="s">
        <v>2072</v>
      </c>
      <c r="D475" s="18" t="s">
        <v>2076</v>
      </c>
      <c r="E475" s="18" t="s">
        <v>2817</v>
      </c>
      <c r="F475" s="18"/>
      <c r="G475" s="18" t="s">
        <v>2107</v>
      </c>
      <c r="H475" s="18" t="s">
        <v>2596</v>
      </c>
      <c r="I475" s="18"/>
      <c r="J475" s="18" t="s">
        <v>2803</v>
      </c>
    </row>
    <row r="476" s="10" customFormat="1" ht="15" spans="1:10">
      <c r="A476" s="18" t="s">
        <v>2828</v>
      </c>
      <c r="B476" s="18" t="s">
        <v>2829</v>
      </c>
      <c r="C476" s="18"/>
      <c r="D476" s="18"/>
      <c r="E476" s="18"/>
      <c r="F476" s="18"/>
      <c r="G476" s="18"/>
      <c r="H476" s="18"/>
      <c r="I476" s="18"/>
      <c r="J476" s="18"/>
    </row>
    <row r="477" s="10" customFormat="1" ht="24" spans="1:10">
      <c r="A477" s="18" t="s">
        <v>2052</v>
      </c>
      <c r="B477" s="18"/>
      <c r="C477" s="18" t="s">
        <v>2053</v>
      </c>
      <c r="D477" s="18" t="s">
        <v>2054</v>
      </c>
      <c r="E477" s="18" t="s">
        <v>2830</v>
      </c>
      <c r="F477" s="18"/>
      <c r="G477" s="18" t="s">
        <v>2107</v>
      </c>
      <c r="H477" s="18" t="s">
        <v>2596</v>
      </c>
      <c r="I477" s="18"/>
      <c r="J477" s="18" t="s">
        <v>2803</v>
      </c>
    </row>
    <row r="478" s="10" customFormat="1" ht="24" spans="1:10">
      <c r="A478" s="18" t="s">
        <v>2052</v>
      </c>
      <c r="B478" s="18"/>
      <c r="C478" s="18" t="s">
        <v>2053</v>
      </c>
      <c r="D478" s="18" t="s">
        <v>2059</v>
      </c>
      <c r="E478" s="18" t="s">
        <v>2831</v>
      </c>
      <c r="F478" s="18"/>
      <c r="G478" s="18" t="s">
        <v>2107</v>
      </c>
      <c r="H478" s="18" t="s">
        <v>2596</v>
      </c>
      <c r="I478" s="18"/>
      <c r="J478" s="18" t="s">
        <v>2803</v>
      </c>
    </row>
    <row r="479" s="10" customFormat="1" ht="24" spans="1:10">
      <c r="A479" s="18" t="s">
        <v>2052</v>
      </c>
      <c r="B479" s="18"/>
      <c r="C479" s="18" t="s">
        <v>2053</v>
      </c>
      <c r="D479" s="18" t="s">
        <v>2066</v>
      </c>
      <c r="E479" s="18" t="s">
        <v>2832</v>
      </c>
      <c r="F479" s="18"/>
      <c r="G479" s="18" t="s">
        <v>2107</v>
      </c>
      <c r="H479" s="18" t="s">
        <v>2596</v>
      </c>
      <c r="I479" s="18"/>
      <c r="J479" s="18" t="s">
        <v>2803</v>
      </c>
    </row>
    <row r="480" s="10" customFormat="1" ht="15" spans="1:10">
      <c r="A480" s="18" t="s">
        <v>2052</v>
      </c>
      <c r="B480" s="18"/>
      <c r="C480" s="18" t="s">
        <v>2068</v>
      </c>
      <c r="D480" s="18" t="s">
        <v>2069</v>
      </c>
      <c r="E480" s="18" t="s">
        <v>2806</v>
      </c>
      <c r="F480" s="18"/>
      <c r="G480" s="18" t="s">
        <v>2107</v>
      </c>
      <c r="H480" s="18" t="s">
        <v>2596</v>
      </c>
      <c r="I480" s="18"/>
      <c r="J480" s="18" t="s">
        <v>2807</v>
      </c>
    </row>
    <row r="481" s="10" customFormat="1" ht="24" spans="1:10">
      <c r="A481" s="18" t="s">
        <v>2052</v>
      </c>
      <c r="B481" s="18"/>
      <c r="C481" s="18" t="s">
        <v>2072</v>
      </c>
      <c r="D481" s="18" t="s">
        <v>2076</v>
      </c>
      <c r="E481" s="18" t="s">
        <v>2833</v>
      </c>
      <c r="F481" s="18"/>
      <c r="G481" s="18" t="s">
        <v>2107</v>
      </c>
      <c r="H481" s="18" t="s">
        <v>2596</v>
      </c>
      <c r="I481" s="18"/>
      <c r="J481" s="18" t="s">
        <v>2803</v>
      </c>
    </row>
    <row r="482" s="10" customFormat="1" ht="15" spans="1:10">
      <c r="A482" s="18" t="s">
        <v>2834</v>
      </c>
      <c r="B482" s="18"/>
      <c r="C482" s="18"/>
      <c r="D482" s="18"/>
      <c r="E482" s="18"/>
      <c r="F482" s="18"/>
      <c r="G482" s="18"/>
      <c r="H482" s="18"/>
      <c r="I482" s="18"/>
      <c r="J482" s="18"/>
    </row>
    <row r="483" s="10" customFormat="1" ht="24" spans="1:10">
      <c r="A483" s="18" t="s">
        <v>2835</v>
      </c>
      <c r="B483" s="18" t="s">
        <v>2836</v>
      </c>
      <c r="C483" s="18"/>
      <c r="D483" s="18"/>
      <c r="E483" s="18"/>
      <c r="F483" s="18"/>
      <c r="G483" s="18"/>
      <c r="H483" s="18"/>
      <c r="I483" s="18"/>
      <c r="J483" s="18"/>
    </row>
    <row r="484" s="10" customFormat="1" ht="24" spans="1:10">
      <c r="A484" s="18" t="s">
        <v>2052</v>
      </c>
      <c r="B484" s="18"/>
      <c r="C484" s="18" t="s">
        <v>2053</v>
      </c>
      <c r="D484" s="18" t="s">
        <v>2059</v>
      </c>
      <c r="E484" s="18" t="s">
        <v>2837</v>
      </c>
      <c r="F484" s="18"/>
      <c r="G484" s="18" t="s">
        <v>2057</v>
      </c>
      <c r="H484" s="18" t="s">
        <v>2058</v>
      </c>
      <c r="I484" s="18"/>
      <c r="J484" s="18" t="s">
        <v>2838</v>
      </c>
    </row>
    <row r="485" s="10" customFormat="1" ht="24" spans="1:10">
      <c r="A485" s="18" t="s">
        <v>2052</v>
      </c>
      <c r="B485" s="18"/>
      <c r="C485" s="18" t="s">
        <v>2068</v>
      </c>
      <c r="D485" s="18" t="s">
        <v>2069</v>
      </c>
      <c r="E485" s="18" t="s">
        <v>2839</v>
      </c>
      <c r="F485" s="18"/>
      <c r="G485" s="18" t="s">
        <v>2102</v>
      </c>
      <c r="H485" s="18" t="s">
        <v>2058</v>
      </c>
      <c r="I485" s="18"/>
      <c r="J485" s="18" t="s">
        <v>2840</v>
      </c>
    </row>
    <row r="486" s="10" customFormat="1" ht="24" spans="1:10">
      <c r="A486" s="18" t="s">
        <v>2052</v>
      </c>
      <c r="B486" s="18"/>
      <c r="C486" s="18" t="s">
        <v>2072</v>
      </c>
      <c r="D486" s="18" t="s">
        <v>2177</v>
      </c>
      <c r="E486" s="18" t="s">
        <v>2841</v>
      </c>
      <c r="F486" s="18" t="s">
        <v>2250</v>
      </c>
      <c r="G486" s="18" t="s">
        <v>2057</v>
      </c>
      <c r="H486" s="18" t="s">
        <v>2058</v>
      </c>
      <c r="I486" s="18" t="s">
        <v>2252</v>
      </c>
      <c r="J486" s="18" t="s">
        <v>2842</v>
      </c>
    </row>
    <row r="487" s="10" customFormat="1" ht="15" spans="1:10">
      <c r="A487" s="18" t="s">
        <v>2843</v>
      </c>
      <c r="B487" s="18"/>
      <c r="C487" s="18"/>
      <c r="D487" s="18"/>
      <c r="E487" s="18"/>
      <c r="F487" s="18"/>
      <c r="G487" s="18"/>
      <c r="H487" s="18"/>
      <c r="I487" s="18"/>
      <c r="J487" s="18"/>
    </row>
    <row r="488" s="10" customFormat="1" ht="24" spans="1:10">
      <c r="A488" s="18" t="s">
        <v>2844</v>
      </c>
      <c r="B488" s="18" t="s">
        <v>2845</v>
      </c>
      <c r="C488" s="18"/>
      <c r="D488" s="18"/>
      <c r="E488" s="18"/>
      <c r="F488" s="18"/>
      <c r="G488" s="18"/>
      <c r="H488" s="18"/>
      <c r="I488" s="18"/>
      <c r="J488" s="18"/>
    </row>
    <row r="489" s="10" customFormat="1" ht="36" spans="1:10">
      <c r="A489" s="18" t="s">
        <v>2052</v>
      </c>
      <c r="B489" s="18"/>
      <c r="C489" s="18" t="s">
        <v>2053</v>
      </c>
      <c r="D489" s="18" t="s">
        <v>2059</v>
      </c>
      <c r="E489" s="18" t="s">
        <v>2846</v>
      </c>
      <c r="F489" s="18"/>
      <c r="G489" s="18" t="s">
        <v>2847</v>
      </c>
      <c r="H489" s="18" t="s">
        <v>2173</v>
      </c>
      <c r="I489" s="18"/>
      <c r="J489" s="18" t="s">
        <v>2846</v>
      </c>
    </row>
    <row r="490" s="10" customFormat="1" ht="36" spans="1:10">
      <c r="A490" s="18" t="s">
        <v>2052</v>
      </c>
      <c r="B490" s="18"/>
      <c r="C490" s="18" t="s">
        <v>2068</v>
      </c>
      <c r="D490" s="18" t="s">
        <v>2069</v>
      </c>
      <c r="E490" s="18" t="s">
        <v>2848</v>
      </c>
      <c r="F490" s="18"/>
      <c r="G490" s="18" t="s">
        <v>2071</v>
      </c>
      <c r="H490" s="18" t="s">
        <v>2058</v>
      </c>
      <c r="I490" s="18"/>
      <c r="J490" s="18" t="s">
        <v>2846</v>
      </c>
    </row>
    <row r="491" s="10" customFormat="1" ht="36" spans="1:10">
      <c r="A491" s="18" t="s">
        <v>2052</v>
      </c>
      <c r="B491" s="18"/>
      <c r="C491" s="18" t="s">
        <v>2072</v>
      </c>
      <c r="D491" s="18" t="s">
        <v>2073</v>
      </c>
      <c r="E491" s="18" t="s">
        <v>2846</v>
      </c>
      <c r="F491" s="18"/>
      <c r="G491" s="18" t="s">
        <v>2071</v>
      </c>
      <c r="H491" s="18" t="s">
        <v>2058</v>
      </c>
      <c r="I491" s="18"/>
      <c r="J491" s="18" t="s">
        <v>2846</v>
      </c>
    </row>
    <row r="492" s="10" customFormat="1" ht="15" spans="1:10">
      <c r="A492" s="18" t="s">
        <v>2849</v>
      </c>
      <c r="B492" s="18"/>
      <c r="C492" s="18"/>
      <c r="D492" s="18"/>
      <c r="E492" s="18"/>
      <c r="F492" s="18"/>
      <c r="G492" s="18"/>
      <c r="H492" s="18"/>
      <c r="I492" s="18"/>
      <c r="J492" s="18"/>
    </row>
    <row r="493" s="10" customFormat="1" ht="24" spans="1:10">
      <c r="A493" s="18" t="s">
        <v>2850</v>
      </c>
      <c r="B493" s="18" t="s">
        <v>2851</v>
      </c>
      <c r="C493" s="18"/>
      <c r="D493" s="18"/>
      <c r="E493" s="18"/>
      <c r="F493" s="18"/>
      <c r="G493" s="18"/>
      <c r="H493" s="18"/>
      <c r="I493" s="18"/>
      <c r="J493" s="18"/>
    </row>
    <row r="494" s="10" customFormat="1" ht="72" spans="1:10">
      <c r="A494" s="18" t="s">
        <v>2052</v>
      </c>
      <c r="B494" s="18"/>
      <c r="C494" s="18" t="s">
        <v>2053</v>
      </c>
      <c r="D494" s="18" t="s">
        <v>2083</v>
      </c>
      <c r="E494" s="18" t="s">
        <v>2852</v>
      </c>
      <c r="F494" s="18" t="s">
        <v>2432</v>
      </c>
      <c r="G494" s="18" t="s">
        <v>2690</v>
      </c>
      <c r="H494" s="18" t="s">
        <v>2238</v>
      </c>
      <c r="I494" s="18"/>
      <c r="J494" s="18" t="s">
        <v>2853</v>
      </c>
    </row>
    <row r="495" s="10" customFormat="1" ht="48" spans="1:10">
      <c r="A495" s="18" t="s">
        <v>2052</v>
      </c>
      <c r="B495" s="18"/>
      <c r="C495" s="18" t="s">
        <v>2053</v>
      </c>
      <c r="D495" s="18" t="s">
        <v>2059</v>
      </c>
      <c r="E495" s="18" t="s">
        <v>2580</v>
      </c>
      <c r="F495" s="18" t="s">
        <v>2320</v>
      </c>
      <c r="G495" s="18" t="s">
        <v>2235</v>
      </c>
      <c r="H495" s="18" t="s">
        <v>2062</v>
      </c>
      <c r="I495" s="18"/>
      <c r="J495" s="18" t="s">
        <v>2582</v>
      </c>
    </row>
    <row r="496" s="10" customFormat="1" ht="48" spans="1:10">
      <c r="A496" s="18" t="s">
        <v>2052</v>
      </c>
      <c r="B496" s="18"/>
      <c r="C496" s="18" t="s">
        <v>2053</v>
      </c>
      <c r="D496" s="18" t="s">
        <v>2059</v>
      </c>
      <c r="E496" s="18" t="s">
        <v>2583</v>
      </c>
      <c r="F496" s="18" t="s">
        <v>2320</v>
      </c>
      <c r="G496" s="18" t="s">
        <v>2643</v>
      </c>
      <c r="H496" s="18" t="s">
        <v>2466</v>
      </c>
      <c r="I496" s="18"/>
      <c r="J496" s="18" t="s">
        <v>2585</v>
      </c>
    </row>
    <row r="497" s="10" customFormat="1" ht="96" spans="1:10">
      <c r="A497" s="18" t="s">
        <v>2052</v>
      </c>
      <c r="B497" s="18"/>
      <c r="C497" s="18" t="s">
        <v>2053</v>
      </c>
      <c r="D497" s="18" t="s">
        <v>2066</v>
      </c>
      <c r="E497" s="18" t="s">
        <v>2590</v>
      </c>
      <c r="F497" s="18" t="s">
        <v>2320</v>
      </c>
      <c r="G497" s="18" t="s">
        <v>2057</v>
      </c>
      <c r="H497" s="18" t="s">
        <v>2058</v>
      </c>
      <c r="I497" s="18"/>
      <c r="J497" s="18" t="s">
        <v>2591</v>
      </c>
    </row>
    <row r="498" s="10" customFormat="1" ht="108" spans="1:10">
      <c r="A498" s="18" t="s">
        <v>2052</v>
      </c>
      <c r="B498" s="18"/>
      <c r="C498" s="18" t="s">
        <v>2068</v>
      </c>
      <c r="D498" s="18" t="s">
        <v>2069</v>
      </c>
      <c r="E498" s="18" t="s">
        <v>2592</v>
      </c>
      <c r="F498" s="18" t="s">
        <v>2320</v>
      </c>
      <c r="G498" s="18" t="s">
        <v>2279</v>
      </c>
      <c r="H498" s="18" t="s">
        <v>2058</v>
      </c>
      <c r="I498" s="18"/>
      <c r="J498" s="18" t="s">
        <v>2593</v>
      </c>
    </row>
    <row r="499" s="10" customFormat="1" ht="96" spans="1:10">
      <c r="A499" s="18" t="s">
        <v>2052</v>
      </c>
      <c r="B499" s="18"/>
      <c r="C499" s="18" t="s">
        <v>2072</v>
      </c>
      <c r="D499" s="18" t="s">
        <v>2076</v>
      </c>
      <c r="E499" s="18" t="s">
        <v>2613</v>
      </c>
      <c r="F499" s="18" t="s">
        <v>2320</v>
      </c>
      <c r="G499" s="18" t="s">
        <v>2418</v>
      </c>
      <c r="H499" s="18" t="s">
        <v>2058</v>
      </c>
      <c r="I499" s="18"/>
      <c r="J499" s="18" t="s">
        <v>2614</v>
      </c>
    </row>
    <row r="500" s="10" customFormat="1" ht="15" spans="1:10">
      <c r="A500" s="18" t="s">
        <v>2854</v>
      </c>
      <c r="B500" s="18"/>
      <c r="C500" s="18"/>
      <c r="D500" s="18"/>
      <c r="E500" s="18"/>
      <c r="F500" s="18"/>
      <c r="G500" s="18"/>
      <c r="H500" s="18"/>
      <c r="I500" s="18"/>
      <c r="J500" s="18"/>
    </row>
    <row r="501" s="10" customFormat="1" ht="24" spans="1:10">
      <c r="A501" s="18" t="s">
        <v>2855</v>
      </c>
      <c r="B501" s="18" t="s">
        <v>2856</v>
      </c>
      <c r="C501" s="18"/>
      <c r="D501" s="18"/>
      <c r="E501" s="18"/>
      <c r="F501" s="18"/>
      <c r="G501" s="18"/>
      <c r="H501" s="18"/>
      <c r="I501" s="18"/>
      <c r="J501" s="18"/>
    </row>
    <row r="502" s="10" customFormat="1" ht="24" spans="1:10">
      <c r="A502" s="18" t="s">
        <v>2052</v>
      </c>
      <c r="B502" s="18"/>
      <c r="C502" s="18" t="s">
        <v>2053</v>
      </c>
      <c r="D502" s="18" t="s">
        <v>2066</v>
      </c>
      <c r="E502" s="18" t="s">
        <v>2857</v>
      </c>
      <c r="F502" s="18" t="s">
        <v>2432</v>
      </c>
      <c r="G502" s="18" t="s">
        <v>2858</v>
      </c>
      <c r="H502" s="18" t="s">
        <v>2058</v>
      </c>
      <c r="I502" s="18"/>
      <c r="J502" s="18" t="s">
        <v>2859</v>
      </c>
    </row>
    <row r="503" s="10" customFormat="1" ht="84" spans="1:10">
      <c r="A503" s="18" t="s">
        <v>2052</v>
      </c>
      <c r="B503" s="18"/>
      <c r="C503" s="18" t="s">
        <v>2053</v>
      </c>
      <c r="D503" s="18" t="s">
        <v>2066</v>
      </c>
      <c r="E503" s="18" t="s">
        <v>2607</v>
      </c>
      <c r="F503" s="18" t="s">
        <v>2320</v>
      </c>
      <c r="G503" s="18" t="s">
        <v>2057</v>
      </c>
      <c r="H503" s="18" t="s">
        <v>2058</v>
      </c>
      <c r="I503" s="18"/>
      <c r="J503" s="18" t="s">
        <v>2609</v>
      </c>
    </row>
    <row r="504" s="10" customFormat="1" ht="72" spans="1:10">
      <c r="A504" s="18" t="s">
        <v>2052</v>
      </c>
      <c r="B504" s="18"/>
      <c r="C504" s="18" t="s">
        <v>2053</v>
      </c>
      <c r="D504" s="18" t="s">
        <v>2066</v>
      </c>
      <c r="E504" s="18" t="s">
        <v>2860</v>
      </c>
      <c r="F504" s="18" t="s">
        <v>2432</v>
      </c>
      <c r="G504" s="18" t="s">
        <v>2861</v>
      </c>
      <c r="H504" s="18" t="s">
        <v>2058</v>
      </c>
      <c r="I504" s="18"/>
      <c r="J504" s="18" t="s">
        <v>2862</v>
      </c>
    </row>
    <row r="505" s="10" customFormat="1" ht="96" spans="1:10">
      <c r="A505" s="18" t="s">
        <v>2052</v>
      </c>
      <c r="B505" s="18"/>
      <c r="C505" s="18" t="s">
        <v>2068</v>
      </c>
      <c r="D505" s="18" t="s">
        <v>2069</v>
      </c>
      <c r="E505" s="18" t="s">
        <v>2610</v>
      </c>
      <c r="F505" s="18" t="s">
        <v>2320</v>
      </c>
      <c r="G505" s="18" t="s">
        <v>2057</v>
      </c>
      <c r="H505" s="18" t="s">
        <v>2058</v>
      </c>
      <c r="I505" s="18"/>
      <c r="J505" s="18" t="s">
        <v>2612</v>
      </c>
    </row>
    <row r="506" s="10" customFormat="1" ht="96" spans="1:10">
      <c r="A506" s="18" t="s">
        <v>2052</v>
      </c>
      <c r="B506" s="18"/>
      <c r="C506" s="18" t="s">
        <v>2072</v>
      </c>
      <c r="D506" s="18" t="s">
        <v>2076</v>
      </c>
      <c r="E506" s="18" t="s">
        <v>2863</v>
      </c>
      <c r="F506" s="18" t="s">
        <v>2320</v>
      </c>
      <c r="G506" s="18" t="s">
        <v>2057</v>
      </c>
      <c r="H506" s="18" t="s">
        <v>2058</v>
      </c>
      <c r="I506" s="18"/>
      <c r="J506" s="18" t="s">
        <v>2864</v>
      </c>
    </row>
    <row r="507" s="10" customFormat="1" ht="96" spans="1:10">
      <c r="A507" s="18" t="s">
        <v>2052</v>
      </c>
      <c r="B507" s="18"/>
      <c r="C507" s="18" t="s">
        <v>2072</v>
      </c>
      <c r="D507" s="18" t="s">
        <v>2076</v>
      </c>
      <c r="E507" s="18" t="s">
        <v>2720</v>
      </c>
      <c r="F507" s="18" t="s">
        <v>2320</v>
      </c>
      <c r="G507" s="18" t="s">
        <v>2057</v>
      </c>
      <c r="H507" s="18" t="s">
        <v>2058</v>
      </c>
      <c r="I507" s="18"/>
      <c r="J507" s="18" t="s">
        <v>2721</v>
      </c>
    </row>
    <row r="508" s="10" customFormat="1" ht="96" spans="1:10">
      <c r="A508" s="18" t="s">
        <v>2052</v>
      </c>
      <c r="B508" s="18"/>
      <c r="C508" s="18" t="s">
        <v>2072</v>
      </c>
      <c r="D508" s="18" t="s">
        <v>2076</v>
      </c>
      <c r="E508" s="18" t="s">
        <v>2613</v>
      </c>
      <c r="F508" s="18" t="s">
        <v>2320</v>
      </c>
      <c r="G508" s="18" t="s">
        <v>2057</v>
      </c>
      <c r="H508" s="18" t="s">
        <v>2058</v>
      </c>
      <c r="I508" s="18"/>
      <c r="J508" s="18" t="s">
        <v>2614</v>
      </c>
    </row>
    <row r="509" s="10" customFormat="1" ht="15" spans="1:10">
      <c r="A509" s="18" t="s">
        <v>2865</v>
      </c>
      <c r="B509" s="18"/>
      <c r="C509" s="18"/>
      <c r="D509" s="18"/>
      <c r="E509" s="18"/>
      <c r="F509" s="18"/>
      <c r="G509" s="18"/>
      <c r="H509" s="18"/>
      <c r="I509" s="18"/>
      <c r="J509" s="18"/>
    </row>
    <row r="510" ht="24" spans="1:10">
      <c r="A510" s="18" t="s">
        <v>2866</v>
      </c>
      <c r="B510" s="18" t="s">
        <v>2867</v>
      </c>
      <c r="C510" s="18"/>
      <c r="D510" s="18"/>
      <c r="E510" s="18"/>
      <c r="F510" s="18"/>
      <c r="G510" s="18"/>
      <c r="H510" s="18"/>
      <c r="I510" s="18"/>
      <c r="J510" s="18"/>
    </row>
    <row r="511" ht="24" spans="1:10">
      <c r="A511" s="18" t="s">
        <v>2052</v>
      </c>
      <c r="B511" s="18"/>
      <c r="C511" s="18" t="s">
        <v>2053</v>
      </c>
      <c r="D511" s="18" t="s">
        <v>2059</v>
      </c>
      <c r="E511" s="18" t="s">
        <v>2635</v>
      </c>
      <c r="F511" s="18" t="s">
        <v>2320</v>
      </c>
      <c r="G511" s="18" t="s">
        <v>2057</v>
      </c>
      <c r="H511" s="18" t="s">
        <v>2058</v>
      </c>
      <c r="I511" s="18"/>
      <c r="J511" s="18" t="s">
        <v>2868</v>
      </c>
    </row>
    <row r="512" ht="48" spans="1:10">
      <c r="A512" s="18" t="s">
        <v>2052</v>
      </c>
      <c r="B512" s="18"/>
      <c r="C512" s="18" t="s">
        <v>2068</v>
      </c>
      <c r="D512" s="18" t="s">
        <v>2069</v>
      </c>
      <c r="E512" s="18" t="s">
        <v>2610</v>
      </c>
      <c r="F512" s="18" t="s">
        <v>2320</v>
      </c>
      <c r="G512" s="18" t="s">
        <v>2102</v>
      </c>
      <c r="H512" s="18" t="s">
        <v>2058</v>
      </c>
      <c r="I512" s="18"/>
      <c r="J512" s="18" t="s">
        <v>2869</v>
      </c>
    </row>
    <row r="513" ht="84" spans="1:10">
      <c r="A513" s="18" t="s">
        <v>2052</v>
      </c>
      <c r="B513" s="18"/>
      <c r="C513" s="18" t="s">
        <v>2072</v>
      </c>
      <c r="D513" s="18" t="s">
        <v>2076</v>
      </c>
      <c r="E513" s="18" t="s">
        <v>2863</v>
      </c>
      <c r="F513" s="18" t="s">
        <v>2320</v>
      </c>
      <c r="G513" s="18" t="s">
        <v>2102</v>
      </c>
      <c r="H513" s="18" t="s">
        <v>2058</v>
      </c>
      <c r="I513" s="18"/>
      <c r="J513" s="18" t="s">
        <v>2870</v>
      </c>
    </row>
    <row r="514" ht="60" spans="1:10">
      <c r="A514" s="18" t="s">
        <v>2052</v>
      </c>
      <c r="B514" s="18"/>
      <c r="C514" s="18" t="s">
        <v>2072</v>
      </c>
      <c r="D514" s="18" t="s">
        <v>2076</v>
      </c>
      <c r="E514" s="18" t="s">
        <v>2613</v>
      </c>
      <c r="F514" s="18" t="s">
        <v>2320</v>
      </c>
      <c r="G514" s="18" t="s">
        <v>2102</v>
      </c>
      <c r="H514" s="18" t="s">
        <v>2058</v>
      </c>
      <c r="I514" s="18"/>
      <c r="J514" s="18" t="s">
        <v>2871</v>
      </c>
    </row>
    <row r="515" spans="1:10">
      <c r="A515" s="18" t="s">
        <v>2872</v>
      </c>
      <c r="B515" s="18"/>
      <c r="C515" s="18"/>
      <c r="D515" s="18"/>
      <c r="E515" s="18"/>
      <c r="F515" s="18"/>
      <c r="G515" s="18"/>
      <c r="H515" s="18"/>
      <c r="I515" s="18"/>
      <c r="J515" s="18"/>
    </row>
    <row r="516" ht="96" spans="1:10">
      <c r="A516" s="18" t="s">
        <v>2873</v>
      </c>
      <c r="B516" s="18" t="s">
        <v>2874</v>
      </c>
      <c r="C516" s="18"/>
      <c r="D516" s="18"/>
      <c r="E516" s="18"/>
      <c r="F516" s="18"/>
      <c r="G516" s="18"/>
      <c r="H516" s="18"/>
      <c r="I516" s="18"/>
      <c r="J516" s="18"/>
    </row>
    <row r="517" ht="36" spans="1:10">
      <c r="A517" s="18" t="s">
        <v>2052</v>
      </c>
      <c r="B517" s="18"/>
      <c r="C517" s="18" t="s">
        <v>2053</v>
      </c>
      <c r="D517" s="18" t="s">
        <v>2083</v>
      </c>
      <c r="E517" s="18" t="s">
        <v>2875</v>
      </c>
      <c r="F517" s="18"/>
      <c r="G517" s="18" t="s">
        <v>2064</v>
      </c>
      <c r="H517" s="18" t="s">
        <v>2173</v>
      </c>
      <c r="I517" s="18"/>
      <c r="J517" s="18" t="s">
        <v>2876</v>
      </c>
    </row>
    <row r="518" ht="36" spans="1:10">
      <c r="A518" s="18" t="s">
        <v>2052</v>
      </c>
      <c r="B518" s="18"/>
      <c r="C518" s="18" t="s">
        <v>2053</v>
      </c>
      <c r="D518" s="18" t="s">
        <v>2054</v>
      </c>
      <c r="E518" s="18" t="s">
        <v>2877</v>
      </c>
      <c r="F518" s="18"/>
      <c r="G518" s="18" t="s">
        <v>2064</v>
      </c>
      <c r="H518" s="18" t="s">
        <v>2108</v>
      </c>
      <c r="I518" s="18"/>
      <c r="J518" s="18" t="s">
        <v>2876</v>
      </c>
    </row>
    <row r="519" ht="36" spans="1:10">
      <c r="A519" s="18" t="s">
        <v>2052</v>
      </c>
      <c r="B519" s="18"/>
      <c r="C519" s="18" t="s">
        <v>2053</v>
      </c>
      <c r="D519" s="18" t="s">
        <v>2059</v>
      </c>
      <c r="E519" s="18" t="s">
        <v>2878</v>
      </c>
      <c r="F519" s="18"/>
      <c r="G519" s="18" t="s">
        <v>2064</v>
      </c>
      <c r="H519" s="18" t="s">
        <v>2879</v>
      </c>
      <c r="I519" s="18"/>
      <c r="J519" s="18" t="s">
        <v>2876</v>
      </c>
    </row>
    <row r="520" spans="1:10">
      <c r="A520" s="18" t="s">
        <v>2052</v>
      </c>
      <c r="B520" s="18"/>
      <c r="C520" s="18" t="s">
        <v>2068</v>
      </c>
      <c r="D520" s="18" t="s">
        <v>2069</v>
      </c>
      <c r="E520" s="18" t="s">
        <v>2270</v>
      </c>
      <c r="F520" s="18"/>
      <c r="G520" s="18" t="s">
        <v>2071</v>
      </c>
      <c r="H520" s="18" t="s">
        <v>2058</v>
      </c>
      <c r="I520" s="18"/>
      <c r="J520" s="18" t="s">
        <v>2880</v>
      </c>
    </row>
    <row r="521" ht="36" spans="1:10">
      <c r="A521" s="18" t="s">
        <v>2052</v>
      </c>
      <c r="B521" s="18"/>
      <c r="C521" s="18" t="s">
        <v>2072</v>
      </c>
      <c r="D521" s="18" t="s">
        <v>2076</v>
      </c>
      <c r="E521" s="18" t="s">
        <v>2881</v>
      </c>
      <c r="F521" s="18"/>
      <c r="G521" s="18" t="s">
        <v>2057</v>
      </c>
      <c r="H521" s="18" t="s">
        <v>2173</v>
      </c>
      <c r="I521" s="18"/>
      <c r="J521" s="18" t="s">
        <v>2882</v>
      </c>
    </row>
    <row r="522" ht="24" spans="1:10">
      <c r="A522" s="18" t="s">
        <v>2883</v>
      </c>
      <c r="B522" s="18" t="s">
        <v>2884</v>
      </c>
      <c r="C522" s="18"/>
      <c r="D522" s="18"/>
      <c r="E522" s="18"/>
      <c r="F522" s="18"/>
      <c r="G522" s="18"/>
      <c r="H522" s="18"/>
      <c r="I522" s="18"/>
      <c r="J522" s="18"/>
    </row>
    <row r="523" ht="36" spans="1:10">
      <c r="A523" s="18" t="s">
        <v>2052</v>
      </c>
      <c r="B523" s="18"/>
      <c r="C523" s="18" t="s">
        <v>2053</v>
      </c>
      <c r="D523" s="18" t="s">
        <v>2059</v>
      </c>
      <c r="E523" s="18" t="s">
        <v>2884</v>
      </c>
      <c r="F523" s="18"/>
      <c r="G523" s="18" t="s">
        <v>2885</v>
      </c>
      <c r="H523" s="18" t="s">
        <v>2173</v>
      </c>
      <c r="I523" s="18"/>
      <c r="J523" s="18" t="s">
        <v>2884</v>
      </c>
    </row>
    <row r="524" spans="1:10">
      <c r="A524" s="18" t="s">
        <v>2052</v>
      </c>
      <c r="B524" s="18"/>
      <c r="C524" s="18" t="s">
        <v>2068</v>
      </c>
      <c r="D524" s="18" t="s">
        <v>2069</v>
      </c>
      <c r="E524" s="18" t="s">
        <v>2886</v>
      </c>
      <c r="F524" s="18"/>
      <c r="G524" s="18" t="s">
        <v>2071</v>
      </c>
      <c r="H524" s="18" t="s">
        <v>2058</v>
      </c>
      <c r="I524" s="18"/>
      <c r="J524" s="18" t="s">
        <v>2886</v>
      </c>
    </row>
    <row r="525" ht="24" spans="1:10">
      <c r="A525" s="18" t="s">
        <v>2052</v>
      </c>
      <c r="B525" s="18"/>
      <c r="C525" s="18" t="s">
        <v>2072</v>
      </c>
      <c r="D525" s="18" t="s">
        <v>2076</v>
      </c>
      <c r="E525" s="18" t="s">
        <v>2887</v>
      </c>
      <c r="F525" s="18"/>
      <c r="G525" s="18" t="s">
        <v>2071</v>
      </c>
      <c r="H525" s="18"/>
      <c r="I525" s="18"/>
      <c r="J525" s="18" t="s">
        <v>2887</v>
      </c>
    </row>
    <row r="526" ht="36" spans="1:10">
      <c r="A526" s="18" t="s">
        <v>2888</v>
      </c>
      <c r="B526" s="18" t="s">
        <v>2889</v>
      </c>
      <c r="C526" s="18"/>
      <c r="D526" s="18"/>
      <c r="E526" s="18"/>
      <c r="F526" s="18"/>
      <c r="G526" s="18"/>
      <c r="H526" s="18"/>
      <c r="I526" s="18"/>
      <c r="J526" s="18"/>
    </row>
    <row r="527" spans="1:10">
      <c r="A527" s="18" t="s">
        <v>2052</v>
      </c>
      <c r="B527" s="18"/>
      <c r="C527" s="18" t="s">
        <v>2053</v>
      </c>
      <c r="D527" s="18" t="s">
        <v>2054</v>
      </c>
      <c r="E527" s="18" t="s">
        <v>2054</v>
      </c>
      <c r="F527" s="18"/>
      <c r="G527" s="18" t="s">
        <v>2064</v>
      </c>
      <c r="H527" s="18" t="s">
        <v>2108</v>
      </c>
      <c r="I527" s="18"/>
      <c r="J527" s="18" t="s">
        <v>2890</v>
      </c>
    </row>
    <row r="528" spans="1:10">
      <c r="A528" s="18" t="s">
        <v>2052</v>
      </c>
      <c r="B528" s="18"/>
      <c r="C528" s="18" t="s">
        <v>2053</v>
      </c>
      <c r="D528" s="18" t="s">
        <v>2059</v>
      </c>
      <c r="E528" s="18" t="s">
        <v>2059</v>
      </c>
      <c r="F528" s="18"/>
      <c r="G528" s="18" t="s">
        <v>2064</v>
      </c>
      <c r="H528" s="18" t="s">
        <v>2891</v>
      </c>
      <c r="I528" s="18"/>
      <c r="J528" s="18" t="s">
        <v>2890</v>
      </c>
    </row>
    <row r="529" spans="1:10">
      <c r="A529" s="18" t="s">
        <v>2052</v>
      </c>
      <c r="B529" s="18"/>
      <c r="C529" s="18" t="s">
        <v>2068</v>
      </c>
      <c r="D529" s="18" t="s">
        <v>2069</v>
      </c>
      <c r="E529" s="18" t="s">
        <v>2270</v>
      </c>
      <c r="F529" s="18"/>
      <c r="G529" s="18" t="s">
        <v>2071</v>
      </c>
      <c r="H529" s="18" t="s">
        <v>2058</v>
      </c>
      <c r="I529" s="18"/>
      <c r="J529" s="18" t="s">
        <v>2890</v>
      </c>
    </row>
    <row r="530" spans="1:10">
      <c r="A530" s="18" t="s">
        <v>2052</v>
      </c>
      <c r="B530" s="18"/>
      <c r="C530" s="18" t="s">
        <v>2072</v>
      </c>
      <c r="D530" s="18" t="s">
        <v>2073</v>
      </c>
      <c r="E530" s="18" t="s">
        <v>2892</v>
      </c>
      <c r="F530" s="18"/>
      <c r="G530" s="18" t="s">
        <v>2071</v>
      </c>
      <c r="H530" s="18" t="s">
        <v>2058</v>
      </c>
      <c r="I530" s="18"/>
      <c r="J530" s="18" t="s">
        <v>2890</v>
      </c>
    </row>
    <row r="531" spans="1:10">
      <c r="A531" s="18" t="s">
        <v>2052</v>
      </c>
      <c r="B531" s="18"/>
      <c r="C531" s="18" t="s">
        <v>2072</v>
      </c>
      <c r="D531" s="18" t="s">
        <v>2105</v>
      </c>
      <c r="E531" s="18" t="s">
        <v>2893</v>
      </c>
      <c r="F531" s="18"/>
      <c r="G531" s="18" t="s">
        <v>2647</v>
      </c>
      <c r="H531" s="18" t="s">
        <v>2108</v>
      </c>
      <c r="I531" s="18"/>
      <c r="J531" s="18" t="s">
        <v>2890</v>
      </c>
    </row>
    <row r="532" spans="1:10">
      <c r="A532" s="18" t="s">
        <v>2894</v>
      </c>
      <c r="B532" s="18"/>
      <c r="C532" s="18"/>
      <c r="D532" s="18"/>
      <c r="E532" s="18"/>
      <c r="F532" s="18"/>
      <c r="G532" s="18"/>
      <c r="H532" s="18"/>
      <c r="I532" s="18"/>
      <c r="J532" s="18"/>
    </row>
    <row r="533" ht="24" spans="1:10">
      <c r="A533" s="18" t="s">
        <v>2895</v>
      </c>
      <c r="B533" s="18" t="s">
        <v>2896</v>
      </c>
      <c r="C533" s="18"/>
      <c r="D533" s="18"/>
      <c r="E533" s="18"/>
      <c r="F533" s="18"/>
      <c r="G533" s="18"/>
      <c r="H533" s="18"/>
      <c r="I533" s="18"/>
      <c r="J533" s="18"/>
    </row>
    <row r="534" ht="24" spans="1:10">
      <c r="A534" s="18" t="s">
        <v>2052</v>
      </c>
      <c r="B534" s="18"/>
      <c r="C534" s="18" t="s">
        <v>2053</v>
      </c>
      <c r="D534" s="18" t="s">
        <v>2054</v>
      </c>
      <c r="E534" s="18" t="s">
        <v>2054</v>
      </c>
      <c r="F534" s="18"/>
      <c r="G534" s="18" t="s">
        <v>2897</v>
      </c>
      <c r="H534" s="18" t="s">
        <v>2058</v>
      </c>
      <c r="I534" s="18"/>
      <c r="J534" s="18" t="s">
        <v>2898</v>
      </c>
    </row>
    <row r="535" ht="24" spans="1:10">
      <c r="A535" s="18" t="s">
        <v>2052</v>
      </c>
      <c r="B535" s="18"/>
      <c r="C535" s="18" t="s">
        <v>2068</v>
      </c>
      <c r="D535" s="18" t="s">
        <v>2069</v>
      </c>
      <c r="E535" s="18" t="s">
        <v>2899</v>
      </c>
      <c r="F535" s="18"/>
      <c r="G535" s="18" t="s">
        <v>2102</v>
      </c>
      <c r="H535" s="18" t="s">
        <v>2058</v>
      </c>
      <c r="I535" s="18"/>
      <c r="J535" s="18" t="s">
        <v>2898</v>
      </c>
    </row>
    <row r="536" ht="24" spans="1:10">
      <c r="A536" s="18" t="s">
        <v>2052</v>
      </c>
      <c r="B536" s="18"/>
      <c r="C536" s="18" t="s">
        <v>2072</v>
      </c>
      <c r="D536" s="18" t="s">
        <v>2076</v>
      </c>
      <c r="E536" s="18" t="s">
        <v>2076</v>
      </c>
      <c r="F536" s="18"/>
      <c r="G536" s="18" t="s">
        <v>2897</v>
      </c>
      <c r="H536" s="18" t="s">
        <v>2058</v>
      </c>
      <c r="I536" s="18"/>
      <c r="J536" s="18" t="s">
        <v>2898</v>
      </c>
    </row>
    <row r="537" spans="1:10">
      <c r="A537" s="18" t="s">
        <v>2900</v>
      </c>
      <c r="B537" s="18"/>
      <c r="C537" s="18"/>
      <c r="D537" s="18"/>
      <c r="E537" s="18"/>
      <c r="F537" s="18"/>
      <c r="G537" s="18"/>
      <c r="H537" s="18"/>
      <c r="I537" s="18"/>
      <c r="J537" s="18"/>
    </row>
    <row r="538" ht="84" spans="1:10">
      <c r="A538" s="18" t="s">
        <v>2901</v>
      </c>
      <c r="B538" s="18" t="s">
        <v>2902</v>
      </c>
      <c r="C538" s="18"/>
      <c r="D538" s="18"/>
      <c r="E538" s="18"/>
      <c r="F538" s="18"/>
      <c r="G538" s="18"/>
      <c r="H538" s="18"/>
      <c r="I538" s="18"/>
      <c r="J538" s="18"/>
    </row>
    <row r="539" ht="60" spans="1:10">
      <c r="A539" s="18" t="s">
        <v>2052</v>
      </c>
      <c r="B539" s="18"/>
      <c r="C539" s="18" t="s">
        <v>2053</v>
      </c>
      <c r="D539" s="18" t="s">
        <v>2054</v>
      </c>
      <c r="E539" s="18" t="s">
        <v>2903</v>
      </c>
      <c r="F539" s="18" t="s">
        <v>2432</v>
      </c>
      <c r="G539" s="18" t="s">
        <v>2057</v>
      </c>
      <c r="H539" s="18" t="s">
        <v>2058</v>
      </c>
      <c r="I539" s="18"/>
      <c r="J539" s="18" t="s">
        <v>2904</v>
      </c>
    </row>
    <row r="540" ht="84" spans="1:10">
      <c r="A540" s="18" t="s">
        <v>2052</v>
      </c>
      <c r="B540" s="18"/>
      <c r="C540" s="18" t="s">
        <v>2053</v>
      </c>
      <c r="D540" s="18" t="s">
        <v>2054</v>
      </c>
      <c r="E540" s="18" t="s">
        <v>2905</v>
      </c>
      <c r="F540" s="18" t="s">
        <v>2320</v>
      </c>
      <c r="G540" s="18" t="s">
        <v>2057</v>
      </c>
      <c r="H540" s="18" t="s">
        <v>2058</v>
      </c>
      <c r="I540" s="18"/>
      <c r="J540" s="18" t="s">
        <v>2906</v>
      </c>
    </row>
    <row r="541" ht="72" spans="1:10">
      <c r="A541" s="18" t="s">
        <v>2052</v>
      </c>
      <c r="B541" s="18"/>
      <c r="C541" s="18" t="s">
        <v>2053</v>
      </c>
      <c r="D541" s="18" t="s">
        <v>2054</v>
      </c>
      <c r="E541" s="18" t="s">
        <v>2727</v>
      </c>
      <c r="F541" s="18" t="s">
        <v>2320</v>
      </c>
      <c r="G541" s="18" t="s">
        <v>2057</v>
      </c>
      <c r="H541" s="18" t="s">
        <v>2058</v>
      </c>
      <c r="I541" s="18"/>
      <c r="J541" s="18" t="s">
        <v>2728</v>
      </c>
    </row>
    <row r="542" ht="96" spans="1:10">
      <c r="A542" s="18" t="s">
        <v>2052</v>
      </c>
      <c r="B542" s="18"/>
      <c r="C542" s="18" t="s">
        <v>2068</v>
      </c>
      <c r="D542" s="18" t="s">
        <v>2069</v>
      </c>
      <c r="E542" s="18" t="s">
        <v>2610</v>
      </c>
      <c r="F542" s="18" t="s">
        <v>2320</v>
      </c>
      <c r="G542" s="18" t="s">
        <v>2057</v>
      </c>
      <c r="H542" s="18" t="s">
        <v>2058</v>
      </c>
      <c r="I542" s="18"/>
      <c r="J542" s="18" t="s">
        <v>2612</v>
      </c>
    </row>
    <row r="543" ht="36" spans="1:10">
      <c r="A543" s="18" t="s">
        <v>2052</v>
      </c>
      <c r="B543" s="18"/>
      <c r="C543" s="18" t="s">
        <v>2072</v>
      </c>
      <c r="D543" s="18" t="s">
        <v>2105</v>
      </c>
      <c r="E543" s="18" t="s">
        <v>2907</v>
      </c>
      <c r="F543" s="18" t="s">
        <v>2250</v>
      </c>
      <c r="G543" s="18" t="s">
        <v>2064</v>
      </c>
      <c r="H543" s="18" t="s">
        <v>2108</v>
      </c>
      <c r="I543" s="18"/>
      <c r="J543" s="18" t="s">
        <v>2908</v>
      </c>
    </row>
    <row r="544" ht="96" spans="1:10">
      <c r="A544" s="18" t="s">
        <v>2052</v>
      </c>
      <c r="B544" s="18"/>
      <c r="C544" s="18" t="s">
        <v>2072</v>
      </c>
      <c r="D544" s="18" t="s">
        <v>2076</v>
      </c>
      <c r="E544" s="18" t="s">
        <v>2863</v>
      </c>
      <c r="F544" s="18" t="s">
        <v>2320</v>
      </c>
      <c r="G544" s="18" t="s">
        <v>2057</v>
      </c>
      <c r="H544" s="18" t="s">
        <v>2058</v>
      </c>
      <c r="I544" s="18"/>
      <c r="J544" s="18" t="s">
        <v>2864</v>
      </c>
    </row>
    <row r="545" ht="96" spans="1:10">
      <c r="A545" s="18" t="s">
        <v>2052</v>
      </c>
      <c r="B545" s="18"/>
      <c r="C545" s="18" t="s">
        <v>2072</v>
      </c>
      <c r="D545" s="18" t="s">
        <v>2076</v>
      </c>
      <c r="E545" s="18" t="s">
        <v>2720</v>
      </c>
      <c r="F545" s="18" t="s">
        <v>2320</v>
      </c>
      <c r="G545" s="18" t="s">
        <v>2057</v>
      </c>
      <c r="H545" s="18" t="s">
        <v>2058</v>
      </c>
      <c r="I545" s="18"/>
      <c r="J545" s="18" t="s">
        <v>2721</v>
      </c>
    </row>
    <row r="546" ht="96" spans="1:10">
      <c r="A546" s="18" t="s">
        <v>2052</v>
      </c>
      <c r="B546" s="18"/>
      <c r="C546" s="18" t="s">
        <v>2072</v>
      </c>
      <c r="D546" s="18" t="s">
        <v>2076</v>
      </c>
      <c r="E546" s="18" t="s">
        <v>2613</v>
      </c>
      <c r="F546" s="18" t="s">
        <v>2320</v>
      </c>
      <c r="G546" s="18" t="s">
        <v>2057</v>
      </c>
      <c r="H546" s="18" t="s">
        <v>2058</v>
      </c>
      <c r="I546" s="18"/>
      <c r="J546" s="18" t="s">
        <v>2614</v>
      </c>
    </row>
    <row r="547" spans="1:10">
      <c r="A547" s="18" t="s">
        <v>2909</v>
      </c>
      <c r="B547" s="18"/>
      <c r="C547" s="18"/>
      <c r="D547" s="18"/>
      <c r="E547" s="18"/>
      <c r="F547" s="18"/>
      <c r="G547" s="18"/>
      <c r="H547" s="18"/>
      <c r="I547" s="18"/>
      <c r="J547" s="18"/>
    </row>
    <row r="548" ht="48" spans="1:10">
      <c r="A548" s="18" t="s">
        <v>2910</v>
      </c>
      <c r="B548" s="18" t="s">
        <v>2911</v>
      </c>
      <c r="C548" s="18"/>
      <c r="D548" s="18"/>
      <c r="E548" s="18"/>
      <c r="F548" s="18"/>
      <c r="G548" s="18"/>
      <c r="H548" s="18"/>
      <c r="I548" s="18"/>
      <c r="J548" s="18"/>
    </row>
    <row r="549" ht="60" spans="1:10">
      <c r="A549" s="18" t="s">
        <v>2052</v>
      </c>
      <c r="B549" s="18"/>
      <c r="C549" s="18" t="s">
        <v>2053</v>
      </c>
      <c r="D549" s="18" t="s">
        <v>2083</v>
      </c>
      <c r="E549" s="18" t="s">
        <v>2083</v>
      </c>
      <c r="F549" s="18"/>
      <c r="G549" s="18" t="s">
        <v>2240</v>
      </c>
      <c r="H549" s="18" t="s">
        <v>2912</v>
      </c>
      <c r="I549" s="18"/>
      <c r="J549" s="18" t="s">
        <v>2913</v>
      </c>
    </row>
    <row r="550" ht="60" spans="1:10">
      <c r="A550" s="18" t="s">
        <v>2052</v>
      </c>
      <c r="B550" s="18"/>
      <c r="C550" s="18" t="s">
        <v>2068</v>
      </c>
      <c r="D550" s="18" t="s">
        <v>2069</v>
      </c>
      <c r="E550" s="18" t="s">
        <v>2069</v>
      </c>
      <c r="F550" s="18"/>
      <c r="G550" s="18" t="s">
        <v>2102</v>
      </c>
      <c r="H550" s="18" t="s">
        <v>2058</v>
      </c>
      <c r="I550" s="18"/>
      <c r="J550" s="18" t="s">
        <v>2914</v>
      </c>
    </row>
    <row r="551" ht="96" spans="1:10">
      <c r="A551" s="18" t="s">
        <v>2052</v>
      </c>
      <c r="B551" s="18"/>
      <c r="C551" s="18" t="s">
        <v>2072</v>
      </c>
      <c r="D551" s="18" t="s">
        <v>2076</v>
      </c>
      <c r="E551" s="18" t="s">
        <v>2863</v>
      </c>
      <c r="F551" s="18" t="s">
        <v>2320</v>
      </c>
      <c r="G551" s="18" t="s">
        <v>2057</v>
      </c>
      <c r="H551" s="18" t="s">
        <v>2058</v>
      </c>
      <c r="I551" s="18"/>
      <c r="J551" s="18" t="s">
        <v>2864</v>
      </c>
    </row>
    <row r="552" ht="96" spans="1:10">
      <c r="A552" s="18" t="s">
        <v>2052</v>
      </c>
      <c r="B552" s="18"/>
      <c r="C552" s="18" t="s">
        <v>2072</v>
      </c>
      <c r="D552" s="18" t="s">
        <v>2076</v>
      </c>
      <c r="E552" s="18" t="s">
        <v>2720</v>
      </c>
      <c r="F552" s="18" t="s">
        <v>2320</v>
      </c>
      <c r="G552" s="18" t="s">
        <v>2057</v>
      </c>
      <c r="H552" s="18" t="s">
        <v>2058</v>
      </c>
      <c r="I552" s="18"/>
      <c r="J552" s="18" t="s">
        <v>2721</v>
      </c>
    </row>
    <row r="553" ht="96" spans="1:10">
      <c r="A553" s="18" t="s">
        <v>2052</v>
      </c>
      <c r="B553" s="18"/>
      <c r="C553" s="18" t="s">
        <v>2072</v>
      </c>
      <c r="D553" s="18" t="s">
        <v>2076</v>
      </c>
      <c r="E553" s="18" t="s">
        <v>2613</v>
      </c>
      <c r="F553" s="18" t="s">
        <v>2320</v>
      </c>
      <c r="G553" s="18" t="s">
        <v>2057</v>
      </c>
      <c r="H553" s="18" t="s">
        <v>2058</v>
      </c>
      <c r="I553" s="18"/>
      <c r="J553" s="18" t="s">
        <v>2614</v>
      </c>
    </row>
    <row r="554" ht="96" spans="1:10">
      <c r="A554" s="18" t="s">
        <v>2915</v>
      </c>
      <c r="B554" s="18" t="s">
        <v>2916</v>
      </c>
      <c r="C554" s="18"/>
      <c r="D554" s="18"/>
      <c r="E554" s="18"/>
      <c r="F554" s="18"/>
      <c r="G554" s="18"/>
      <c r="H554" s="18"/>
      <c r="I554" s="18"/>
      <c r="J554" s="18"/>
    </row>
    <row r="555" ht="36" spans="1:10">
      <c r="A555" s="18" t="s">
        <v>2052</v>
      </c>
      <c r="B555" s="18"/>
      <c r="C555" s="18" t="s">
        <v>2053</v>
      </c>
      <c r="D555" s="18" t="s">
        <v>2083</v>
      </c>
      <c r="E555" s="18" t="s">
        <v>2917</v>
      </c>
      <c r="F555" s="18" t="s">
        <v>2320</v>
      </c>
      <c r="G555" s="18" t="s">
        <v>2203</v>
      </c>
      <c r="H555" s="18" t="s">
        <v>2108</v>
      </c>
      <c r="I555" s="18"/>
      <c r="J555" s="18" t="s">
        <v>2918</v>
      </c>
    </row>
    <row r="556" ht="60" spans="1:10">
      <c r="A556" s="18" t="s">
        <v>2052</v>
      </c>
      <c r="B556" s="18"/>
      <c r="C556" s="18" t="s">
        <v>2053</v>
      </c>
      <c r="D556" s="18" t="s">
        <v>2083</v>
      </c>
      <c r="E556" s="18" t="s">
        <v>2919</v>
      </c>
      <c r="F556" s="18" t="s">
        <v>2432</v>
      </c>
      <c r="G556" s="18" t="s">
        <v>2920</v>
      </c>
      <c r="H556" s="18" t="s">
        <v>2058</v>
      </c>
      <c r="I556" s="18"/>
      <c r="J556" s="18" t="s">
        <v>2921</v>
      </c>
    </row>
    <row r="557" ht="96" spans="1:10">
      <c r="A557" s="18" t="s">
        <v>2052</v>
      </c>
      <c r="B557" s="18"/>
      <c r="C557" s="18" t="s">
        <v>2053</v>
      </c>
      <c r="D557" s="18" t="s">
        <v>2066</v>
      </c>
      <c r="E557" s="18" t="s">
        <v>2922</v>
      </c>
      <c r="F557" s="18" t="s">
        <v>2432</v>
      </c>
      <c r="G557" s="18" t="s">
        <v>2861</v>
      </c>
      <c r="H557" s="18" t="s">
        <v>2058</v>
      </c>
      <c r="I557" s="18"/>
      <c r="J557" s="18" t="s">
        <v>2923</v>
      </c>
    </row>
    <row r="558" ht="96" spans="1:10">
      <c r="A558" s="18" t="s">
        <v>2052</v>
      </c>
      <c r="B558" s="18"/>
      <c r="C558" s="18" t="s">
        <v>2053</v>
      </c>
      <c r="D558" s="18" t="s">
        <v>2066</v>
      </c>
      <c r="E558" s="18" t="s">
        <v>2924</v>
      </c>
      <c r="F558" s="18" t="s">
        <v>2250</v>
      </c>
      <c r="G558" s="18" t="s">
        <v>2057</v>
      </c>
      <c r="H558" s="18" t="s">
        <v>2058</v>
      </c>
      <c r="I558" s="18"/>
      <c r="J558" s="18" t="s">
        <v>2925</v>
      </c>
    </row>
    <row r="559" ht="36" spans="1:10">
      <c r="A559" s="18" t="s">
        <v>2052</v>
      </c>
      <c r="B559" s="18"/>
      <c r="C559" s="18" t="s">
        <v>2053</v>
      </c>
      <c r="D559" s="18" t="s">
        <v>2066</v>
      </c>
      <c r="E559" s="18" t="s">
        <v>2926</v>
      </c>
      <c r="F559" s="18" t="s">
        <v>2250</v>
      </c>
      <c r="G559" s="18" t="s">
        <v>2057</v>
      </c>
      <c r="H559" s="18" t="s">
        <v>2058</v>
      </c>
      <c r="I559" s="18"/>
      <c r="J559" s="18" t="s">
        <v>2927</v>
      </c>
    </row>
    <row r="560" ht="96" spans="1:10">
      <c r="A560" s="18" t="s">
        <v>2052</v>
      </c>
      <c r="B560" s="18"/>
      <c r="C560" s="18" t="s">
        <v>2053</v>
      </c>
      <c r="D560" s="18" t="s">
        <v>2066</v>
      </c>
      <c r="E560" s="18" t="s">
        <v>2928</v>
      </c>
      <c r="F560" s="18" t="s">
        <v>2432</v>
      </c>
      <c r="G560" s="18" t="s">
        <v>2861</v>
      </c>
      <c r="H560" s="18" t="s">
        <v>2058</v>
      </c>
      <c r="I560" s="18"/>
      <c r="J560" s="18" t="s">
        <v>2929</v>
      </c>
    </row>
    <row r="561" ht="96" spans="1:10">
      <c r="A561" s="18" t="s">
        <v>2052</v>
      </c>
      <c r="B561" s="18"/>
      <c r="C561" s="18" t="s">
        <v>2068</v>
      </c>
      <c r="D561" s="18" t="s">
        <v>2069</v>
      </c>
      <c r="E561" s="18" t="s">
        <v>2930</v>
      </c>
      <c r="F561" s="18" t="s">
        <v>2320</v>
      </c>
      <c r="G561" s="18" t="s">
        <v>2548</v>
      </c>
      <c r="H561" s="18" t="s">
        <v>2058</v>
      </c>
      <c r="I561" s="18"/>
      <c r="J561" s="18" t="s">
        <v>2931</v>
      </c>
    </row>
    <row r="562" ht="24" spans="1:10">
      <c r="A562" s="18" t="s">
        <v>2052</v>
      </c>
      <c r="B562" s="18"/>
      <c r="C562" s="18" t="s">
        <v>2072</v>
      </c>
      <c r="D562" s="18" t="s">
        <v>2105</v>
      </c>
      <c r="E562" s="18" t="s">
        <v>2932</v>
      </c>
      <c r="F562" s="18" t="s">
        <v>2320</v>
      </c>
      <c r="G562" s="18" t="s">
        <v>2203</v>
      </c>
      <c r="H562" s="18" t="s">
        <v>2108</v>
      </c>
      <c r="I562" s="18"/>
      <c r="J562" s="18" t="s">
        <v>2933</v>
      </c>
    </row>
    <row r="563" ht="84" spans="1:10">
      <c r="A563" s="18" t="s">
        <v>2052</v>
      </c>
      <c r="B563" s="18"/>
      <c r="C563" s="18" t="s">
        <v>2072</v>
      </c>
      <c r="D563" s="18" t="s">
        <v>2076</v>
      </c>
      <c r="E563" s="18" t="s">
        <v>2934</v>
      </c>
      <c r="F563" s="18" t="s">
        <v>2320</v>
      </c>
      <c r="G563" s="18" t="s">
        <v>2064</v>
      </c>
      <c r="H563" s="18" t="s">
        <v>2142</v>
      </c>
      <c r="I563" s="18"/>
      <c r="J563" s="18" t="s">
        <v>2935</v>
      </c>
    </row>
    <row r="564" ht="84" spans="1:10">
      <c r="A564" s="18" t="s">
        <v>2052</v>
      </c>
      <c r="B564" s="18"/>
      <c r="C564" s="18" t="s">
        <v>2072</v>
      </c>
      <c r="D564" s="18" t="s">
        <v>2076</v>
      </c>
      <c r="E564" s="18" t="s">
        <v>2936</v>
      </c>
      <c r="F564" s="18" t="s">
        <v>2320</v>
      </c>
      <c r="G564" s="18" t="s">
        <v>2064</v>
      </c>
      <c r="H564" s="18" t="s">
        <v>2142</v>
      </c>
      <c r="I564" s="18"/>
      <c r="J564" s="18" t="s">
        <v>2937</v>
      </c>
    </row>
    <row r="565" ht="36" spans="1:10">
      <c r="A565" s="18" t="s">
        <v>2052</v>
      </c>
      <c r="B565" s="18"/>
      <c r="C565" s="18" t="s">
        <v>2072</v>
      </c>
      <c r="D565" s="18" t="s">
        <v>2076</v>
      </c>
      <c r="E565" s="18" t="s">
        <v>2938</v>
      </c>
      <c r="F565" s="18" t="s">
        <v>2320</v>
      </c>
      <c r="G565" s="18" t="s">
        <v>2939</v>
      </c>
      <c r="H565" s="18" t="s">
        <v>2434</v>
      </c>
      <c r="I565" s="18"/>
      <c r="J565" s="18" t="s">
        <v>2940</v>
      </c>
    </row>
    <row r="566" spans="1:10">
      <c r="A566" s="18" t="s">
        <v>2941</v>
      </c>
      <c r="B566" s="18"/>
      <c r="C566" s="18"/>
      <c r="D566" s="18"/>
      <c r="E566" s="18"/>
      <c r="F566" s="18"/>
      <c r="G566" s="18"/>
      <c r="H566" s="18"/>
      <c r="I566" s="18"/>
      <c r="J566" s="18"/>
    </row>
    <row r="567" ht="96" spans="1:10">
      <c r="A567" s="18" t="s">
        <v>2942</v>
      </c>
      <c r="B567" s="18" t="s">
        <v>2943</v>
      </c>
      <c r="C567" s="18"/>
      <c r="D567" s="18"/>
      <c r="E567" s="18"/>
      <c r="F567" s="18"/>
      <c r="G567" s="18"/>
      <c r="H567" s="18"/>
      <c r="I567" s="18"/>
      <c r="J567" s="18"/>
    </row>
    <row r="568" ht="24" spans="1:10">
      <c r="A568" s="18" t="s">
        <v>2052</v>
      </c>
      <c r="B568" s="18"/>
      <c r="C568" s="18" t="s">
        <v>2053</v>
      </c>
      <c r="D568" s="18" t="s">
        <v>2083</v>
      </c>
      <c r="E568" s="18" t="s">
        <v>2083</v>
      </c>
      <c r="F568" s="18"/>
      <c r="G568" s="18" t="s">
        <v>2944</v>
      </c>
      <c r="H568" s="18" t="s">
        <v>2127</v>
      </c>
      <c r="I568" s="18"/>
      <c r="J568" s="18" t="s">
        <v>2945</v>
      </c>
    </row>
    <row r="569" ht="24" spans="1:10">
      <c r="A569" s="18" t="s">
        <v>2052</v>
      </c>
      <c r="B569" s="18"/>
      <c r="C569" s="18" t="s">
        <v>2053</v>
      </c>
      <c r="D569" s="18" t="s">
        <v>2054</v>
      </c>
      <c r="E569" s="18" t="s">
        <v>2054</v>
      </c>
      <c r="F569" s="18"/>
      <c r="G569" s="18" t="s">
        <v>2064</v>
      </c>
      <c r="H569" s="18" t="s">
        <v>2108</v>
      </c>
      <c r="I569" s="18"/>
      <c r="J569" s="18" t="s">
        <v>2945</v>
      </c>
    </row>
    <row r="570" ht="24" spans="1:10">
      <c r="A570" s="18" t="s">
        <v>2052</v>
      </c>
      <c r="B570" s="18"/>
      <c r="C570" s="18" t="s">
        <v>2053</v>
      </c>
      <c r="D570" s="18" t="s">
        <v>2059</v>
      </c>
      <c r="E570" s="18" t="s">
        <v>2059</v>
      </c>
      <c r="F570" s="18"/>
      <c r="G570" s="18" t="s">
        <v>2064</v>
      </c>
      <c r="H570" s="18" t="s">
        <v>2879</v>
      </c>
      <c r="I570" s="18"/>
      <c r="J570" s="18" t="s">
        <v>2945</v>
      </c>
    </row>
    <row r="571" ht="36" spans="1:10">
      <c r="A571" s="18" t="s">
        <v>2052</v>
      </c>
      <c r="B571" s="18"/>
      <c r="C571" s="18" t="s">
        <v>2068</v>
      </c>
      <c r="D571" s="18" t="s">
        <v>2069</v>
      </c>
      <c r="E571" s="18" t="s">
        <v>2069</v>
      </c>
      <c r="F571" s="18"/>
      <c r="G571" s="18" t="s">
        <v>2071</v>
      </c>
      <c r="H571" s="18" t="s">
        <v>2058</v>
      </c>
      <c r="I571" s="18"/>
      <c r="J571" s="18" t="s">
        <v>2946</v>
      </c>
    </row>
    <row r="572" ht="36" spans="1:10">
      <c r="A572" s="18" t="s">
        <v>2052</v>
      </c>
      <c r="B572" s="18"/>
      <c r="C572" s="18" t="s">
        <v>2072</v>
      </c>
      <c r="D572" s="18" t="s">
        <v>2073</v>
      </c>
      <c r="E572" s="18" t="s">
        <v>2073</v>
      </c>
      <c r="F572" s="18"/>
      <c r="G572" s="18" t="s">
        <v>2102</v>
      </c>
      <c r="H572" s="18" t="s">
        <v>2058</v>
      </c>
      <c r="I572" s="18"/>
      <c r="J572" s="18" t="s">
        <v>2947</v>
      </c>
    </row>
    <row r="573" ht="36" spans="1:10">
      <c r="A573" s="18" t="s">
        <v>2052</v>
      </c>
      <c r="B573" s="18"/>
      <c r="C573" s="18" t="s">
        <v>2072</v>
      </c>
      <c r="D573" s="18" t="s">
        <v>2076</v>
      </c>
      <c r="E573" s="18" t="s">
        <v>2076</v>
      </c>
      <c r="F573" s="18"/>
      <c r="G573" s="18" t="s">
        <v>2071</v>
      </c>
      <c r="H573" s="18" t="s">
        <v>2058</v>
      </c>
      <c r="I573" s="18"/>
      <c r="J573" s="18" t="s">
        <v>2948</v>
      </c>
    </row>
    <row r="574" spans="1:10">
      <c r="A574" s="18" t="s">
        <v>2949</v>
      </c>
      <c r="B574" s="18"/>
      <c r="C574" s="18"/>
      <c r="D574" s="18"/>
      <c r="E574" s="18"/>
      <c r="F574" s="18"/>
      <c r="G574" s="18"/>
      <c r="H574" s="18"/>
      <c r="I574" s="18"/>
      <c r="J574" s="18"/>
    </row>
    <row r="575" ht="24" spans="1:10">
      <c r="A575" s="18" t="s">
        <v>2950</v>
      </c>
      <c r="B575" s="18" t="s">
        <v>2951</v>
      </c>
      <c r="C575" s="18"/>
      <c r="D575" s="18"/>
      <c r="E575" s="18"/>
      <c r="F575" s="18"/>
      <c r="G575" s="18"/>
      <c r="H575" s="18"/>
      <c r="I575" s="18"/>
      <c r="J575" s="18"/>
    </row>
    <row r="576" ht="36" spans="1:10">
      <c r="A576" s="18" t="s">
        <v>2052</v>
      </c>
      <c r="B576" s="18"/>
      <c r="C576" s="18" t="s">
        <v>2053</v>
      </c>
      <c r="D576" s="18" t="s">
        <v>2083</v>
      </c>
      <c r="E576" s="18" t="s">
        <v>2952</v>
      </c>
      <c r="F576" s="18" t="s">
        <v>2432</v>
      </c>
      <c r="G576" s="18" t="s">
        <v>2643</v>
      </c>
      <c r="H576" s="18" t="s">
        <v>2058</v>
      </c>
      <c r="I576" s="18"/>
      <c r="J576" s="18" t="s">
        <v>2953</v>
      </c>
    </row>
    <row r="577" ht="48" spans="1:10">
      <c r="A577" s="18" t="s">
        <v>2052</v>
      </c>
      <c r="B577" s="18"/>
      <c r="C577" s="18" t="s">
        <v>2053</v>
      </c>
      <c r="D577" s="18" t="s">
        <v>2083</v>
      </c>
      <c r="E577" s="18" t="s">
        <v>2954</v>
      </c>
      <c r="F577" s="18" t="s">
        <v>2250</v>
      </c>
      <c r="G577" s="18" t="s">
        <v>2305</v>
      </c>
      <c r="H577" s="18" t="s">
        <v>2173</v>
      </c>
      <c r="I577" s="18"/>
      <c r="J577" s="18" t="s">
        <v>2955</v>
      </c>
    </row>
    <row r="578" ht="60" spans="1:10">
      <c r="A578" s="18" t="s">
        <v>2052</v>
      </c>
      <c r="B578" s="18"/>
      <c r="C578" s="18" t="s">
        <v>2053</v>
      </c>
      <c r="D578" s="18" t="s">
        <v>2054</v>
      </c>
      <c r="E578" s="18" t="s">
        <v>2903</v>
      </c>
      <c r="F578" s="18" t="s">
        <v>2432</v>
      </c>
      <c r="G578" s="18" t="s">
        <v>2418</v>
      </c>
      <c r="H578" s="18" t="s">
        <v>2058</v>
      </c>
      <c r="I578" s="18"/>
      <c r="J578" s="18" t="s">
        <v>2904</v>
      </c>
    </row>
    <row r="579" ht="84" spans="1:10">
      <c r="A579" s="18" t="s">
        <v>2052</v>
      </c>
      <c r="B579" s="18"/>
      <c r="C579" s="18" t="s">
        <v>2053</v>
      </c>
      <c r="D579" s="18" t="s">
        <v>2054</v>
      </c>
      <c r="E579" s="18" t="s">
        <v>2905</v>
      </c>
      <c r="F579" s="18" t="s">
        <v>2320</v>
      </c>
      <c r="G579" s="18" t="s">
        <v>2057</v>
      </c>
      <c r="H579" s="18" t="s">
        <v>2058</v>
      </c>
      <c r="I579" s="18"/>
      <c r="J579" s="18" t="s">
        <v>2906</v>
      </c>
    </row>
    <row r="580" ht="72" spans="1:10">
      <c r="A580" s="18" t="s">
        <v>2052</v>
      </c>
      <c r="B580" s="18"/>
      <c r="C580" s="18" t="s">
        <v>2053</v>
      </c>
      <c r="D580" s="18" t="s">
        <v>2054</v>
      </c>
      <c r="E580" s="18" t="s">
        <v>2727</v>
      </c>
      <c r="F580" s="18" t="s">
        <v>2320</v>
      </c>
      <c r="G580" s="18" t="s">
        <v>2057</v>
      </c>
      <c r="H580" s="18" t="s">
        <v>2058</v>
      </c>
      <c r="I580" s="18"/>
      <c r="J580" s="18" t="s">
        <v>2728</v>
      </c>
    </row>
    <row r="581" ht="48" spans="1:10">
      <c r="A581" s="18" t="s">
        <v>2052</v>
      </c>
      <c r="B581" s="18"/>
      <c r="C581" s="18" t="s">
        <v>2053</v>
      </c>
      <c r="D581" s="18" t="s">
        <v>2059</v>
      </c>
      <c r="E581" s="18" t="s">
        <v>2956</v>
      </c>
      <c r="F581" s="18" t="s">
        <v>2320</v>
      </c>
      <c r="G581" s="18" t="s">
        <v>2203</v>
      </c>
      <c r="H581" s="18" t="s">
        <v>2957</v>
      </c>
      <c r="I581" s="18"/>
      <c r="J581" s="18" t="s">
        <v>2958</v>
      </c>
    </row>
    <row r="582" ht="36" spans="1:10">
      <c r="A582" s="18" t="s">
        <v>2052</v>
      </c>
      <c r="B582" s="18"/>
      <c r="C582" s="18" t="s">
        <v>2053</v>
      </c>
      <c r="D582" s="18" t="s">
        <v>2059</v>
      </c>
      <c r="E582" s="18" t="s">
        <v>2959</v>
      </c>
      <c r="F582" s="18" t="s">
        <v>2320</v>
      </c>
      <c r="G582" s="18" t="s">
        <v>2960</v>
      </c>
      <c r="H582" s="18" t="s">
        <v>2961</v>
      </c>
      <c r="I582" s="18"/>
      <c r="J582" s="18" t="s">
        <v>2962</v>
      </c>
    </row>
    <row r="583" ht="96" spans="1:10">
      <c r="A583" s="18" t="s">
        <v>2052</v>
      </c>
      <c r="B583" s="18"/>
      <c r="C583" s="18" t="s">
        <v>2053</v>
      </c>
      <c r="D583" s="18" t="s">
        <v>2059</v>
      </c>
      <c r="E583" s="18" t="s">
        <v>2963</v>
      </c>
      <c r="F583" s="18" t="s">
        <v>2320</v>
      </c>
      <c r="G583" s="18" t="s">
        <v>2057</v>
      </c>
      <c r="H583" s="18" t="s">
        <v>2058</v>
      </c>
      <c r="I583" s="18"/>
      <c r="J583" s="18" t="s">
        <v>2964</v>
      </c>
    </row>
    <row r="584" ht="84" spans="1:10">
      <c r="A584" s="18" t="s">
        <v>2052</v>
      </c>
      <c r="B584" s="18"/>
      <c r="C584" s="18" t="s">
        <v>2053</v>
      </c>
      <c r="D584" s="18" t="s">
        <v>2059</v>
      </c>
      <c r="E584" s="18" t="s">
        <v>2635</v>
      </c>
      <c r="F584" s="18" t="s">
        <v>2320</v>
      </c>
      <c r="G584" s="18" t="s">
        <v>2057</v>
      </c>
      <c r="H584" s="18" t="s">
        <v>2058</v>
      </c>
      <c r="I584" s="18"/>
      <c r="J584" s="18" t="s">
        <v>2636</v>
      </c>
    </row>
    <row r="585" ht="24" spans="1:10">
      <c r="A585" s="18" t="s">
        <v>2052</v>
      </c>
      <c r="B585" s="18"/>
      <c r="C585" s="18" t="s">
        <v>2053</v>
      </c>
      <c r="D585" s="18" t="s">
        <v>2066</v>
      </c>
      <c r="E585" s="18" t="s">
        <v>2857</v>
      </c>
      <c r="F585" s="18" t="s">
        <v>2432</v>
      </c>
      <c r="G585" s="18" t="s">
        <v>2965</v>
      </c>
      <c r="H585" s="18" t="s">
        <v>2058</v>
      </c>
      <c r="I585" s="18"/>
      <c r="J585" s="18" t="s">
        <v>2859</v>
      </c>
    </row>
    <row r="586" ht="84" spans="1:10">
      <c r="A586" s="18" t="s">
        <v>2052</v>
      </c>
      <c r="B586" s="18"/>
      <c r="C586" s="18" t="s">
        <v>2053</v>
      </c>
      <c r="D586" s="18" t="s">
        <v>2066</v>
      </c>
      <c r="E586" s="18" t="s">
        <v>2607</v>
      </c>
      <c r="F586" s="18" t="s">
        <v>2320</v>
      </c>
      <c r="G586" s="18" t="s">
        <v>2057</v>
      </c>
      <c r="H586" s="18" t="s">
        <v>2058</v>
      </c>
      <c r="I586" s="18"/>
      <c r="J586" s="18" t="s">
        <v>2609</v>
      </c>
    </row>
    <row r="587" ht="72" spans="1:10">
      <c r="A587" s="18" t="s">
        <v>2052</v>
      </c>
      <c r="B587" s="18"/>
      <c r="C587" s="18" t="s">
        <v>2053</v>
      </c>
      <c r="D587" s="18" t="s">
        <v>2066</v>
      </c>
      <c r="E587" s="18" t="s">
        <v>2860</v>
      </c>
      <c r="F587" s="18" t="s">
        <v>2432</v>
      </c>
      <c r="G587" s="18" t="s">
        <v>2643</v>
      </c>
      <c r="H587" s="18" t="s">
        <v>2058</v>
      </c>
      <c r="I587" s="18"/>
      <c r="J587" s="18" t="s">
        <v>2862</v>
      </c>
    </row>
    <row r="588" ht="96" spans="1:10">
      <c r="A588" s="18" t="s">
        <v>2052</v>
      </c>
      <c r="B588" s="18"/>
      <c r="C588" s="18" t="s">
        <v>2068</v>
      </c>
      <c r="D588" s="18" t="s">
        <v>2069</v>
      </c>
      <c r="E588" s="18" t="s">
        <v>2610</v>
      </c>
      <c r="F588" s="18" t="s">
        <v>2320</v>
      </c>
      <c r="G588" s="18" t="s">
        <v>2071</v>
      </c>
      <c r="H588" s="18" t="s">
        <v>2058</v>
      </c>
      <c r="I588" s="18"/>
      <c r="J588" s="18" t="s">
        <v>2612</v>
      </c>
    </row>
    <row r="589" ht="36" spans="1:10">
      <c r="A589" s="18" t="s">
        <v>2052</v>
      </c>
      <c r="B589" s="18"/>
      <c r="C589" s="18" t="s">
        <v>2072</v>
      </c>
      <c r="D589" s="18" t="s">
        <v>2105</v>
      </c>
      <c r="E589" s="18" t="s">
        <v>2907</v>
      </c>
      <c r="F589" s="18" t="s">
        <v>2250</v>
      </c>
      <c r="G589" s="18" t="s">
        <v>2107</v>
      </c>
      <c r="H589" s="18" t="s">
        <v>2108</v>
      </c>
      <c r="I589" s="18"/>
      <c r="J589" s="18" t="s">
        <v>2908</v>
      </c>
    </row>
    <row r="590" ht="96" spans="1:10">
      <c r="A590" s="18" t="s">
        <v>2052</v>
      </c>
      <c r="B590" s="18"/>
      <c r="C590" s="18" t="s">
        <v>2072</v>
      </c>
      <c r="D590" s="18" t="s">
        <v>2076</v>
      </c>
      <c r="E590" s="18" t="s">
        <v>2863</v>
      </c>
      <c r="F590" s="18" t="s">
        <v>2320</v>
      </c>
      <c r="G590" s="18" t="s">
        <v>2418</v>
      </c>
      <c r="H590" s="18" t="s">
        <v>2058</v>
      </c>
      <c r="I590" s="18"/>
      <c r="J590" s="18" t="s">
        <v>2864</v>
      </c>
    </row>
    <row r="591" ht="96" spans="1:10">
      <c r="A591" s="18" t="s">
        <v>2052</v>
      </c>
      <c r="B591" s="18"/>
      <c r="C591" s="18" t="s">
        <v>2072</v>
      </c>
      <c r="D591" s="18" t="s">
        <v>2076</v>
      </c>
      <c r="E591" s="18" t="s">
        <v>2720</v>
      </c>
      <c r="F591" s="18" t="s">
        <v>2320</v>
      </c>
      <c r="G591" s="18" t="s">
        <v>2071</v>
      </c>
      <c r="H591" s="18" t="s">
        <v>2058</v>
      </c>
      <c r="I591" s="18"/>
      <c r="J591" s="18" t="s">
        <v>2721</v>
      </c>
    </row>
    <row r="592" ht="96" spans="1:10">
      <c r="A592" s="18" t="s">
        <v>2052</v>
      </c>
      <c r="B592" s="18"/>
      <c r="C592" s="18" t="s">
        <v>2072</v>
      </c>
      <c r="D592" s="18" t="s">
        <v>2076</v>
      </c>
      <c r="E592" s="18" t="s">
        <v>2613</v>
      </c>
      <c r="F592" s="18" t="s">
        <v>2320</v>
      </c>
      <c r="G592" s="18" t="s">
        <v>2057</v>
      </c>
      <c r="H592" s="18" t="s">
        <v>2058</v>
      </c>
      <c r="I592" s="18"/>
      <c r="J592" s="18" t="s">
        <v>2614</v>
      </c>
    </row>
    <row r="593" spans="1:10">
      <c r="A593" s="18" t="s">
        <v>2966</v>
      </c>
      <c r="B593" s="18"/>
      <c r="C593" s="18"/>
      <c r="D593" s="18"/>
      <c r="E593" s="18"/>
      <c r="F593" s="18"/>
      <c r="G593" s="18"/>
      <c r="H593" s="18"/>
      <c r="I593" s="18"/>
      <c r="J593" s="18"/>
    </row>
    <row r="594" spans="1:10">
      <c r="A594" s="18" t="s">
        <v>2967</v>
      </c>
      <c r="B594" s="18" t="s">
        <v>2968</v>
      </c>
      <c r="C594" s="18"/>
      <c r="D594" s="18"/>
      <c r="E594" s="18"/>
      <c r="F594" s="18"/>
      <c r="G594" s="18"/>
      <c r="H594" s="18"/>
      <c r="I594" s="18"/>
      <c r="J594" s="18"/>
    </row>
    <row r="595" ht="24" spans="1:10">
      <c r="A595" s="18" t="s">
        <v>2052</v>
      </c>
      <c r="B595" s="18"/>
      <c r="C595" s="18" t="s">
        <v>2053</v>
      </c>
      <c r="D595" s="18" t="s">
        <v>2059</v>
      </c>
      <c r="E595" s="18" t="s">
        <v>2969</v>
      </c>
      <c r="F595" s="18"/>
      <c r="G595" s="18" t="s">
        <v>2970</v>
      </c>
      <c r="H595" s="18" t="s">
        <v>2173</v>
      </c>
      <c r="I595" s="18"/>
      <c r="J595" s="18" t="s">
        <v>2968</v>
      </c>
    </row>
    <row r="596" ht="24" spans="1:10">
      <c r="A596" s="18" t="s">
        <v>2052</v>
      </c>
      <c r="B596" s="18"/>
      <c r="C596" s="18" t="s">
        <v>2068</v>
      </c>
      <c r="D596" s="18" t="s">
        <v>2069</v>
      </c>
      <c r="E596" s="18" t="s">
        <v>2270</v>
      </c>
      <c r="F596" s="18"/>
      <c r="G596" s="18" t="s">
        <v>2071</v>
      </c>
      <c r="H596" s="18" t="s">
        <v>2058</v>
      </c>
      <c r="I596" s="18"/>
      <c r="J596" s="18" t="s">
        <v>2968</v>
      </c>
    </row>
    <row r="597" ht="24" spans="1:10">
      <c r="A597" s="18" t="s">
        <v>2052</v>
      </c>
      <c r="B597" s="18"/>
      <c r="C597" s="18" t="s">
        <v>2072</v>
      </c>
      <c r="D597" s="18" t="s">
        <v>2076</v>
      </c>
      <c r="E597" s="18" t="s">
        <v>2971</v>
      </c>
      <c r="F597" s="18"/>
      <c r="G597" s="18" t="s">
        <v>2071</v>
      </c>
      <c r="H597" s="18" t="s">
        <v>2058</v>
      </c>
      <c r="I597" s="18"/>
      <c r="J597" s="18" t="s">
        <v>2968</v>
      </c>
    </row>
    <row r="598" ht="24" spans="1:10">
      <c r="A598" s="18" t="s">
        <v>2972</v>
      </c>
      <c r="B598" s="18" t="s">
        <v>2973</v>
      </c>
      <c r="C598" s="18"/>
      <c r="D598" s="18"/>
      <c r="E598" s="18"/>
      <c r="F598" s="18"/>
      <c r="G598" s="18"/>
      <c r="H598" s="18"/>
      <c r="I598" s="18"/>
      <c r="J598" s="18"/>
    </row>
    <row r="599" ht="24" spans="1:10">
      <c r="A599" s="18" t="s">
        <v>2052</v>
      </c>
      <c r="B599" s="18"/>
      <c r="C599" s="18" t="s">
        <v>2053</v>
      </c>
      <c r="D599" s="18" t="s">
        <v>2059</v>
      </c>
      <c r="E599" s="18" t="s">
        <v>2974</v>
      </c>
      <c r="F599" s="18"/>
      <c r="G599" s="18" t="s">
        <v>2975</v>
      </c>
      <c r="H599" s="18" t="s">
        <v>2173</v>
      </c>
      <c r="I599" s="18"/>
      <c r="J599" s="18" t="s">
        <v>2973</v>
      </c>
    </row>
    <row r="600" ht="24" spans="1:10">
      <c r="A600" s="18" t="s">
        <v>2052</v>
      </c>
      <c r="B600" s="18"/>
      <c r="C600" s="18" t="s">
        <v>2068</v>
      </c>
      <c r="D600" s="18" t="s">
        <v>2069</v>
      </c>
      <c r="E600" s="18" t="s">
        <v>2270</v>
      </c>
      <c r="F600" s="18"/>
      <c r="G600" s="18" t="s">
        <v>2071</v>
      </c>
      <c r="H600" s="18" t="s">
        <v>2058</v>
      </c>
      <c r="I600" s="18"/>
      <c r="J600" s="18" t="s">
        <v>2973</v>
      </c>
    </row>
    <row r="601" ht="24" spans="1:10">
      <c r="A601" s="18" t="s">
        <v>2052</v>
      </c>
      <c r="B601" s="18"/>
      <c r="C601" s="18" t="s">
        <v>2072</v>
      </c>
      <c r="D601" s="18" t="s">
        <v>2076</v>
      </c>
      <c r="E601" s="18" t="s">
        <v>2971</v>
      </c>
      <c r="F601" s="18"/>
      <c r="G601" s="18" t="s">
        <v>2071</v>
      </c>
      <c r="H601" s="18" t="s">
        <v>2058</v>
      </c>
      <c r="I601" s="18"/>
      <c r="J601" s="18" t="s">
        <v>2973</v>
      </c>
    </row>
    <row r="602" ht="24" spans="1:10">
      <c r="A602" s="18" t="s">
        <v>2976</v>
      </c>
      <c r="B602" s="18" t="s">
        <v>2977</v>
      </c>
      <c r="C602" s="18"/>
      <c r="D602" s="18"/>
      <c r="E602" s="18"/>
      <c r="F602" s="18"/>
      <c r="G602" s="18"/>
      <c r="H602" s="18"/>
      <c r="I602" s="18"/>
      <c r="J602" s="18"/>
    </row>
    <row r="603" ht="24" spans="1:10">
      <c r="A603" s="18" t="s">
        <v>2052</v>
      </c>
      <c r="B603" s="18"/>
      <c r="C603" s="18" t="s">
        <v>2053</v>
      </c>
      <c r="D603" s="18" t="s">
        <v>2059</v>
      </c>
      <c r="E603" s="18" t="s">
        <v>2978</v>
      </c>
      <c r="F603" s="18"/>
      <c r="G603" s="18" t="s">
        <v>2510</v>
      </c>
      <c r="H603" s="18" t="s">
        <v>2173</v>
      </c>
      <c r="I603" s="18"/>
      <c r="J603" s="18" t="s">
        <v>2977</v>
      </c>
    </row>
    <row r="604" ht="24" spans="1:10">
      <c r="A604" s="18" t="s">
        <v>2052</v>
      </c>
      <c r="B604" s="18"/>
      <c r="C604" s="18" t="s">
        <v>2068</v>
      </c>
      <c r="D604" s="18" t="s">
        <v>2069</v>
      </c>
      <c r="E604" s="18" t="s">
        <v>2270</v>
      </c>
      <c r="F604" s="18"/>
      <c r="G604" s="18" t="s">
        <v>2071</v>
      </c>
      <c r="H604" s="18" t="s">
        <v>2058</v>
      </c>
      <c r="I604" s="18"/>
      <c r="J604" s="18" t="s">
        <v>2977</v>
      </c>
    </row>
    <row r="605" ht="24" spans="1:10">
      <c r="A605" s="18" t="s">
        <v>2052</v>
      </c>
      <c r="B605" s="18"/>
      <c r="C605" s="18" t="s">
        <v>2072</v>
      </c>
      <c r="D605" s="18" t="s">
        <v>2076</v>
      </c>
      <c r="E605" s="18" t="s">
        <v>2971</v>
      </c>
      <c r="F605" s="18"/>
      <c r="G605" s="18" t="s">
        <v>2071</v>
      </c>
      <c r="H605" s="18" t="s">
        <v>2058</v>
      </c>
      <c r="I605" s="18"/>
      <c r="J605" s="18" t="s">
        <v>2977</v>
      </c>
    </row>
    <row r="606" ht="24" spans="1:10">
      <c r="A606" s="18" t="s">
        <v>2979</v>
      </c>
      <c r="B606" s="18" t="s">
        <v>2980</v>
      </c>
      <c r="C606" s="18"/>
      <c r="D606" s="18"/>
      <c r="E606" s="18"/>
      <c r="F606" s="18"/>
      <c r="G606" s="18"/>
      <c r="H606" s="18"/>
      <c r="I606" s="18"/>
      <c r="J606" s="18"/>
    </row>
    <row r="607" ht="24" spans="1:10">
      <c r="A607" s="18" t="s">
        <v>2052</v>
      </c>
      <c r="B607" s="18"/>
      <c r="C607" s="18" t="s">
        <v>2053</v>
      </c>
      <c r="D607" s="18" t="s">
        <v>2059</v>
      </c>
      <c r="E607" s="18" t="s">
        <v>2981</v>
      </c>
      <c r="F607" s="18"/>
      <c r="G607" s="18" t="s">
        <v>2982</v>
      </c>
      <c r="H607" s="18" t="s">
        <v>2173</v>
      </c>
      <c r="I607" s="18"/>
      <c r="J607" s="18" t="s">
        <v>2980</v>
      </c>
    </row>
    <row r="608" ht="24" spans="1:10">
      <c r="A608" s="18" t="s">
        <v>2052</v>
      </c>
      <c r="B608" s="18"/>
      <c r="C608" s="18" t="s">
        <v>2068</v>
      </c>
      <c r="D608" s="18" t="s">
        <v>2069</v>
      </c>
      <c r="E608" s="18" t="s">
        <v>2270</v>
      </c>
      <c r="F608" s="18"/>
      <c r="G608" s="18" t="s">
        <v>2071</v>
      </c>
      <c r="H608" s="18" t="s">
        <v>2058</v>
      </c>
      <c r="I608" s="18"/>
      <c r="J608" s="18" t="s">
        <v>2980</v>
      </c>
    </row>
    <row r="609" ht="24" spans="1:10">
      <c r="A609" s="18" t="s">
        <v>2052</v>
      </c>
      <c r="B609" s="18"/>
      <c r="C609" s="18" t="s">
        <v>2072</v>
      </c>
      <c r="D609" s="18" t="s">
        <v>2076</v>
      </c>
      <c r="E609" s="18" t="s">
        <v>2971</v>
      </c>
      <c r="F609" s="18"/>
      <c r="G609" s="18" t="s">
        <v>2071</v>
      </c>
      <c r="H609" s="18" t="s">
        <v>2058</v>
      </c>
      <c r="I609" s="18"/>
      <c r="J609" s="18" t="s">
        <v>2980</v>
      </c>
    </row>
    <row r="610" ht="24" spans="1:10">
      <c r="A610" s="18" t="s">
        <v>2983</v>
      </c>
      <c r="B610" s="18" t="s">
        <v>2984</v>
      </c>
      <c r="C610" s="18"/>
      <c r="D610" s="18"/>
      <c r="E610" s="18"/>
      <c r="F610" s="18"/>
      <c r="G610" s="18"/>
      <c r="H610" s="18"/>
      <c r="I610" s="18"/>
      <c r="J610" s="18"/>
    </row>
    <row r="611" ht="60" spans="1:10">
      <c r="A611" s="18" t="s">
        <v>2052</v>
      </c>
      <c r="B611" s="18"/>
      <c r="C611" s="18" t="s">
        <v>2053</v>
      </c>
      <c r="D611" s="18" t="s">
        <v>2059</v>
      </c>
      <c r="E611" s="18" t="s">
        <v>2343</v>
      </c>
      <c r="F611" s="18" t="s">
        <v>2250</v>
      </c>
      <c r="G611" s="18" t="s">
        <v>2071</v>
      </c>
      <c r="H611" s="18" t="s">
        <v>2058</v>
      </c>
      <c r="I611" s="18"/>
      <c r="J611" s="18" t="s">
        <v>2345</v>
      </c>
    </row>
    <row r="612" ht="84" spans="1:10">
      <c r="A612" s="18" t="s">
        <v>2052</v>
      </c>
      <c r="B612" s="18"/>
      <c r="C612" s="18" t="s">
        <v>2053</v>
      </c>
      <c r="D612" s="18" t="s">
        <v>2059</v>
      </c>
      <c r="E612" s="18" t="s">
        <v>2465</v>
      </c>
      <c r="F612" s="18" t="s">
        <v>2320</v>
      </c>
      <c r="G612" s="18" t="s">
        <v>2071</v>
      </c>
      <c r="H612" s="18" t="s">
        <v>2058</v>
      </c>
      <c r="I612" s="18"/>
      <c r="J612" s="18" t="s">
        <v>2467</v>
      </c>
    </row>
    <row r="613" ht="36" spans="1:10">
      <c r="A613" s="18" t="s">
        <v>2052</v>
      </c>
      <c r="B613" s="18"/>
      <c r="C613" s="18" t="s">
        <v>2068</v>
      </c>
      <c r="D613" s="18" t="s">
        <v>2069</v>
      </c>
      <c r="E613" s="18" t="s">
        <v>2348</v>
      </c>
      <c r="F613" s="18" t="s">
        <v>2320</v>
      </c>
      <c r="G613" s="18" t="s">
        <v>2071</v>
      </c>
      <c r="H613" s="18" t="s">
        <v>2058</v>
      </c>
      <c r="I613" s="18"/>
      <c r="J613" s="18" t="s">
        <v>2349</v>
      </c>
    </row>
    <row r="614" ht="36" spans="1:10">
      <c r="A614" s="18" t="s">
        <v>2052</v>
      </c>
      <c r="B614" s="18"/>
      <c r="C614" s="18" t="s">
        <v>2072</v>
      </c>
      <c r="D614" s="18" t="s">
        <v>2076</v>
      </c>
      <c r="E614" s="18" t="s">
        <v>2356</v>
      </c>
      <c r="F614" s="18" t="s">
        <v>2250</v>
      </c>
      <c r="G614" s="18" t="s">
        <v>2071</v>
      </c>
      <c r="H614" s="18" t="s">
        <v>2058</v>
      </c>
      <c r="I614" s="18"/>
      <c r="J614" s="18" t="s">
        <v>2358</v>
      </c>
    </row>
    <row r="615" ht="24" spans="1:10">
      <c r="A615" s="18" t="s">
        <v>2985</v>
      </c>
      <c r="B615" s="18" t="s">
        <v>2986</v>
      </c>
      <c r="C615" s="18"/>
      <c r="D615" s="18"/>
      <c r="E615" s="18"/>
      <c r="F615" s="18"/>
      <c r="G615" s="18"/>
      <c r="H615" s="18"/>
      <c r="I615" s="18"/>
      <c r="J615" s="18"/>
    </row>
    <row r="616" ht="36" spans="1:10">
      <c r="A616" s="18" t="s">
        <v>2052</v>
      </c>
      <c r="B616" s="18"/>
      <c r="C616" s="18" t="s">
        <v>2053</v>
      </c>
      <c r="D616" s="18" t="s">
        <v>2059</v>
      </c>
      <c r="E616" s="18" t="s">
        <v>2986</v>
      </c>
      <c r="F616" s="18"/>
      <c r="G616" s="18" t="s">
        <v>2987</v>
      </c>
      <c r="H616" s="18" t="s">
        <v>2173</v>
      </c>
      <c r="I616" s="18"/>
      <c r="J616" s="18" t="s">
        <v>2986</v>
      </c>
    </row>
    <row r="617" ht="36" spans="1:10">
      <c r="A617" s="18" t="s">
        <v>2052</v>
      </c>
      <c r="B617" s="18"/>
      <c r="C617" s="18" t="s">
        <v>2068</v>
      </c>
      <c r="D617" s="18" t="s">
        <v>2069</v>
      </c>
      <c r="E617" s="18" t="s">
        <v>2270</v>
      </c>
      <c r="F617" s="18"/>
      <c r="G617" s="18" t="s">
        <v>2071</v>
      </c>
      <c r="H617" s="18" t="s">
        <v>2058</v>
      </c>
      <c r="I617" s="18"/>
      <c r="J617" s="18" t="s">
        <v>2986</v>
      </c>
    </row>
    <row r="618" ht="36" spans="1:10">
      <c r="A618" s="18" t="s">
        <v>2052</v>
      </c>
      <c r="B618" s="18"/>
      <c r="C618" s="18" t="s">
        <v>2072</v>
      </c>
      <c r="D618" s="18" t="s">
        <v>2076</v>
      </c>
      <c r="E618" s="18" t="s">
        <v>2971</v>
      </c>
      <c r="F618" s="18"/>
      <c r="G618" s="18" t="s">
        <v>2071</v>
      </c>
      <c r="H618" s="18" t="s">
        <v>2058</v>
      </c>
      <c r="I618" s="18"/>
      <c r="J618" s="18" t="s">
        <v>2986</v>
      </c>
    </row>
    <row r="619" ht="24" spans="1:10">
      <c r="A619" s="18" t="s">
        <v>2988</v>
      </c>
      <c r="B619" s="18" t="s">
        <v>2989</v>
      </c>
      <c r="C619" s="18"/>
      <c r="D619" s="18"/>
      <c r="E619" s="18"/>
      <c r="F619" s="18"/>
      <c r="G619" s="18"/>
      <c r="H619" s="18"/>
      <c r="I619" s="18"/>
      <c r="J619" s="18"/>
    </row>
    <row r="620" ht="24" spans="1:10">
      <c r="A620" s="18" t="s">
        <v>2052</v>
      </c>
      <c r="B620" s="18"/>
      <c r="C620" s="18" t="s">
        <v>2053</v>
      </c>
      <c r="D620" s="18" t="s">
        <v>2059</v>
      </c>
      <c r="E620" s="18" t="s">
        <v>2990</v>
      </c>
      <c r="F620" s="18"/>
      <c r="G620" s="18" t="s">
        <v>2991</v>
      </c>
      <c r="H620" s="18" t="s">
        <v>2173</v>
      </c>
      <c r="I620" s="18"/>
      <c r="J620" s="18" t="s">
        <v>2989</v>
      </c>
    </row>
    <row r="621" ht="24" spans="1:10">
      <c r="A621" s="18" t="s">
        <v>2052</v>
      </c>
      <c r="B621" s="18"/>
      <c r="C621" s="18" t="s">
        <v>2068</v>
      </c>
      <c r="D621" s="18" t="s">
        <v>2069</v>
      </c>
      <c r="E621" s="18" t="s">
        <v>2992</v>
      </c>
      <c r="F621" s="18"/>
      <c r="G621" s="18" t="s">
        <v>2071</v>
      </c>
      <c r="H621" s="18" t="s">
        <v>2058</v>
      </c>
      <c r="I621" s="18"/>
      <c r="J621" s="18" t="s">
        <v>2993</v>
      </c>
    </row>
    <row r="622" ht="24" spans="1:10">
      <c r="A622" s="18" t="s">
        <v>2052</v>
      </c>
      <c r="B622" s="18"/>
      <c r="C622" s="18" t="s">
        <v>2072</v>
      </c>
      <c r="D622" s="18" t="s">
        <v>2076</v>
      </c>
      <c r="E622" s="18" t="s">
        <v>2971</v>
      </c>
      <c r="F622" s="18"/>
      <c r="G622" s="18" t="s">
        <v>2071</v>
      </c>
      <c r="H622" s="18" t="s">
        <v>2058</v>
      </c>
      <c r="I622" s="18"/>
      <c r="J622" s="18" t="s">
        <v>2993</v>
      </c>
    </row>
    <row r="623" ht="24" spans="1:10">
      <c r="A623" s="18" t="s">
        <v>2994</v>
      </c>
      <c r="B623" s="18" t="s">
        <v>2995</v>
      </c>
      <c r="C623" s="18"/>
      <c r="D623" s="18"/>
      <c r="E623" s="18"/>
      <c r="F623" s="18"/>
      <c r="G623" s="18"/>
      <c r="H623" s="18"/>
      <c r="I623" s="18"/>
      <c r="J623" s="18"/>
    </row>
    <row r="624" ht="24" spans="1:10">
      <c r="A624" s="18" t="s">
        <v>2052</v>
      </c>
      <c r="B624" s="18"/>
      <c r="C624" s="18" t="s">
        <v>2053</v>
      </c>
      <c r="D624" s="18" t="s">
        <v>2059</v>
      </c>
      <c r="E624" s="18" t="s">
        <v>2996</v>
      </c>
      <c r="F624" s="18"/>
      <c r="G624" s="18" t="s">
        <v>2088</v>
      </c>
      <c r="H624" s="18" t="s">
        <v>2173</v>
      </c>
      <c r="I624" s="18"/>
      <c r="J624" s="18" t="s">
        <v>2995</v>
      </c>
    </row>
    <row r="625" ht="24" spans="1:10">
      <c r="A625" s="18" t="s">
        <v>2052</v>
      </c>
      <c r="B625" s="18"/>
      <c r="C625" s="18" t="s">
        <v>2068</v>
      </c>
      <c r="D625" s="18" t="s">
        <v>2069</v>
      </c>
      <c r="E625" s="18" t="s">
        <v>2270</v>
      </c>
      <c r="F625" s="18"/>
      <c r="G625" s="18" t="s">
        <v>2071</v>
      </c>
      <c r="H625" s="18" t="s">
        <v>2058</v>
      </c>
      <c r="I625" s="18"/>
      <c r="J625" s="18" t="s">
        <v>2995</v>
      </c>
    </row>
    <row r="626" ht="24" spans="1:10">
      <c r="A626" s="18" t="s">
        <v>2052</v>
      </c>
      <c r="B626" s="18"/>
      <c r="C626" s="18" t="s">
        <v>2072</v>
      </c>
      <c r="D626" s="18" t="s">
        <v>2076</v>
      </c>
      <c r="E626" s="18" t="s">
        <v>2971</v>
      </c>
      <c r="F626" s="18"/>
      <c r="G626" s="18" t="s">
        <v>2071</v>
      </c>
      <c r="H626" s="18" t="s">
        <v>2058</v>
      </c>
      <c r="I626" s="18"/>
      <c r="J626" s="18" t="s">
        <v>2995</v>
      </c>
    </row>
    <row r="627" ht="24" spans="1:10">
      <c r="A627" s="18" t="s">
        <v>2997</v>
      </c>
      <c r="B627" s="18" t="s">
        <v>2998</v>
      </c>
      <c r="C627" s="18"/>
      <c r="D627" s="18"/>
      <c r="E627" s="18"/>
      <c r="F627" s="18"/>
      <c r="G627" s="18"/>
      <c r="H627" s="18"/>
      <c r="I627" s="18"/>
      <c r="J627" s="18"/>
    </row>
    <row r="628" ht="36" spans="1:10">
      <c r="A628" s="18" t="s">
        <v>2052</v>
      </c>
      <c r="B628" s="18"/>
      <c r="C628" s="18" t="s">
        <v>2053</v>
      </c>
      <c r="D628" s="18" t="s">
        <v>2059</v>
      </c>
      <c r="E628" s="18" t="s">
        <v>2978</v>
      </c>
      <c r="F628" s="18"/>
      <c r="G628" s="18" t="s">
        <v>2440</v>
      </c>
      <c r="H628" s="18" t="s">
        <v>2173</v>
      </c>
      <c r="I628" s="18"/>
      <c r="J628" s="18" t="s">
        <v>2998</v>
      </c>
    </row>
    <row r="629" ht="36" spans="1:10">
      <c r="A629" s="18" t="s">
        <v>2052</v>
      </c>
      <c r="B629" s="18"/>
      <c r="C629" s="18" t="s">
        <v>2068</v>
      </c>
      <c r="D629" s="18" t="s">
        <v>2069</v>
      </c>
      <c r="E629" s="18" t="s">
        <v>2270</v>
      </c>
      <c r="F629" s="18"/>
      <c r="G629" s="18" t="s">
        <v>2071</v>
      </c>
      <c r="H629" s="18" t="s">
        <v>2058</v>
      </c>
      <c r="I629" s="18"/>
      <c r="J629" s="18" t="s">
        <v>2998</v>
      </c>
    </row>
    <row r="630" ht="36" spans="1:10">
      <c r="A630" s="18" t="s">
        <v>2052</v>
      </c>
      <c r="B630" s="18"/>
      <c r="C630" s="18" t="s">
        <v>2072</v>
      </c>
      <c r="D630" s="18" t="s">
        <v>2076</v>
      </c>
      <c r="E630" s="18" t="s">
        <v>2971</v>
      </c>
      <c r="F630" s="18"/>
      <c r="G630" s="18" t="s">
        <v>2071</v>
      </c>
      <c r="H630" s="18" t="s">
        <v>2058</v>
      </c>
      <c r="I630" s="18"/>
      <c r="J630" s="18" t="s">
        <v>2998</v>
      </c>
    </row>
    <row r="631" ht="24" spans="1:10">
      <c r="A631" s="18" t="s">
        <v>2999</v>
      </c>
      <c r="B631" s="18" t="s">
        <v>3000</v>
      </c>
      <c r="C631" s="18"/>
      <c r="D631" s="18"/>
      <c r="E631" s="18"/>
      <c r="F631" s="18"/>
      <c r="G631" s="18"/>
      <c r="H631" s="18"/>
      <c r="I631" s="18"/>
      <c r="J631" s="18"/>
    </row>
    <row r="632" ht="36" spans="1:10">
      <c r="A632" s="18" t="s">
        <v>2052</v>
      </c>
      <c r="B632" s="18"/>
      <c r="C632" s="18" t="s">
        <v>2053</v>
      </c>
      <c r="D632" s="18" t="s">
        <v>2059</v>
      </c>
      <c r="E632" s="18" t="s">
        <v>3001</v>
      </c>
      <c r="F632" s="18"/>
      <c r="G632" s="18" t="s">
        <v>2440</v>
      </c>
      <c r="H632" s="18" t="s">
        <v>2173</v>
      </c>
      <c r="I632" s="18"/>
      <c r="J632" s="18" t="s">
        <v>3000</v>
      </c>
    </row>
    <row r="633" ht="36" spans="1:10">
      <c r="A633" s="18" t="s">
        <v>2052</v>
      </c>
      <c r="B633" s="18"/>
      <c r="C633" s="18" t="s">
        <v>2068</v>
      </c>
      <c r="D633" s="18" t="s">
        <v>2069</v>
      </c>
      <c r="E633" s="18" t="s">
        <v>2270</v>
      </c>
      <c r="F633" s="18"/>
      <c r="G633" s="18" t="s">
        <v>2071</v>
      </c>
      <c r="H633" s="18" t="s">
        <v>2058</v>
      </c>
      <c r="I633" s="18"/>
      <c r="J633" s="18" t="s">
        <v>3000</v>
      </c>
    </row>
    <row r="634" ht="36" spans="1:10">
      <c r="A634" s="18" t="s">
        <v>2052</v>
      </c>
      <c r="B634" s="18"/>
      <c r="C634" s="18" t="s">
        <v>2072</v>
      </c>
      <c r="D634" s="18" t="s">
        <v>2076</v>
      </c>
      <c r="E634" s="18" t="s">
        <v>2971</v>
      </c>
      <c r="F634" s="18"/>
      <c r="G634" s="18" t="s">
        <v>2071</v>
      </c>
      <c r="H634" s="18" t="s">
        <v>2058</v>
      </c>
      <c r="I634" s="18"/>
      <c r="J634" s="18" t="s">
        <v>3000</v>
      </c>
    </row>
    <row r="635" ht="24" spans="1:10">
      <c r="A635" s="18" t="s">
        <v>3002</v>
      </c>
      <c r="B635" s="18" t="s">
        <v>3003</v>
      </c>
      <c r="C635" s="18"/>
      <c r="D635" s="18"/>
      <c r="E635" s="18"/>
      <c r="F635" s="18"/>
      <c r="G635" s="18"/>
      <c r="H635" s="18"/>
      <c r="I635" s="18"/>
      <c r="J635" s="18"/>
    </row>
    <row r="636" ht="24" spans="1:10">
      <c r="A636" s="18" t="s">
        <v>2052</v>
      </c>
      <c r="B636" s="18"/>
      <c r="C636" s="18" t="s">
        <v>2053</v>
      </c>
      <c r="D636" s="18" t="s">
        <v>2059</v>
      </c>
      <c r="E636" s="18" t="s">
        <v>3003</v>
      </c>
      <c r="F636" s="18"/>
      <c r="G636" s="18" t="s">
        <v>2321</v>
      </c>
      <c r="H636" s="18" t="s">
        <v>2173</v>
      </c>
      <c r="I636" s="18"/>
      <c r="J636" s="18" t="s">
        <v>3003</v>
      </c>
    </row>
    <row r="637" ht="24" spans="1:10">
      <c r="A637" s="18" t="s">
        <v>2052</v>
      </c>
      <c r="B637" s="18"/>
      <c r="C637" s="18" t="s">
        <v>2068</v>
      </c>
      <c r="D637" s="18" t="s">
        <v>2069</v>
      </c>
      <c r="E637" s="18" t="s">
        <v>2270</v>
      </c>
      <c r="F637" s="18"/>
      <c r="G637" s="18" t="s">
        <v>2071</v>
      </c>
      <c r="H637" s="18" t="s">
        <v>2058</v>
      </c>
      <c r="I637" s="18"/>
      <c r="J637" s="18" t="s">
        <v>3003</v>
      </c>
    </row>
    <row r="638" ht="24" spans="1:10">
      <c r="A638" s="18" t="s">
        <v>2052</v>
      </c>
      <c r="B638" s="18"/>
      <c r="C638" s="18" t="s">
        <v>2072</v>
      </c>
      <c r="D638" s="18" t="s">
        <v>2076</v>
      </c>
      <c r="E638" s="18" t="s">
        <v>2971</v>
      </c>
      <c r="F638" s="18"/>
      <c r="G638" s="18" t="s">
        <v>2071</v>
      </c>
      <c r="H638" s="18" t="s">
        <v>2058</v>
      </c>
      <c r="I638" s="18"/>
      <c r="J638" s="18" t="s">
        <v>3003</v>
      </c>
    </row>
    <row r="639" ht="24" spans="1:10">
      <c r="A639" s="18" t="s">
        <v>3004</v>
      </c>
      <c r="B639" s="18" t="s">
        <v>3005</v>
      </c>
      <c r="C639" s="18"/>
      <c r="D639" s="18"/>
      <c r="E639" s="18"/>
      <c r="F639" s="18"/>
      <c r="G639" s="18"/>
      <c r="H639" s="18"/>
      <c r="I639" s="18"/>
      <c r="J639" s="18"/>
    </row>
    <row r="640" ht="36" spans="1:10">
      <c r="A640" s="18" t="s">
        <v>2052</v>
      </c>
      <c r="B640" s="18"/>
      <c r="C640" s="18" t="s">
        <v>2053</v>
      </c>
      <c r="D640" s="18" t="s">
        <v>2059</v>
      </c>
      <c r="E640" s="18" t="s">
        <v>3005</v>
      </c>
      <c r="F640" s="18"/>
      <c r="G640" s="18" t="s">
        <v>3006</v>
      </c>
      <c r="H640" s="18" t="s">
        <v>2173</v>
      </c>
      <c r="I640" s="18"/>
      <c r="J640" s="18" t="s">
        <v>3005</v>
      </c>
    </row>
    <row r="641" ht="36" spans="1:10">
      <c r="A641" s="18" t="s">
        <v>2052</v>
      </c>
      <c r="B641" s="18"/>
      <c r="C641" s="18" t="s">
        <v>2068</v>
      </c>
      <c r="D641" s="18" t="s">
        <v>2069</v>
      </c>
      <c r="E641" s="18" t="s">
        <v>2270</v>
      </c>
      <c r="F641" s="18"/>
      <c r="G641" s="18" t="s">
        <v>2071</v>
      </c>
      <c r="H641" s="18" t="s">
        <v>2058</v>
      </c>
      <c r="I641" s="18"/>
      <c r="J641" s="18" t="s">
        <v>3005</v>
      </c>
    </row>
    <row r="642" ht="36" spans="1:10">
      <c r="A642" s="18" t="s">
        <v>2052</v>
      </c>
      <c r="B642" s="18"/>
      <c r="C642" s="18" t="s">
        <v>2072</v>
      </c>
      <c r="D642" s="18" t="s">
        <v>2076</v>
      </c>
      <c r="E642" s="18" t="s">
        <v>2971</v>
      </c>
      <c r="F642" s="18"/>
      <c r="G642" s="18" t="s">
        <v>2071</v>
      </c>
      <c r="H642" s="18" t="s">
        <v>2058</v>
      </c>
      <c r="I642" s="18"/>
      <c r="J642" s="18" t="s">
        <v>3005</v>
      </c>
    </row>
    <row r="643" ht="24" spans="1:10">
      <c r="A643" s="18" t="s">
        <v>3007</v>
      </c>
      <c r="B643" s="18" t="s">
        <v>3008</v>
      </c>
      <c r="C643" s="18"/>
      <c r="D643" s="18"/>
      <c r="E643" s="18"/>
      <c r="F643" s="18"/>
      <c r="G643" s="18"/>
      <c r="H643" s="18"/>
      <c r="I643" s="18"/>
      <c r="J643" s="18"/>
    </row>
    <row r="644" ht="72" spans="1:10">
      <c r="A644" s="18" t="s">
        <v>2052</v>
      </c>
      <c r="B644" s="18"/>
      <c r="C644" s="18" t="s">
        <v>2053</v>
      </c>
      <c r="D644" s="18" t="s">
        <v>2054</v>
      </c>
      <c r="E644" s="18" t="s">
        <v>2341</v>
      </c>
      <c r="F644" s="18" t="s">
        <v>2250</v>
      </c>
      <c r="G644" s="18" t="s">
        <v>2071</v>
      </c>
      <c r="H644" s="18" t="s">
        <v>2058</v>
      </c>
      <c r="I644" s="18"/>
      <c r="J644" s="18" t="s">
        <v>2342</v>
      </c>
    </row>
    <row r="645" ht="60" spans="1:10">
      <c r="A645" s="18" t="s">
        <v>2052</v>
      </c>
      <c r="B645" s="18"/>
      <c r="C645" s="18" t="s">
        <v>2053</v>
      </c>
      <c r="D645" s="18" t="s">
        <v>2059</v>
      </c>
      <c r="E645" s="18" t="s">
        <v>2343</v>
      </c>
      <c r="F645" s="18" t="s">
        <v>2250</v>
      </c>
      <c r="G645" s="18" t="s">
        <v>2129</v>
      </c>
      <c r="H645" s="18" t="s">
        <v>2464</v>
      </c>
      <c r="I645" s="18"/>
      <c r="J645" s="18" t="s">
        <v>2345</v>
      </c>
    </row>
    <row r="646" ht="108" spans="1:10">
      <c r="A646" s="18" t="s">
        <v>2052</v>
      </c>
      <c r="B646" s="18"/>
      <c r="C646" s="18" t="s">
        <v>2053</v>
      </c>
      <c r="D646" s="18" t="s">
        <v>2066</v>
      </c>
      <c r="E646" s="18" t="s">
        <v>2468</v>
      </c>
      <c r="F646" s="18" t="s">
        <v>2320</v>
      </c>
      <c r="G646" s="18" t="s">
        <v>2071</v>
      </c>
      <c r="H646" s="18" t="s">
        <v>2058</v>
      </c>
      <c r="I646" s="18"/>
      <c r="J646" s="18" t="s">
        <v>2469</v>
      </c>
    </row>
    <row r="647" ht="60" spans="1:10">
      <c r="A647" s="18" t="s">
        <v>2052</v>
      </c>
      <c r="B647" s="18"/>
      <c r="C647" s="18" t="s">
        <v>2053</v>
      </c>
      <c r="D647" s="18" t="s">
        <v>2066</v>
      </c>
      <c r="E647" s="18" t="s">
        <v>2474</v>
      </c>
      <c r="F647" s="18" t="s">
        <v>2320</v>
      </c>
      <c r="G647" s="18" t="s">
        <v>2071</v>
      </c>
      <c r="H647" s="18" t="s">
        <v>2058</v>
      </c>
      <c r="I647" s="18"/>
      <c r="J647" s="18" t="s">
        <v>2475</v>
      </c>
    </row>
    <row r="648" ht="36" spans="1:10">
      <c r="A648" s="18" t="s">
        <v>2052</v>
      </c>
      <c r="B648" s="18"/>
      <c r="C648" s="18" t="s">
        <v>2068</v>
      </c>
      <c r="D648" s="18" t="s">
        <v>2069</v>
      </c>
      <c r="E648" s="18" t="s">
        <v>2348</v>
      </c>
      <c r="F648" s="18" t="s">
        <v>2320</v>
      </c>
      <c r="G648" s="18" t="s">
        <v>2071</v>
      </c>
      <c r="H648" s="18" t="s">
        <v>2058</v>
      </c>
      <c r="I648" s="18"/>
      <c r="J648" s="18" t="s">
        <v>2349</v>
      </c>
    </row>
    <row r="649" ht="72" spans="1:10">
      <c r="A649" s="18" t="s">
        <v>2052</v>
      </c>
      <c r="B649" s="18"/>
      <c r="C649" s="18" t="s">
        <v>2072</v>
      </c>
      <c r="D649" s="18" t="s">
        <v>2076</v>
      </c>
      <c r="E649" s="18" t="s">
        <v>2359</v>
      </c>
      <c r="F649" s="18" t="s">
        <v>2320</v>
      </c>
      <c r="G649" s="18" t="s">
        <v>2071</v>
      </c>
      <c r="H649" s="18" t="s">
        <v>2058</v>
      </c>
      <c r="I649" s="18"/>
      <c r="J649" s="18" t="s">
        <v>2360</v>
      </c>
    </row>
    <row r="650" spans="1:10">
      <c r="A650" s="18" t="s">
        <v>3009</v>
      </c>
      <c r="B650" s="18" t="s">
        <v>3010</v>
      </c>
      <c r="C650" s="18"/>
      <c r="D650" s="18"/>
      <c r="E650" s="18"/>
      <c r="F650" s="18"/>
      <c r="G650" s="18"/>
      <c r="H650" s="18"/>
      <c r="I650" s="18"/>
      <c r="J650" s="18"/>
    </row>
    <row r="651" ht="24" spans="1:10">
      <c r="A651" s="18" t="s">
        <v>2052</v>
      </c>
      <c r="B651" s="18"/>
      <c r="C651" s="18" t="s">
        <v>2053</v>
      </c>
      <c r="D651" s="18" t="s">
        <v>2059</v>
      </c>
      <c r="E651" s="18" t="s">
        <v>2978</v>
      </c>
      <c r="F651" s="18"/>
      <c r="G651" s="18" t="s">
        <v>3011</v>
      </c>
      <c r="H651" s="18" t="s">
        <v>2173</v>
      </c>
      <c r="I651" s="18"/>
      <c r="J651" s="18" t="s">
        <v>3010</v>
      </c>
    </row>
    <row r="652" ht="24" spans="1:10">
      <c r="A652" s="18" t="s">
        <v>2052</v>
      </c>
      <c r="B652" s="18"/>
      <c r="C652" s="18" t="s">
        <v>2068</v>
      </c>
      <c r="D652" s="18" t="s">
        <v>2069</v>
      </c>
      <c r="E652" s="18" t="s">
        <v>2270</v>
      </c>
      <c r="F652" s="18"/>
      <c r="G652" s="18" t="s">
        <v>2071</v>
      </c>
      <c r="H652" s="18" t="s">
        <v>2058</v>
      </c>
      <c r="I652" s="18"/>
      <c r="J652" s="18" t="s">
        <v>3010</v>
      </c>
    </row>
    <row r="653" ht="24" spans="1:10">
      <c r="A653" s="18" t="s">
        <v>2052</v>
      </c>
      <c r="B653" s="18"/>
      <c r="C653" s="18" t="s">
        <v>2072</v>
      </c>
      <c r="D653" s="18" t="s">
        <v>2076</v>
      </c>
      <c r="E653" s="18" t="s">
        <v>2971</v>
      </c>
      <c r="F653" s="18"/>
      <c r="G653" s="18" t="s">
        <v>2071</v>
      </c>
      <c r="H653" s="18" t="s">
        <v>2058</v>
      </c>
      <c r="I653" s="18"/>
      <c r="J653" s="18" t="s">
        <v>3010</v>
      </c>
    </row>
    <row r="654" ht="24" spans="1:10">
      <c r="A654" s="18" t="s">
        <v>3012</v>
      </c>
      <c r="B654" s="18" t="s">
        <v>3013</v>
      </c>
      <c r="C654" s="18"/>
      <c r="D654" s="18"/>
      <c r="E654" s="18"/>
      <c r="F654" s="18"/>
      <c r="G654" s="18"/>
      <c r="H654" s="18"/>
      <c r="I654" s="18"/>
      <c r="J654" s="18"/>
    </row>
    <row r="655" ht="36" spans="1:10">
      <c r="A655" s="18" t="s">
        <v>2052</v>
      </c>
      <c r="B655" s="18"/>
      <c r="C655" s="18" t="s">
        <v>2053</v>
      </c>
      <c r="D655" s="18" t="s">
        <v>2066</v>
      </c>
      <c r="E655" s="18" t="s">
        <v>3014</v>
      </c>
      <c r="F655" s="18"/>
      <c r="G655" s="18" t="s">
        <v>3015</v>
      </c>
      <c r="H655" s="18" t="s">
        <v>2173</v>
      </c>
      <c r="I655" s="18"/>
      <c r="J655" s="18" t="s">
        <v>3013</v>
      </c>
    </row>
    <row r="656" ht="36" spans="1:10">
      <c r="A656" s="18" t="s">
        <v>2052</v>
      </c>
      <c r="B656" s="18"/>
      <c r="C656" s="18" t="s">
        <v>2068</v>
      </c>
      <c r="D656" s="18" t="s">
        <v>2069</v>
      </c>
      <c r="E656" s="18" t="s">
        <v>2270</v>
      </c>
      <c r="F656" s="18"/>
      <c r="G656" s="18" t="s">
        <v>2071</v>
      </c>
      <c r="H656" s="18" t="s">
        <v>2058</v>
      </c>
      <c r="I656" s="18"/>
      <c r="J656" s="18" t="s">
        <v>3013</v>
      </c>
    </row>
    <row r="657" ht="36" spans="1:10">
      <c r="A657" s="18" t="s">
        <v>2052</v>
      </c>
      <c r="B657" s="18"/>
      <c r="C657" s="18" t="s">
        <v>2072</v>
      </c>
      <c r="D657" s="18" t="s">
        <v>2076</v>
      </c>
      <c r="E657" s="18" t="s">
        <v>2971</v>
      </c>
      <c r="F657" s="18"/>
      <c r="G657" s="18" t="s">
        <v>2071</v>
      </c>
      <c r="H657" s="18" t="s">
        <v>2058</v>
      </c>
      <c r="I657" s="18"/>
      <c r="J657" s="18" t="s">
        <v>3013</v>
      </c>
    </row>
    <row r="658" ht="24" spans="1:10">
      <c r="A658" s="18" t="s">
        <v>3016</v>
      </c>
      <c r="B658" s="18" t="s">
        <v>3017</v>
      </c>
      <c r="C658" s="18"/>
      <c r="D658" s="18"/>
      <c r="E658" s="18"/>
      <c r="F658" s="18"/>
      <c r="G658" s="18"/>
      <c r="H658" s="18"/>
      <c r="I658" s="18"/>
      <c r="J658" s="18"/>
    </row>
    <row r="659" ht="36" spans="1:10">
      <c r="A659" s="18" t="s">
        <v>2052</v>
      </c>
      <c r="B659" s="18"/>
      <c r="C659" s="18" t="s">
        <v>2053</v>
      </c>
      <c r="D659" s="18" t="s">
        <v>2059</v>
      </c>
      <c r="E659" s="18" t="s">
        <v>2978</v>
      </c>
      <c r="F659" s="18"/>
      <c r="G659" s="18" t="s">
        <v>3018</v>
      </c>
      <c r="H659" s="18" t="s">
        <v>2173</v>
      </c>
      <c r="I659" s="18"/>
      <c r="J659" s="18" t="s">
        <v>3017</v>
      </c>
    </row>
    <row r="660" ht="36" spans="1:10">
      <c r="A660" s="18" t="s">
        <v>2052</v>
      </c>
      <c r="B660" s="18"/>
      <c r="C660" s="18" t="s">
        <v>2068</v>
      </c>
      <c r="D660" s="18" t="s">
        <v>2069</v>
      </c>
      <c r="E660" s="18" t="s">
        <v>2270</v>
      </c>
      <c r="F660" s="18"/>
      <c r="G660" s="18" t="s">
        <v>2071</v>
      </c>
      <c r="H660" s="18" t="s">
        <v>2058</v>
      </c>
      <c r="I660" s="18"/>
      <c r="J660" s="18" t="s">
        <v>3017</v>
      </c>
    </row>
    <row r="661" ht="36" spans="1:10">
      <c r="A661" s="18" t="s">
        <v>2052</v>
      </c>
      <c r="B661" s="18"/>
      <c r="C661" s="18" t="s">
        <v>2072</v>
      </c>
      <c r="D661" s="18" t="s">
        <v>2076</v>
      </c>
      <c r="E661" s="18" t="s">
        <v>2971</v>
      </c>
      <c r="F661" s="18"/>
      <c r="G661" s="18" t="s">
        <v>2071</v>
      </c>
      <c r="H661" s="18" t="s">
        <v>2058</v>
      </c>
      <c r="I661" s="18"/>
      <c r="J661" s="18" t="s">
        <v>3017</v>
      </c>
    </row>
    <row r="662" spans="1:10">
      <c r="A662" s="18" t="s">
        <v>3019</v>
      </c>
      <c r="B662" s="18" t="s">
        <v>3020</v>
      </c>
      <c r="C662" s="18"/>
      <c r="D662" s="18"/>
      <c r="E662" s="18"/>
      <c r="F662" s="18"/>
      <c r="G662" s="18"/>
      <c r="H662" s="18"/>
      <c r="I662" s="18"/>
      <c r="J662" s="18"/>
    </row>
    <row r="663" ht="84" spans="1:10">
      <c r="A663" s="18" t="s">
        <v>2052</v>
      </c>
      <c r="B663" s="18"/>
      <c r="C663" s="18" t="s">
        <v>2053</v>
      </c>
      <c r="D663" s="18" t="s">
        <v>2054</v>
      </c>
      <c r="E663" s="18" t="s">
        <v>2429</v>
      </c>
      <c r="F663" s="18" t="s">
        <v>2250</v>
      </c>
      <c r="G663" s="18" t="s">
        <v>2071</v>
      </c>
      <c r="H663" s="18" t="s">
        <v>2058</v>
      </c>
      <c r="I663" s="18"/>
      <c r="J663" s="18" t="s">
        <v>2430</v>
      </c>
    </row>
    <row r="664" ht="48" spans="1:10">
      <c r="A664" s="18" t="s">
        <v>2052</v>
      </c>
      <c r="B664" s="18"/>
      <c r="C664" s="18" t="s">
        <v>2053</v>
      </c>
      <c r="D664" s="18" t="s">
        <v>2059</v>
      </c>
      <c r="E664" s="18" t="s">
        <v>2436</v>
      </c>
      <c r="F664" s="18" t="s">
        <v>2250</v>
      </c>
      <c r="G664" s="18" t="s">
        <v>2321</v>
      </c>
      <c r="H664" s="18" t="s">
        <v>2437</v>
      </c>
      <c r="I664" s="18"/>
      <c r="J664" s="18" t="s">
        <v>2438</v>
      </c>
    </row>
    <row r="665" ht="84" spans="1:10">
      <c r="A665" s="18" t="s">
        <v>2052</v>
      </c>
      <c r="B665" s="18"/>
      <c r="C665" s="18" t="s">
        <v>2053</v>
      </c>
      <c r="D665" s="18" t="s">
        <v>2066</v>
      </c>
      <c r="E665" s="18" t="s">
        <v>2444</v>
      </c>
      <c r="F665" s="18" t="s">
        <v>2250</v>
      </c>
      <c r="G665" s="18" t="s">
        <v>2071</v>
      </c>
      <c r="H665" s="18" t="s">
        <v>2058</v>
      </c>
      <c r="I665" s="18"/>
      <c r="J665" s="18" t="s">
        <v>2445</v>
      </c>
    </row>
    <row r="666" ht="84" spans="1:10">
      <c r="A666" s="18" t="s">
        <v>2052</v>
      </c>
      <c r="B666" s="18"/>
      <c r="C666" s="18" t="s">
        <v>2068</v>
      </c>
      <c r="D666" s="18" t="s">
        <v>2069</v>
      </c>
      <c r="E666" s="18" t="s">
        <v>2450</v>
      </c>
      <c r="F666" s="18" t="s">
        <v>2320</v>
      </c>
      <c r="G666" s="18" t="s">
        <v>2071</v>
      </c>
      <c r="H666" s="18" t="s">
        <v>2058</v>
      </c>
      <c r="I666" s="18"/>
      <c r="J666" s="18" t="s">
        <v>2451</v>
      </c>
    </row>
    <row r="667" ht="36" spans="1:10">
      <c r="A667" s="18" t="s">
        <v>2052</v>
      </c>
      <c r="B667" s="18"/>
      <c r="C667" s="18" t="s">
        <v>2072</v>
      </c>
      <c r="D667" s="18" t="s">
        <v>2076</v>
      </c>
      <c r="E667" s="18" t="s">
        <v>2356</v>
      </c>
      <c r="F667" s="18" t="s">
        <v>2250</v>
      </c>
      <c r="G667" s="18" t="s">
        <v>2071</v>
      </c>
      <c r="H667" s="18" t="s">
        <v>2058</v>
      </c>
      <c r="I667" s="18"/>
      <c r="J667" s="18" t="s">
        <v>2452</v>
      </c>
    </row>
    <row r="668" ht="24" spans="1:10">
      <c r="A668" s="18" t="s">
        <v>3021</v>
      </c>
      <c r="B668" s="18" t="s">
        <v>3022</v>
      </c>
      <c r="C668" s="18"/>
      <c r="D668" s="18"/>
      <c r="E668" s="18"/>
      <c r="F668" s="18"/>
      <c r="G668" s="18"/>
      <c r="H668" s="18"/>
      <c r="I668" s="18"/>
      <c r="J668" s="18"/>
    </row>
    <row r="669" ht="24" spans="1:10">
      <c r="A669" s="18" t="s">
        <v>2052</v>
      </c>
      <c r="B669" s="18"/>
      <c r="C669" s="18" t="s">
        <v>2053</v>
      </c>
      <c r="D669" s="18" t="s">
        <v>2059</v>
      </c>
      <c r="E669" s="18" t="s">
        <v>2981</v>
      </c>
      <c r="F669" s="18"/>
      <c r="G669" s="18" t="s">
        <v>3023</v>
      </c>
      <c r="H669" s="18" t="s">
        <v>2173</v>
      </c>
      <c r="I669" s="18"/>
      <c r="J669" s="18" t="s">
        <v>3022</v>
      </c>
    </row>
    <row r="670" ht="24" spans="1:10">
      <c r="A670" s="18" t="s">
        <v>2052</v>
      </c>
      <c r="B670" s="18"/>
      <c r="C670" s="18" t="s">
        <v>2068</v>
      </c>
      <c r="D670" s="18" t="s">
        <v>2069</v>
      </c>
      <c r="E670" s="18" t="s">
        <v>2270</v>
      </c>
      <c r="F670" s="18"/>
      <c r="G670" s="18" t="s">
        <v>2071</v>
      </c>
      <c r="H670" s="18" t="s">
        <v>2058</v>
      </c>
      <c r="I670" s="18"/>
      <c r="J670" s="18" t="s">
        <v>3022</v>
      </c>
    </row>
    <row r="671" ht="24" spans="1:10">
      <c r="A671" s="18" t="s">
        <v>2052</v>
      </c>
      <c r="B671" s="18"/>
      <c r="C671" s="18" t="s">
        <v>2072</v>
      </c>
      <c r="D671" s="18" t="s">
        <v>2076</v>
      </c>
      <c r="E671" s="18" t="s">
        <v>2971</v>
      </c>
      <c r="F671" s="18"/>
      <c r="G671" s="18" t="s">
        <v>2071</v>
      </c>
      <c r="H671" s="18" t="s">
        <v>2058</v>
      </c>
      <c r="I671" s="18"/>
      <c r="J671" s="18" t="s">
        <v>3022</v>
      </c>
    </row>
    <row r="672" ht="24" spans="1:10">
      <c r="A672" s="18" t="s">
        <v>3024</v>
      </c>
      <c r="B672" s="18" t="s">
        <v>3025</v>
      </c>
      <c r="C672" s="18"/>
      <c r="D672" s="18"/>
      <c r="E672" s="18"/>
      <c r="F672" s="18"/>
      <c r="G672" s="18"/>
      <c r="H672" s="18"/>
      <c r="I672" s="18"/>
      <c r="J672" s="18"/>
    </row>
    <row r="673" ht="36" spans="1:10">
      <c r="A673" s="18" t="s">
        <v>2052</v>
      </c>
      <c r="B673" s="18"/>
      <c r="C673" s="18" t="s">
        <v>2053</v>
      </c>
      <c r="D673" s="18" t="s">
        <v>2059</v>
      </c>
      <c r="E673" s="18" t="s">
        <v>3026</v>
      </c>
      <c r="F673" s="18"/>
      <c r="G673" s="18" t="s">
        <v>3027</v>
      </c>
      <c r="H673" s="18" t="s">
        <v>2173</v>
      </c>
      <c r="I673" s="18"/>
      <c r="J673" s="18" t="s">
        <v>3025</v>
      </c>
    </row>
    <row r="674" ht="36" spans="1:10">
      <c r="A674" s="18" t="s">
        <v>2052</v>
      </c>
      <c r="B674" s="18"/>
      <c r="C674" s="18" t="s">
        <v>2068</v>
      </c>
      <c r="D674" s="18" t="s">
        <v>2069</v>
      </c>
      <c r="E674" s="18" t="s">
        <v>2270</v>
      </c>
      <c r="F674" s="18"/>
      <c r="G674" s="18" t="s">
        <v>2071</v>
      </c>
      <c r="H674" s="18" t="s">
        <v>2058</v>
      </c>
      <c r="I674" s="18"/>
      <c r="J674" s="18" t="s">
        <v>3025</v>
      </c>
    </row>
    <row r="675" ht="36" spans="1:10">
      <c r="A675" s="18" t="s">
        <v>2052</v>
      </c>
      <c r="B675" s="18"/>
      <c r="C675" s="18" t="s">
        <v>2072</v>
      </c>
      <c r="D675" s="18" t="s">
        <v>2073</v>
      </c>
      <c r="E675" s="18" t="s">
        <v>3028</v>
      </c>
      <c r="F675" s="18"/>
      <c r="G675" s="18" t="s">
        <v>2071</v>
      </c>
      <c r="H675" s="18" t="s">
        <v>2058</v>
      </c>
      <c r="I675" s="18"/>
      <c r="J675" s="18" t="s">
        <v>3025</v>
      </c>
    </row>
    <row r="676" ht="24" spans="1:10">
      <c r="A676" s="18" t="s">
        <v>3029</v>
      </c>
      <c r="B676" s="18" t="s">
        <v>3030</v>
      </c>
      <c r="C676" s="18"/>
      <c r="D676" s="18"/>
      <c r="E676" s="18"/>
      <c r="F676" s="18"/>
      <c r="G676" s="18"/>
      <c r="H676" s="18"/>
      <c r="I676" s="18"/>
      <c r="J676" s="18"/>
    </row>
    <row r="677" ht="72" spans="1:10">
      <c r="A677" s="18" t="s">
        <v>2052</v>
      </c>
      <c r="B677" s="18"/>
      <c r="C677" s="18" t="s">
        <v>2053</v>
      </c>
      <c r="D677" s="18" t="s">
        <v>2054</v>
      </c>
      <c r="E677" s="18" t="s">
        <v>2341</v>
      </c>
      <c r="F677" s="18" t="s">
        <v>2250</v>
      </c>
      <c r="G677" s="18" t="s">
        <v>2071</v>
      </c>
      <c r="H677" s="18" t="s">
        <v>2058</v>
      </c>
      <c r="I677" s="18"/>
      <c r="J677" s="18" t="s">
        <v>2342</v>
      </c>
    </row>
    <row r="678" ht="60" spans="1:10">
      <c r="A678" s="18" t="s">
        <v>2052</v>
      </c>
      <c r="B678" s="18"/>
      <c r="C678" s="18" t="s">
        <v>2053</v>
      </c>
      <c r="D678" s="18" t="s">
        <v>2059</v>
      </c>
      <c r="E678" s="18" t="s">
        <v>2343</v>
      </c>
      <c r="F678" s="18" t="s">
        <v>2250</v>
      </c>
      <c r="G678" s="18" t="s">
        <v>2187</v>
      </c>
      <c r="H678" s="18" t="s">
        <v>2464</v>
      </c>
      <c r="I678" s="18"/>
      <c r="J678" s="18" t="s">
        <v>2345</v>
      </c>
    </row>
    <row r="679" ht="96" spans="1:10">
      <c r="A679" s="18" t="s">
        <v>2052</v>
      </c>
      <c r="B679" s="18"/>
      <c r="C679" s="18" t="s">
        <v>2053</v>
      </c>
      <c r="D679" s="18" t="s">
        <v>2066</v>
      </c>
      <c r="E679" s="18" t="s">
        <v>2472</v>
      </c>
      <c r="F679" s="18" t="s">
        <v>2250</v>
      </c>
      <c r="G679" s="18" t="s">
        <v>2071</v>
      </c>
      <c r="H679" s="18" t="s">
        <v>2058</v>
      </c>
      <c r="I679" s="18"/>
      <c r="J679" s="18" t="s">
        <v>2473</v>
      </c>
    </row>
    <row r="680" ht="36" spans="1:10">
      <c r="A680" s="18" t="s">
        <v>2052</v>
      </c>
      <c r="B680" s="18"/>
      <c r="C680" s="18" t="s">
        <v>2068</v>
      </c>
      <c r="D680" s="18" t="s">
        <v>2069</v>
      </c>
      <c r="E680" s="18" t="s">
        <v>2348</v>
      </c>
      <c r="F680" s="18" t="s">
        <v>2320</v>
      </c>
      <c r="G680" s="18" t="s">
        <v>2071</v>
      </c>
      <c r="H680" s="18" t="s">
        <v>2058</v>
      </c>
      <c r="I680" s="18"/>
      <c r="J680" s="18" t="s">
        <v>2349</v>
      </c>
    </row>
    <row r="681" ht="48" spans="1:10">
      <c r="A681" s="18" t="s">
        <v>2052</v>
      </c>
      <c r="B681" s="18"/>
      <c r="C681" s="18" t="s">
        <v>2072</v>
      </c>
      <c r="D681" s="18" t="s">
        <v>2076</v>
      </c>
      <c r="E681" s="18" t="s">
        <v>2353</v>
      </c>
      <c r="F681" s="18" t="s">
        <v>2250</v>
      </c>
      <c r="G681" s="18" t="s">
        <v>2071</v>
      </c>
      <c r="H681" s="18" t="s">
        <v>2058</v>
      </c>
      <c r="I681" s="18"/>
      <c r="J681" s="18" t="s">
        <v>2355</v>
      </c>
    </row>
    <row r="682" spans="1:10">
      <c r="A682" s="18" t="s">
        <v>3031</v>
      </c>
      <c r="B682" s="18" t="s">
        <v>3032</v>
      </c>
      <c r="C682" s="18"/>
      <c r="D682" s="18"/>
      <c r="E682" s="18"/>
      <c r="F682" s="18"/>
      <c r="G682" s="18"/>
      <c r="H682" s="18"/>
      <c r="I682" s="18"/>
      <c r="J682" s="18"/>
    </row>
    <row r="683" ht="60" spans="1:10">
      <c r="A683" s="18" t="s">
        <v>2052</v>
      </c>
      <c r="B683" s="18"/>
      <c r="C683" s="18" t="s">
        <v>2053</v>
      </c>
      <c r="D683" s="18" t="s">
        <v>2059</v>
      </c>
      <c r="E683" s="18" t="s">
        <v>2343</v>
      </c>
      <c r="F683" s="18" t="s">
        <v>2250</v>
      </c>
      <c r="G683" s="18" t="s">
        <v>2071</v>
      </c>
      <c r="H683" s="18" t="s">
        <v>2058</v>
      </c>
      <c r="I683" s="18"/>
      <c r="J683" s="18" t="s">
        <v>2345</v>
      </c>
    </row>
    <row r="684" ht="96" spans="1:10">
      <c r="A684" s="18" t="s">
        <v>2052</v>
      </c>
      <c r="B684" s="18"/>
      <c r="C684" s="18" t="s">
        <v>2053</v>
      </c>
      <c r="D684" s="18" t="s">
        <v>2066</v>
      </c>
      <c r="E684" s="18" t="s">
        <v>2472</v>
      </c>
      <c r="F684" s="18" t="s">
        <v>2250</v>
      </c>
      <c r="G684" s="18" t="s">
        <v>2071</v>
      </c>
      <c r="H684" s="18" t="s">
        <v>2058</v>
      </c>
      <c r="I684" s="18"/>
      <c r="J684" s="18" t="s">
        <v>2473</v>
      </c>
    </row>
    <row r="685" ht="36" spans="1:10">
      <c r="A685" s="18" t="s">
        <v>2052</v>
      </c>
      <c r="B685" s="18"/>
      <c r="C685" s="18" t="s">
        <v>2068</v>
      </c>
      <c r="D685" s="18" t="s">
        <v>2069</v>
      </c>
      <c r="E685" s="18" t="s">
        <v>2348</v>
      </c>
      <c r="F685" s="18" t="s">
        <v>2320</v>
      </c>
      <c r="G685" s="18" t="s">
        <v>2071</v>
      </c>
      <c r="H685" s="18" t="s">
        <v>2058</v>
      </c>
      <c r="I685" s="18"/>
      <c r="J685" s="18" t="s">
        <v>2349</v>
      </c>
    </row>
    <row r="686" ht="36" spans="1:10">
      <c r="A686" s="18" t="s">
        <v>2052</v>
      </c>
      <c r="B686" s="18"/>
      <c r="C686" s="18" t="s">
        <v>2072</v>
      </c>
      <c r="D686" s="18" t="s">
        <v>2076</v>
      </c>
      <c r="E686" s="18" t="s">
        <v>2356</v>
      </c>
      <c r="F686" s="18" t="s">
        <v>2250</v>
      </c>
      <c r="G686" s="18" t="s">
        <v>2071</v>
      </c>
      <c r="H686" s="18" t="s">
        <v>2058</v>
      </c>
      <c r="I686" s="18"/>
      <c r="J686" s="18" t="s">
        <v>2358</v>
      </c>
    </row>
    <row r="687" spans="1:10">
      <c r="A687" s="18" t="s">
        <v>3033</v>
      </c>
      <c r="B687" s="18" t="s">
        <v>3034</v>
      </c>
      <c r="C687" s="18"/>
      <c r="D687" s="18"/>
      <c r="E687" s="18"/>
      <c r="F687" s="18"/>
      <c r="G687" s="18"/>
      <c r="H687" s="18"/>
      <c r="I687" s="18"/>
      <c r="J687" s="18"/>
    </row>
    <row r="688" ht="72" spans="1:10">
      <c r="A688" s="18" t="s">
        <v>2052</v>
      </c>
      <c r="B688" s="18"/>
      <c r="C688" s="18" t="s">
        <v>2053</v>
      </c>
      <c r="D688" s="18" t="s">
        <v>2054</v>
      </c>
      <c r="E688" s="18" t="s">
        <v>2341</v>
      </c>
      <c r="F688" s="18" t="s">
        <v>2250</v>
      </c>
      <c r="G688" s="18" t="s">
        <v>2071</v>
      </c>
      <c r="H688" s="18" t="s">
        <v>2058</v>
      </c>
      <c r="I688" s="18"/>
      <c r="J688" s="18" t="s">
        <v>2342</v>
      </c>
    </row>
    <row r="689" ht="60" spans="1:10">
      <c r="A689" s="18" t="s">
        <v>2052</v>
      </c>
      <c r="B689" s="18"/>
      <c r="C689" s="18" t="s">
        <v>2053</v>
      </c>
      <c r="D689" s="18" t="s">
        <v>2059</v>
      </c>
      <c r="E689" s="18" t="s">
        <v>2343</v>
      </c>
      <c r="F689" s="18" t="s">
        <v>2250</v>
      </c>
      <c r="G689" s="18" t="s">
        <v>2181</v>
      </c>
      <c r="H689" s="18" t="s">
        <v>2464</v>
      </c>
      <c r="I689" s="18"/>
      <c r="J689" s="18" t="s">
        <v>2345</v>
      </c>
    </row>
    <row r="690" ht="60" spans="1:10">
      <c r="A690" s="18" t="s">
        <v>2052</v>
      </c>
      <c r="B690" s="18"/>
      <c r="C690" s="18" t="s">
        <v>2053</v>
      </c>
      <c r="D690" s="18" t="s">
        <v>2066</v>
      </c>
      <c r="E690" s="18" t="s">
        <v>2470</v>
      </c>
      <c r="F690" s="18" t="s">
        <v>2250</v>
      </c>
      <c r="G690" s="18" t="s">
        <v>2071</v>
      </c>
      <c r="H690" s="18" t="s">
        <v>2058</v>
      </c>
      <c r="I690" s="18"/>
      <c r="J690" s="18" t="s">
        <v>2471</v>
      </c>
    </row>
    <row r="691" ht="36" spans="1:10">
      <c r="A691" s="18" t="s">
        <v>2052</v>
      </c>
      <c r="B691" s="18"/>
      <c r="C691" s="18" t="s">
        <v>2068</v>
      </c>
      <c r="D691" s="18" t="s">
        <v>2069</v>
      </c>
      <c r="E691" s="18" t="s">
        <v>2348</v>
      </c>
      <c r="F691" s="18" t="s">
        <v>2320</v>
      </c>
      <c r="G691" s="18" t="s">
        <v>2071</v>
      </c>
      <c r="H691" s="18" t="s">
        <v>2058</v>
      </c>
      <c r="I691" s="18"/>
      <c r="J691" s="18" t="s">
        <v>2349</v>
      </c>
    </row>
    <row r="692" ht="36" spans="1:10">
      <c r="A692" s="18" t="s">
        <v>2052</v>
      </c>
      <c r="B692" s="18"/>
      <c r="C692" s="18" t="s">
        <v>2072</v>
      </c>
      <c r="D692" s="18" t="s">
        <v>2076</v>
      </c>
      <c r="E692" s="18" t="s">
        <v>2356</v>
      </c>
      <c r="F692" s="18" t="s">
        <v>2250</v>
      </c>
      <c r="G692" s="18" t="s">
        <v>2071</v>
      </c>
      <c r="H692" s="18" t="s">
        <v>2058</v>
      </c>
      <c r="I692" s="18"/>
      <c r="J692" s="18" t="s">
        <v>2358</v>
      </c>
    </row>
    <row r="693" ht="24" spans="1:10">
      <c r="A693" s="18" t="s">
        <v>3035</v>
      </c>
      <c r="B693" s="18" t="s">
        <v>3036</v>
      </c>
      <c r="C693" s="18"/>
      <c r="D693" s="18"/>
      <c r="E693" s="18"/>
      <c r="F693" s="18"/>
      <c r="G693" s="18"/>
      <c r="H693" s="18"/>
      <c r="I693" s="18"/>
      <c r="J693" s="18"/>
    </row>
    <row r="694" ht="24" spans="1:10">
      <c r="A694" s="18" t="s">
        <v>2052</v>
      </c>
      <c r="B694" s="18"/>
      <c r="C694" s="18" t="s">
        <v>2053</v>
      </c>
      <c r="D694" s="18" t="s">
        <v>2066</v>
      </c>
      <c r="E694" s="18" t="s">
        <v>2996</v>
      </c>
      <c r="F694" s="18"/>
      <c r="G694" s="18" t="s">
        <v>3037</v>
      </c>
      <c r="H694" s="18" t="s">
        <v>2173</v>
      </c>
      <c r="I694" s="18"/>
      <c r="J694" s="18" t="s">
        <v>3036</v>
      </c>
    </row>
    <row r="695" ht="24" spans="1:10">
      <c r="A695" s="18" t="s">
        <v>2052</v>
      </c>
      <c r="B695" s="18"/>
      <c r="C695" s="18" t="s">
        <v>2068</v>
      </c>
      <c r="D695" s="18" t="s">
        <v>2069</v>
      </c>
      <c r="E695" s="18" t="s">
        <v>2270</v>
      </c>
      <c r="F695" s="18"/>
      <c r="G695" s="18" t="s">
        <v>2071</v>
      </c>
      <c r="H695" s="18" t="s">
        <v>2058</v>
      </c>
      <c r="I695" s="18"/>
      <c r="J695" s="18" t="s">
        <v>3036</v>
      </c>
    </row>
    <row r="696" ht="24" spans="1:10">
      <c r="A696" s="18" t="s">
        <v>2052</v>
      </c>
      <c r="B696" s="18"/>
      <c r="C696" s="18" t="s">
        <v>2072</v>
      </c>
      <c r="D696" s="18" t="s">
        <v>2073</v>
      </c>
      <c r="E696" s="18" t="s">
        <v>2971</v>
      </c>
      <c r="F696" s="18"/>
      <c r="G696" s="18" t="s">
        <v>2071</v>
      </c>
      <c r="H696" s="18" t="s">
        <v>2058</v>
      </c>
      <c r="I696" s="18"/>
      <c r="J696" s="18" t="s">
        <v>3036</v>
      </c>
    </row>
    <row r="697" ht="24" spans="1:10">
      <c r="A697" s="18" t="s">
        <v>3038</v>
      </c>
      <c r="B697" s="18" t="s">
        <v>3039</v>
      </c>
      <c r="C697" s="18"/>
      <c r="D697" s="18"/>
      <c r="E697" s="18"/>
      <c r="F697" s="18"/>
      <c r="G697" s="18"/>
      <c r="H697" s="18"/>
      <c r="I697" s="18"/>
      <c r="J697" s="18"/>
    </row>
    <row r="698" ht="24" spans="1:10">
      <c r="A698" s="18" t="s">
        <v>2052</v>
      </c>
      <c r="B698" s="18"/>
      <c r="C698" s="18" t="s">
        <v>2053</v>
      </c>
      <c r="D698" s="18" t="s">
        <v>2059</v>
      </c>
      <c r="E698" s="18" t="s">
        <v>2981</v>
      </c>
      <c r="F698" s="18"/>
      <c r="G698" s="18" t="s">
        <v>3040</v>
      </c>
      <c r="H698" s="18" t="s">
        <v>2173</v>
      </c>
      <c r="I698" s="18"/>
      <c r="J698" s="18" t="s">
        <v>3039</v>
      </c>
    </row>
    <row r="699" ht="24" spans="1:10">
      <c r="A699" s="18" t="s">
        <v>2052</v>
      </c>
      <c r="B699" s="18"/>
      <c r="C699" s="18" t="s">
        <v>2068</v>
      </c>
      <c r="D699" s="18" t="s">
        <v>2069</v>
      </c>
      <c r="E699" s="18" t="s">
        <v>2270</v>
      </c>
      <c r="F699" s="18"/>
      <c r="G699" s="18" t="s">
        <v>2071</v>
      </c>
      <c r="H699" s="18" t="s">
        <v>2058</v>
      </c>
      <c r="I699" s="18"/>
      <c r="J699" s="18" t="s">
        <v>3039</v>
      </c>
    </row>
    <row r="700" ht="24" spans="1:10">
      <c r="A700" s="18" t="s">
        <v>2052</v>
      </c>
      <c r="B700" s="18"/>
      <c r="C700" s="18" t="s">
        <v>2072</v>
      </c>
      <c r="D700" s="18" t="s">
        <v>2076</v>
      </c>
      <c r="E700" s="18" t="s">
        <v>2971</v>
      </c>
      <c r="F700" s="18"/>
      <c r="G700" s="18" t="s">
        <v>2071</v>
      </c>
      <c r="H700" s="18" t="s">
        <v>2058</v>
      </c>
      <c r="I700" s="18"/>
      <c r="J700" s="18" t="s">
        <v>3039</v>
      </c>
    </row>
    <row r="701" ht="24" spans="1:10">
      <c r="A701" s="18" t="s">
        <v>3041</v>
      </c>
      <c r="B701" s="18" t="s">
        <v>3042</v>
      </c>
      <c r="C701" s="18"/>
      <c r="D701" s="18"/>
      <c r="E701" s="18"/>
      <c r="F701" s="18"/>
      <c r="G701" s="18"/>
      <c r="H701" s="18"/>
      <c r="I701" s="18"/>
      <c r="J701" s="18"/>
    </row>
    <row r="702" ht="24" spans="1:10">
      <c r="A702" s="18" t="s">
        <v>2052</v>
      </c>
      <c r="B702" s="18"/>
      <c r="C702" s="18" t="s">
        <v>2053</v>
      </c>
      <c r="D702" s="18" t="s">
        <v>2059</v>
      </c>
      <c r="E702" s="18" t="s">
        <v>3043</v>
      </c>
      <c r="F702" s="18"/>
      <c r="G702" s="18" t="s">
        <v>3044</v>
      </c>
      <c r="H702" s="18" t="s">
        <v>2173</v>
      </c>
      <c r="I702" s="18"/>
      <c r="J702" s="18" t="s">
        <v>3042</v>
      </c>
    </row>
    <row r="703" ht="24" spans="1:10">
      <c r="A703" s="18" t="s">
        <v>2052</v>
      </c>
      <c r="B703" s="18"/>
      <c r="C703" s="18" t="s">
        <v>2068</v>
      </c>
      <c r="D703" s="18" t="s">
        <v>2069</v>
      </c>
      <c r="E703" s="18" t="s">
        <v>2270</v>
      </c>
      <c r="F703" s="18"/>
      <c r="G703" s="18" t="s">
        <v>2071</v>
      </c>
      <c r="H703" s="18" t="s">
        <v>2058</v>
      </c>
      <c r="I703" s="18"/>
      <c r="J703" s="18" t="s">
        <v>3042</v>
      </c>
    </row>
    <row r="704" ht="24" spans="1:10">
      <c r="A704" s="18" t="s">
        <v>2052</v>
      </c>
      <c r="B704" s="18"/>
      <c r="C704" s="18" t="s">
        <v>2072</v>
      </c>
      <c r="D704" s="18" t="s">
        <v>2073</v>
      </c>
      <c r="E704" s="18" t="s">
        <v>2971</v>
      </c>
      <c r="F704" s="18"/>
      <c r="G704" s="18" t="s">
        <v>2071</v>
      </c>
      <c r="H704" s="18" t="s">
        <v>2058</v>
      </c>
      <c r="I704" s="18"/>
      <c r="J704" s="18" t="s">
        <v>3042</v>
      </c>
    </row>
    <row r="705" ht="24" spans="1:10">
      <c r="A705" s="18" t="s">
        <v>3045</v>
      </c>
      <c r="B705" s="18" t="s">
        <v>3046</v>
      </c>
      <c r="C705" s="18"/>
      <c r="D705" s="18"/>
      <c r="E705" s="18"/>
      <c r="F705" s="18"/>
      <c r="G705" s="18"/>
      <c r="H705" s="18"/>
      <c r="I705" s="18"/>
      <c r="J705" s="18"/>
    </row>
    <row r="706" ht="48" spans="1:10">
      <c r="A706" s="18" t="s">
        <v>2052</v>
      </c>
      <c r="B706" s="18"/>
      <c r="C706" s="18" t="s">
        <v>2053</v>
      </c>
      <c r="D706" s="18" t="s">
        <v>2059</v>
      </c>
      <c r="E706" s="18" t="s">
        <v>3047</v>
      </c>
      <c r="F706" s="18"/>
      <c r="G706" s="18" t="s">
        <v>3048</v>
      </c>
      <c r="H706" s="18" t="s">
        <v>2173</v>
      </c>
      <c r="I706" s="18"/>
      <c r="J706" s="18" t="s">
        <v>3046</v>
      </c>
    </row>
    <row r="707" ht="48" spans="1:10">
      <c r="A707" s="18" t="s">
        <v>2052</v>
      </c>
      <c r="B707" s="18"/>
      <c r="C707" s="18" t="s">
        <v>2068</v>
      </c>
      <c r="D707" s="18" t="s">
        <v>2069</v>
      </c>
      <c r="E707" s="18" t="s">
        <v>2270</v>
      </c>
      <c r="F707" s="18"/>
      <c r="G707" s="18" t="s">
        <v>2071</v>
      </c>
      <c r="H707" s="18" t="s">
        <v>2058</v>
      </c>
      <c r="I707" s="18"/>
      <c r="J707" s="18" t="s">
        <v>3046</v>
      </c>
    </row>
    <row r="708" ht="48" spans="1:10">
      <c r="A708" s="18" t="s">
        <v>2052</v>
      </c>
      <c r="B708" s="18"/>
      <c r="C708" s="18" t="s">
        <v>2072</v>
      </c>
      <c r="D708" s="18" t="s">
        <v>2076</v>
      </c>
      <c r="E708" s="18" t="s">
        <v>2971</v>
      </c>
      <c r="F708" s="18"/>
      <c r="G708" s="18" t="s">
        <v>2071</v>
      </c>
      <c r="H708" s="18" t="s">
        <v>2058</v>
      </c>
      <c r="I708" s="18"/>
      <c r="J708" s="18" t="s">
        <v>3046</v>
      </c>
    </row>
    <row r="709" ht="24" spans="1:10">
      <c r="A709" s="18" t="s">
        <v>3049</v>
      </c>
      <c r="B709" s="18" t="s">
        <v>3050</v>
      </c>
      <c r="C709" s="18"/>
      <c r="D709" s="18"/>
      <c r="E709" s="18"/>
      <c r="F709" s="18"/>
      <c r="G709" s="18"/>
      <c r="H709" s="18"/>
      <c r="I709" s="18"/>
      <c r="J709" s="18"/>
    </row>
    <row r="710" ht="72" spans="1:10">
      <c r="A710" s="18" t="s">
        <v>2052</v>
      </c>
      <c r="B710" s="18"/>
      <c r="C710" s="18" t="s">
        <v>2053</v>
      </c>
      <c r="D710" s="18" t="s">
        <v>2054</v>
      </c>
      <c r="E710" s="18" t="s">
        <v>2341</v>
      </c>
      <c r="F710" s="18" t="s">
        <v>2250</v>
      </c>
      <c r="G710" s="18" t="s">
        <v>2071</v>
      </c>
      <c r="H710" s="18" t="s">
        <v>2058</v>
      </c>
      <c r="I710" s="18"/>
      <c r="J710" s="18" t="s">
        <v>2342</v>
      </c>
    </row>
    <row r="711" ht="60" spans="1:10">
      <c r="A711" s="18" t="s">
        <v>2052</v>
      </c>
      <c r="B711" s="18"/>
      <c r="C711" s="18" t="s">
        <v>2053</v>
      </c>
      <c r="D711" s="18" t="s">
        <v>2059</v>
      </c>
      <c r="E711" s="18" t="s">
        <v>2343</v>
      </c>
      <c r="F711" s="18" t="s">
        <v>2250</v>
      </c>
      <c r="G711" s="18" t="s">
        <v>2351</v>
      </c>
      <c r="H711" s="18" t="s">
        <v>2464</v>
      </c>
      <c r="I711" s="18"/>
      <c r="J711" s="18" t="s">
        <v>2345</v>
      </c>
    </row>
    <row r="712" ht="96" spans="1:10">
      <c r="A712" s="18" t="s">
        <v>2052</v>
      </c>
      <c r="B712" s="18"/>
      <c r="C712" s="18" t="s">
        <v>2053</v>
      </c>
      <c r="D712" s="18" t="s">
        <v>2066</v>
      </c>
      <c r="E712" s="18" t="s">
        <v>2472</v>
      </c>
      <c r="F712" s="18" t="s">
        <v>2250</v>
      </c>
      <c r="G712" s="18" t="s">
        <v>2071</v>
      </c>
      <c r="H712" s="18" t="s">
        <v>2058</v>
      </c>
      <c r="I712" s="18"/>
      <c r="J712" s="18" t="s">
        <v>2473</v>
      </c>
    </row>
    <row r="713" ht="36" spans="1:10">
      <c r="A713" s="18" t="s">
        <v>2052</v>
      </c>
      <c r="B713" s="18"/>
      <c r="C713" s="18" t="s">
        <v>2068</v>
      </c>
      <c r="D713" s="18" t="s">
        <v>2069</v>
      </c>
      <c r="E713" s="18" t="s">
        <v>2348</v>
      </c>
      <c r="F713" s="18" t="s">
        <v>2320</v>
      </c>
      <c r="G713" s="18" t="s">
        <v>2071</v>
      </c>
      <c r="H713" s="18" t="s">
        <v>2058</v>
      </c>
      <c r="I713" s="18"/>
      <c r="J713" s="18" t="s">
        <v>2349</v>
      </c>
    </row>
    <row r="714" ht="72" spans="1:10">
      <c r="A714" s="18" t="s">
        <v>2052</v>
      </c>
      <c r="B714" s="18"/>
      <c r="C714" s="18" t="s">
        <v>2072</v>
      </c>
      <c r="D714" s="18" t="s">
        <v>2076</v>
      </c>
      <c r="E714" s="18" t="s">
        <v>2359</v>
      </c>
      <c r="F714" s="18" t="s">
        <v>2320</v>
      </c>
      <c r="G714" s="18" t="s">
        <v>2071</v>
      </c>
      <c r="H714" s="18" t="s">
        <v>2058</v>
      </c>
      <c r="I714" s="18"/>
      <c r="J714" s="18" t="s">
        <v>2360</v>
      </c>
    </row>
    <row r="715" spans="1:10">
      <c r="A715" s="18" t="s">
        <v>3051</v>
      </c>
      <c r="B715" s="18"/>
      <c r="C715" s="18"/>
      <c r="D715" s="18"/>
      <c r="E715" s="18"/>
      <c r="F715" s="18"/>
      <c r="G715" s="18"/>
      <c r="H715" s="18"/>
      <c r="I715" s="18"/>
      <c r="J715" s="18"/>
    </row>
    <row r="716" ht="24" spans="1:10">
      <c r="A716" s="18" t="s">
        <v>3052</v>
      </c>
      <c r="B716" s="18" t="s">
        <v>3053</v>
      </c>
      <c r="C716" s="18"/>
      <c r="D716" s="18"/>
      <c r="E716" s="18"/>
      <c r="F716" s="18"/>
      <c r="G716" s="18"/>
      <c r="H716" s="18"/>
      <c r="I716" s="18"/>
      <c r="J716" s="18"/>
    </row>
    <row r="717" ht="84" spans="1:10">
      <c r="A717" s="18" t="s">
        <v>2052</v>
      </c>
      <c r="B717" s="18"/>
      <c r="C717" s="18" t="s">
        <v>2053</v>
      </c>
      <c r="D717" s="18" t="s">
        <v>2054</v>
      </c>
      <c r="E717" s="18" t="s">
        <v>2905</v>
      </c>
      <c r="F717" s="18" t="s">
        <v>2320</v>
      </c>
      <c r="G717" s="18" t="s">
        <v>2057</v>
      </c>
      <c r="H717" s="18" t="s">
        <v>2058</v>
      </c>
      <c r="I717" s="18"/>
      <c r="J717" s="18" t="s">
        <v>2906</v>
      </c>
    </row>
    <row r="718" ht="72" spans="1:10">
      <c r="A718" s="18" t="s">
        <v>2052</v>
      </c>
      <c r="B718" s="18"/>
      <c r="C718" s="18" t="s">
        <v>2053</v>
      </c>
      <c r="D718" s="18" t="s">
        <v>2054</v>
      </c>
      <c r="E718" s="18" t="s">
        <v>2727</v>
      </c>
      <c r="F718" s="18" t="s">
        <v>2320</v>
      </c>
      <c r="G718" s="18" t="s">
        <v>2057</v>
      </c>
      <c r="H718" s="18" t="s">
        <v>2058</v>
      </c>
      <c r="I718" s="18"/>
      <c r="J718" s="18" t="s">
        <v>2728</v>
      </c>
    </row>
    <row r="719" ht="48" spans="1:10">
      <c r="A719" s="18" t="s">
        <v>2052</v>
      </c>
      <c r="B719" s="18"/>
      <c r="C719" s="18" t="s">
        <v>2053</v>
      </c>
      <c r="D719" s="18" t="s">
        <v>2059</v>
      </c>
      <c r="E719" s="18" t="s">
        <v>2956</v>
      </c>
      <c r="F719" s="18" t="s">
        <v>2320</v>
      </c>
      <c r="G719" s="18" t="s">
        <v>2064</v>
      </c>
      <c r="H719" s="18" t="s">
        <v>2957</v>
      </c>
      <c r="I719" s="18"/>
      <c r="J719" s="18" t="s">
        <v>2958</v>
      </c>
    </row>
    <row r="720" ht="36" spans="1:10">
      <c r="A720" s="18" t="s">
        <v>2052</v>
      </c>
      <c r="B720" s="18"/>
      <c r="C720" s="18" t="s">
        <v>2053</v>
      </c>
      <c r="D720" s="18" t="s">
        <v>2059</v>
      </c>
      <c r="E720" s="18" t="s">
        <v>2959</v>
      </c>
      <c r="F720" s="18" t="s">
        <v>2320</v>
      </c>
      <c r="G720" s="18" t="s">
        <v>2064</v>
      </c>
      <c r="H720" s="18" t="s">
        <v>2099</v>
      </c>
      <c r="I720" s="18"/>
      <c r="J720" s="18" t="s">
        <v>2962</v>
      </c>
    </row>
    <row r="721" ht="84" spans="1:10">
      <c r="A721" s="18" t="s">
        <v>2052</v>
      </c>
      <c r="B721" s="18"/>
      <c r="C721" s="18" t="s">
        <v>2053</v>
      </c>
      <c r="D721" s="18" t="s">
        <v>2059</v>
      </c>
      <c r="E721" s="18" t="s">
        <v>2635</v>
      </c>
      <c r="F721" s="18" t="s">
        <v>2320</v>
      </c>
      <c r="G721" s="18" t="s">
        <v>2057</v>
      </c>
      <c r="H721" s="18" t="s">
        <v>2058</v>
      </c>
      <c r="I721" s="18"/>
      <c r="J721" s="18" t="s">
        <v>2636</v>
      </c>
    </row>
    <row r="722" ht="84" spans="1:10">
      <c r="A722" s="18" t="s">
        <v>2052</v>
      </c>
      <c r="B722" s="18"/>
      <c r="C722" s="18" t="s">
        <v>2053</v>
      </c>
      <c r="D722" s="18" t="s">
        <v>2066</v>
      </c>
      <c r="E722" s="18" t="s">
        <v>2607</v>
      </c>
      <c r="F722" s="18" t="s">
        <v>2320</v>
      </c>
      <c r="G722" s="18" t="s">
        <v>2057</v>
      </c>
      <c r="H722" s="18" t="s">
        <v>2058</v>
      </c>
      <c r="I722" s="18"/>
      <c r="J722" s="18" t="s">
        <v>2609</v>
      </c>
    </row>
    <row r="723" ht="96" spans="1:10">
      <c r="A723" s="18" t="s">
        <v>2052</v>
      </c>
      <c r="B723" s="18"/>
      <c r="C723" s="18" t="s">
        <v>2068</v>
      </c>
      <c r="D723" s="18" t="s">
        <v>2069</v>
      </c>
      <c r="E723" s="18" t="s">
        <v>2610</v>
      </c>
      <c r="F723" s="18" t="s">
        <v>2320</v>
      </c>
      <c r="G723" s="18" t="s">
        <v>2057</v>
      </c>
      <c r="H723" s="18" t="s">
        <v>2058</v>
      </c>
      <c r="I723" s="18"/>
      <c r="J723" s="18" t="s">
        <v>2612</v>
      </c>
    </row>
    <row r="724" ht="96" spans="1:10">
      <c r="A724" s="18" t="s">
        <v>2052</v>
      </c>
      <c r="B724" s="18"/>
      <c r="C724" s="18" t="s">
        <v>2072</v>
      </c>
      <c r="D724" s="18" t="s">
        <v>2076</v>
      </c>
      <c r="E724" s="18" t="s">
        <v>2720</v>
      </c>
      <c r="F724" s="18" t="s">
        <v>2320</v>
      </c>
      <c r="G724" s="18" t="s">
        <v>2057</v>
      </c>
      <c r="H724" s="18" t="s">
        <v>2058</v>
      </c>
      <c r="I724" s="18"/>
      <c r="J724" s="18" t="s">
        <v>2721</v>
      </c>
    </row>
    <row r="725" spans="1:10">
      <c r="A725" s="18" t="s">
        <v>3054</v>
      </c>
      <c r="B725" s="18"/>
      <c r="C725" s="18"/>
      <c r="D725" s="18"/>
      <c r="E725" s="18"/>
      <c r="F725" s="18"/>
      <c r="G725" s="18"/>
      <c r="H725" s="18"/>
      <c r="I725" s="18"/>
      <c r="J725" s="18"/>
    </row>
    <row r="726" ht="36" spans="1:10">
      <c r="A726" s="18" t="s">
        <v>3055</v>
      </c>
      <c r="B726" s="18" t="s">
        <v>3056</v>
      </c>
      <c r="C726" s="18"/>
      <c r="D726" s="18"/>
      <c r="E726" s="18"/>
      <c r="F726" s="18"/>
      <c r="G726" s="18"/>
      <c r="H726" s="18"/>
      <c r="I726" s="18"/>
      <c r="J726" s="18"/>
    </row>
    <row r="727" ht="72" spans="1:10">
      <c r="A727" s="18" t="s">
        <v>2052</v>
      </c>
      <c r="B727" s="18"/>
      <c r="C727" s="18" t="s">
        <v>2053</v>
      </c>
      <c r="D727" s="18" t="s">
        <v>2054</v>
      </c>
      <c r="E727" s="18" t="s">
        <v>2341</v>
      </c>
      <c r="F727" s="18" t="s">
        <v>2250</v>
      </c>
      <c r="G727" s="18" t="s">
        <v>2057</v>
      </c>
      <c r="H727" s="18" t="s">
        <v>2058</v>
      </c>
      <c r="I727" s="18"/>
      <c r="J727" s="18" t="s">
        <v>2342</v>
      </c>
    </row>
    <row r="728" ht="60" spans="1:10">
      <c r="A728" s="18" t="s">
        <v>2052</v>
      </c>
      <c r="B728" s="18"/>
      <c r="C728" s="18" t="s">
        <v>2053</v>
      </c>
      <c r="D728" s="18" t="s">
        <v>2059</v>
      </c>
      <c r="E728" s="18" t="s">
        <v>2343</v>
      </c>
      <c r="F728" s="18" t="s">
        <v>2250</v>
      </c>
      <c r="G728" s="18" t="s">
        <v>3057</v>
      </c>
      <c r="H728" s="18" t="s">
        <v>2401</v>
      </c>
      <c r="I728" s="18"/>
      <c r="J728" s="18" t="s">
        <v>2345</v>
      </c>
    </row>
    <row r="729" ht="60" spans="1:10">
      <c r="A729" s="18" t="s">
        <v>2052</v>
      </c>
      <c r="B729" s="18"/>
      <c r="C729" s="18" t="s">
        <v>2053</v>
      </c>
      <c r="D729" s="18" t="s">
        <v>2066</v>
      </c>
      <c r="E729" s="18" t="s">
        <v>2470</v>
      </c>
      <c r="F729" s="18" t="s">
        <v>2250</v>
      </c>
      <c r="G729" s="18" t="s">
        <v>2057</v>
      </c>
      <c r="H729" s="18" t="s">
        <v>2058</v>
      </c>
      <c r="I729" s="18"/>
      <c r="J729" s="18" t="s">
        <v>2471</v>
      </c>
    </row>
    <row r="730" ht="96" spans="1:10">
      <c r="A730" s="18" t="s">
        <v>2052</v>
      </c>
      <c r="B730" s="18"/>
      <c r="C730" s="18" t="s">
        <v>2053</v>
      </c>
      <c r="D730" s="18" t="s">
        <v>2066</v>
      </c>
      <c r="E730" s="18" t="s">
        <v>2472</v>
      </c>
      <c r="F730" s="18" t="s">
        <v>2250</v>
      </c>
      <c r="G730" s="18" t="s">
        <v>2057</v>
      </c>
      <c r="H730" s="18" t="s">
        <v>2058</v>
      </c>
      <c r="I730" s="18"/>
      <c r="J730" s="18" t="s">
        <v>2473</v>
      </c>
    </row>
    <row r="731" ht="36" spans="1:10">
      <c r="A731" s="18" t="s">
        <v>2052</v>
      </c>
      <c r="B731" s="18"/>
      <c r="C731" s="18" t="s">
        <v>2068</v>
      </c>
      <c r="D731" s="18" t="s">
        <v>2069</v>
      </c>
      <c r="E731" s="18" t="s">
        <v>2348</v>
      </c>
      <c r="F731" s="18" t="s">
        <v>2320</v>
      </c>
      <c r="G731" s="18" t="s">
        <v>2057</v>
      </c>
      <c r="H731" s="18" t="s">
        <v>2058</v>
      </c>
      <c r="I731" s="18"/>
      <c r="J731" s="18" t="s">
        <v>2349</v>
      </c>
    </row>
    <row r="732" ht="24" spans="1:10">
      <c r="A732" s="18" t="s">
        <v>2052</v>
      </c>
      <c r="B732" s="18"/>
      <c r="C732" s="18" t="s">
        <v>2072</v>
      </c>
      <c r="D732" s="18" t="s">
        <v>2073</v>
      </c>
      <c r="E732" s="18" t="s">
        <v>3058</v>
      </c>
      <c r="F732" s="18" t="s">
        <v>2320</v>
      </c>
      <c r="G732" s="18" t="s">
        <v>3059</v>
      </c>
      <c r="H732" s="18" t="s">
        <v>2127</v>
      </c>
      <c r="I732" s="18"/>
      <c r="J732" s="18" t="s">
        <v>2477</v>
      </c>
    </row>
    <row r="733" ht="48" spans="1:10">
      <c r="A733" s="18" t="s">
        <v>2052</v>
      </c>
      <c r="B733" s="18"/>
      <c r="C733" s="18" t="s">
        <v>2072</v>
      </c>
      <c r="D733" s="18" t="s">
        <v>2076</v>
      </c>
      <c r="E733" s="18" t="s">
        <v>2353</v>
      </c>
      <c r="F733" s="18" t="s">
        <v>2250</v>
      </c>
      <c r="G733" s="18" t="s">
        <v>3060</v>
      </c>
      <c r="H733" s="18" t="s">
        <v>2401</v>
      </c>
      <c r="I733" s="18"/>
      <c r="J733" s="18" t="s">
        <v>2355</v>
      </c>
    </row>
    <row r="734" ht="36" spans="1:10">
      <c r="A734" s="18" t="s">
        <v>2052</v>
      </c>
      <c r="B734" s="18"/>
      <c r="C734" s="18" t="s">
        <v>2072</v>
      </c>
      <c r="D734" s="18" t="s">
        <v>2076</v>
      </c>
      <c r="E734" s="18" t="s">
        <v>2356</v>
      </c>
      <c r="F734" s="18" t="s">
        <v>2250</v>
      </c>
      <c r="G734" s="18" t="s">
        <v>2531</v>
      </c>
      <c r="H734" s="18" t="s">
        <v>2401</v>
      </c>
      <c r="I734" s="18"/>
      <c r="J734" s="18" t="s">
        <v>2358</v>
      </c>
    </row>
    <row r="735" ht="24" spans="1:10">
      <c r="A735" s="18" t="s">
        <v>3061</v>
      </c>
      <c r="B735" s="18" t="s">
        <v>3062</v>
      </c>
      <c r="C735" s="18"/>
      <c r="D735" s="18"/>
      <c r="E735" s="18"/>
      <c r="F735" s="18"/>
      <c r="G735" s="18"/>
      <c r="H735" s="18"/>
      <c r="I735" s="18"/>
      <c r="J735" s="18"/>
    </row>
    <row r="736" ht="48" spans="1:10">
      <c r="A736" s="18" t="s">
        <v>2052</v>
      </c>
      <c r="B736" s="18"/>
      <c r="C736" s="18" t="s">
        <v>2053</v>
      </c>
      <c r="D736" s="18" t="s">
        <v>2083</v>
      </c>
      <c r="E736" s="18" t="s">
        <v>3063</v>
      </c>
      <c r="F736" s="18" t="s">
        <v>2250</v>
      </c>
      <c r="G736" s="18" t="s">
        <v>3064</v>
      </c>
      <c r="H736" s="18" t="s">
        <v>2173</v>
      </c>
      <c r="I736" s="18"/>
      <c r="J736" s="18" t="s">
        <v>2955</v>
      </c>
    </row>
    <row r="737" ht="48" spans="1:10">
      <c r="A737" s="18" t="s">
        <v>2052</v>
      </c>
      <c r="B737" s="18"/>
      <c r="C737" s="18" t="s">
        <v>2053</v>
      </c>
      <c r="D737" s="18" t="s">
        <v>2083</v>
      </c>
      <c r="E737" s="18" t="s">
        <v>3065</v>
      </c>
      <c r="F737" s="18" t="s">
        <v>2432</v>
      </c>
      <c r="G737" s="18" t="s">
        <v>3066</v>
      </c>
      <c r="H737" s="18" t="s">
        <v>2173</v>
      </c>
      <c r="I737" s="18"/>
      <c r="J737" s="18" t="s">
        <v>2955</v>
      </c>
    </row>
    <row r="738" ht="72" spans="1:10">
      <c r="A738" s="18" t="s">
        <v>2052</v>
      </c>
      <c r="B738" s="18"/>
      <c r="C738" s="18" t="s">
        <v>2053</v>
      </c>
      <c r="D738" s="18" t="s">
        <v>2054</v>
      </c>
      <c r="E738" s="18" t="s">
        <v>2189</v>
      </c>
      <c r="F738" s="18" t="s">
        <v>2320</v>
      </c>
      <c r="G738" s="18" t="s">
        <v>2057</v>
      </c>
      <c r="H738" s="18" t="s">
        <v>2058</v>
      </c>
      <c r="I738" s="18"/>
      <c r="J738" s="18" t="s">
        <v>2728</v>
      </c>
    </row>
    <row r="739" ht="36" spans="1:10">
      <c r="A739" s="18" t="s">
        <v>2052</v>
      </c>
      <c r="B739" s="18"/>
      <c r="C739" s="18" t="s">
        <v>2053</v>
      </c>
      <c r="D739" s="18" t="s">
        <v>2059</v>
      </c>
      <c r="E739" s="18" t="s">
        <v>3067</v>
      </c>
      <c r="F739" s="18" t="s">
        <v>2320</v>
      </c>
      <c r="G739" s="18" t="s">
        <v>3068</v>
      </c>
      <c r="H739" s="18" t="s">
        <v>2099</v>
      </c>
      <c r="I739" s="18"/>
      <c r="J739" s="18" t="s">
        <v>2962</v>
      </c>
    </row>
    <row r="740" ht="48" spans="1:10">
      <c r="A740" s="18" t="s">
        <v>2052</v>
      </c>
      <c r="B740" s="18"/>
      <c r="C740" s="18" t="s">
        <v>2053</v>
      </c>
      <c r="D740" s="18" t="s">
        <v>2059</v>
      </c>
      <c r="E740" s="18" t="s">
        <v>3069</v>
      </c>
      <c r="F740" s="18" t="s">
        <v>2320</v>
      </c>
      <c r="G740" s="18" t="s">
        <v>3070</v>
      </c>
      <c r="H740" s="18" t="s">
        <v>2099</v>
      </c>
      <c r="I740" s="18"/>
      <c r="J740" s="18" t="s">
        <v>2958</v>
      </c>
    </row>
    <row r="741" ht="84" spans="1:10">
      <c r="A741" s="18" t="s">
        <v>2052</v>
      </c>
      <c r="B741" s="18"/>
      <c r="C741" s="18" t="s">
        <v>2053</v>
      </c>
      <c r="D741" s="18" t="s">
        <v>2059</v>
      </c>
      <c r="E741" s="18" t="s">
        <v>2090</v>
      </c>
      <c r="F741" s="18" t="s">
        <v>2320</v>
      </c>
      <c r="G741" s="18" t="s">
        <v>3071</v>
      </c>
      <c r="H741" s="18" t="s">
        <v>2099</v>
      </c>
      <c r="I741" s="18"/>
      <c r="J741" s="18" t="s">
        <v>2636</v>
      </c>
    </row>
    <row r="742" ht="84" spans="1:10">
      <c r="A742" s="18" t="s">
        <v>2052</v>
      </c>
      <c r="B742" s="18"/>
      <c r="C742" s="18" t="s">
        <v>2053</v>
      </c>
      <c r="D742" s="18" t="s">
        <v>2066</v>
      </c>
      <c r="E742" s="18" t="s">
        <v>2330</v>
      </c>
      <c r="F742" s="18" t="s">
        <v>2320</v>
      </c>
      <c r="G742" s="18" t="s">
        <v>2057</v>
      </c>
      <c r="H742" s="18" t="s">
        <v>2058</v>
      </c>
      <c r="I742" s="18"/>
      <c r="J742" s="18" t="s">
        <v>2609</v>
      </c>
    </row>
    <row r="743" ht="96" spans="1:10">
      <c r="A743" s="18" t="s">
        <v>2052</v>
      </c>
      <c r="B743" s="18"/>
      <c r="C743" s="18" t="s">
        <v>2068</v>
      </c>
      <c r="D743" s="18" t="s">
        <v>2069</v>
      </c>
      <c r="E743" s="18" t="s">
        <v>2610</v>
      </c>
      <c r="F743" s="18" t="s">
        <v>2320</v>
      </c>
      <c r="G743" s="18" t="s">
        <v>2057</v>
      </c>
      <c r="H743" s="18" t="s">
        <v>2058</v>
      </c>
      <c r="I743" s="18"/>
      <c r="J743" s="18" t="s">
        <v>2612</v>
      </c>
    </row>
    <row r="744" ht="36" spans="1:10">
      <c r="A744" s="18" t="s">
        <v>2052</v>
      </c>
      <c r="B744" s="18"/>
      <c r="C744" s="18" t="s">
        <v>2072</v>
      </c>
      <c r="D744" s="18" t="s">
        <v>2105</v>
      </c>
      <c r="E744" s="18" t="s">
        <v>2907</v>
      </c>
      <c r="F744" s="18" t="s">
        <v>2250</v>
      </c>
      <c r="G744" s="18" t="s">
        <v>2690</v>
      </c>
      <c r="H744" s="18" t="s">
        <v>2108</v>
      </c>
      <c r="I744" s="18"/>
      <c r="J744" s="18" t="s">
        <v>2908</v>
      </c>
    </row>
    <row r="745" ht="96" spans="1:10">
      <c r="A745" s="18" t="s">
        <v>2052</v>
      </c>
      <c r="B745" s="18"/>
      <c r="C745" s="18" t="s">
        <v>2072</v>
      </c>
      <c r="D745" s="18" t="s">
        <v>2076</v>
      </c>
      <c r="E745" s="18" t="s">
        <v>3072</v>
      </c>
      <c r="F745" s="18" t="s">
        <v>2320</v>
      </c>
      <c r="G745" s="18" t="s">
        <v>2064</v>
      </c>
      <c r="H745" s="18" t="s">
        <v>2434</v>
      </c>
      <c r="I745" s="18"/>
      <c r="J745" s="18" t="s">
        <v>2721</v>
      </c>
    </row>
    <row r="746" ht="96" spans="1:10">
      <c r="A746" s="18" t="s">
        <v>2052</v>
      </c>
      <c r="B746" s="18"/>
      <c r="C746" s="18" t="s">
        <v>2072</v>
      </c>
      <c r="D746" s="18" t="s">
        <v>2076</v>
      </c>
      <c r="E746" s="18" t="s">
        <v>3073</v>
      </c>
      <c r="F746" s="18" t="s">
        <v>2320</v>
      </c>
      <c r="G746" s="18" t="s">
        <v>2057</v>
      </c>
      <c r="H746" s="18" t="s">
        <v>2058</v>
      </c>
      <c r="I746" s="18"/>
      <c r="J746" s="18" t="s">
        <v>2614</v>
      </c>
    </row>
    <row r="747" ht="96" spans="1:10">
      <c r="A747" s="18" t="s">
        <v>2052</v>
      </c>
      <c r="B747" s="18"/>
      <c r="C747" s="18" t="s">
        <v>2072</v>
      </c>
      <c r="D747" s="18" t="s">
        <v>2076</v>
      </c>
      <c r="E747" s="18" t="s">
        <v>3074</v>
      </c>
      <c r="F747" s="18" t="s">
        <v>2320</v>
      </c>
      <c r="G747" s="18" t="s">
        <v>2071</v>
      </c>
      <c r="H747" s="18" t="s">
        <v>2058</v>
      </c>
      <c r="I747" s="18"/>
      <c r="J747" s="18" t="s">
        <v>2864</v>
      </c>
    </row>
    <row r="748" spans="1:10">
      <c r="A748" s="18" t="s">
        <v>3075</v>
      </c>
      <c r="B748" s="18"/>
      <c r="C748" s="18"/>
      <c r="D748" s="18"/>
      <c r="E748" s="18"/>
      <c r="F748" s="18"/>
      <c r="G748" s="18"/>
      <c r="H748" s="18"/>
      <c r="I748" s="18"/>
      <c r="J748" s="18"/>
    </row>
    <row r="749" ht="24" spans="1:10">
      <c r="A749" s="18" t="s">
        <v>3076</v>
      </c>
      <c r="B749" s="18" t="s">
        <v>3077</v>
      </c>
      <c r="C749" s="18"/>
      <c r="D749" s="18"/>
      <c r="E749" s="18"/>
      <c r="F749" s="18"/>
      <c r="G749" s="18"/>
      <c r="H749" s="18"/>
      <c r="I749" s="18"/>
      <c r="J749" s="18"/>
    </row>
    <row r="750" ht="72" spans="1:10">
      <c r="A750" s="18" t="s">
        <v>2052</v>
      </c>
      <c r="B750" s="18"/>
      <c r="C750" s="18" t="s">
        <v>2053</v>
      </c>
      <c r="D750" s="18" t="s">
        <v>2054</v>
      </c>
      <c r="E750" s="18" t="s">
        <v>2727</v>
      </c>
      <c r="F750" s="18" t="s">
        <v>2320</v>
      </c>
      <c r="G750" s="18" t="s">
        <v>2057</v>
      </c>
      <c r="H750" s="18" t="s">
        <v>2058</v>
      </c>
      <c r="I750" s="18"/>
      <c r="J750" s="18" t="s">
        <v>2728</v>
      </c>
    </row>
    <row r="751" ht="36" spans="1:10">
      <c r="A751" s="18" t="s">
        <v>2052</v>
      </c>
      <c r="B751" s="18"/>
      <c r="C751" s="18" t="s">
        <v>2053</v>
      </c>
      <c r="D751" s="18" t="s">
        <v>2059</v>
      </c>
      <c r="E751" s="18" t="s">
        <v>3078</v>
      </c>
      <c r="F751" s="18" t="s">
        <v>2320</v>
      </c>
      <c r="G751" s="18" t="s">
        <v>2057</v>
      </c>
      <c r="H751" s="18" t="s">
        <v>2058</v>
      </c>
      <c r="I751" s="18"/>
      <c r="J751" s="18" t="s">
        <v>2962</v>
      </c>
    </row>
    <row r="752" ht="84" spans="1:10">
      <c r="A752" s="18" t="s">
        <v>2052</v>
      </c>
      <c r="B752" s="18"/>
      <c r="C752" s="18" t="s">
        <v>2053</v>
      </c>
      <c r="D752" s="18" t="s">
        <v>2066</v>
      </c>
      <c r="E752" s="18" t="s">
        <v>3079</v>
      </c>
      <c r="F752" s="18" t="s">
        <v>2320</v>
      </c>
      <c r="G752" s="18" t="s">
        <v>2057</v>
      </c>
      <c r="H752" s="18" t="s">
        <v>2058</v>
      </c>
      <c r="I752" s="18"/>
      <c r="J752" s="18" t="s">
        <v>2609</v>
      </c>
    </row>
    <row r="753" ht="96" spans="1:10">
      <c r="A753" s="18" t="s">
        <v>2052</v>
      </c>
      <c r="B753" s="18"/>
      <c r="C753" s="18" t="s">
        <v>2068</v>
      </c>
      <c r="D753" s="18" t="s">
        <v>2069</v>
      </c>
      <c r="E753" s="18" t="s">
        <v>2610</v>
      </c>
      <c r="F753" s="18" t="s">
        <v>2320</v>
      </c>
      <c r="G753" s="18" t="s">
        <v>2057</v>
      </c>
      <c r="H753" s="18" t="s">
        <v>2058</v>
      </c>
      <c r="I753" s="18"/>
      <c r="J753" s="18" t="s">
        <v>2612</v>
      </c>
    </row>
    <row r="754" ht="36" spans="1:10">
      <c r="A754" s="18" t="s">
        <v>2052</v>
      </c>
      <c r="B754" s="18"/>
      <c r="C754" s="18" t="s">
        <v>2072</v>
      </c>
      <c r="D754" s="18" t="s">
        <v>2105</v>
      </c>
      <c r="E754" s="18" t="s">
        <v>2907</v>
      </c>
      <c r="F754" s="18" t="s">
        <v>2250</v>
      </c>
      <c r="G754" s="18" t="s">
        <v>2690</v>
      </c>
      <c r="H754" s="18" t="s">
        <v>2108</v>
      </c>
      <c r="I754" s="18"/>
      <c r="J754" s="18" t="s">
        <v>2908</v>
      </c>
    </row>
    <row r="755" ht="24" spans="1:10">
      <c r="A755" s="18" t="s">
        <v>3080</v>
      </c>
      <c r="B755" s="18"/>
      <c r="C755" s="18"/>
      <c r="D755" s="18"/>
      <c r="E755" s="18"/>
      <c r="F755" s="18"/>
      <c r="G755" s="18"/>
      <c r="H755" s="18"/>
      <c r="I755" s="18"/>
      <c r="J755" s="18"/>
    </row>
    <row r="756" ht="60" spans="1:10">
      <c r="A756" s="18" t="s">
        <v>3081</v>
      </c>
      <c r="B756" s="18" t="s">
        <v>3082</v>
      </c>
      <c r="C756" s="18"/>
      <c r="D756" s="18"/>
      <c r="E756" s="18"/>
      <c r="F756" s="18"/>
      <c r="G756" s="18"/>
      <c r="H756" s="18"/>
      <c r="I756" s="18"/>
      <c r="J756" s="18"/>
    </row>
    <row r="757" ht="36" spans="1:10">
      <c r="A757" s="18" t="s">
        <v>2052</v>
      </c>
      <c r="B757" s="18"/>
      <c r="C757" s="18" t="s">
        <v>2053</v>
      </c>
      <c r="D757" s="18" t="s">
        <v>2083</v>
      </c>
      <c r="E757" s="18" t="s">
        <v>3083</v>
      </c>
      <c r="F757" s="18"/>
      <c r="G757" s="18" t="s">
        <v>3084</v>
      </c>
      <c r="H757" s="18" t="s">
        <v>2173</v>
      </c>
      <c r="I757" s="18"/>
      <c r="J757" s="18" t="s">
        <v>3085</v>
      </c>
    </row>
    <row r="758" ht="36" spans="1:10">
      <c r="A758" s="18" t="s">
        <v>2052</v>
      </c>
      <c r="B758" s="18"/>
      <c r="C758" s="18" t="s">
        <v>2053</v>
      </c>
      <c r="D758" s="18" t="s">
        <v>2054</v>
      </c>
      <c r="E758" s="18" t="s">
        <v>3086</v>
      </c>
      <c r="F758" s="18"/>
      <c r="G758" s="18" t="s">
        <v>2251</v>
      </c>
      <c r="H758" s="18" t="s">
        <v>2058</v>
      </c>
      <c r="I758" s="18"/>
      <c r="J758" s="18" t="s">
        <v>3085</v>
      </c>
    </row>
    <row r="759" ht="36" spans="1:10">
      <c r="A759" s="18" t="s">
        <v>2052</v>
      </c>
      <c r="B759" s="18"/>
      <c r="C759" s="18" t="s">
        <v>2053</v>
      </c>
      <c r="D759" s="18" t="s">
        <v>2059</v>
      </c>
      <c r="E759" s="18" t="s">
        <v>3087</v>
      </c>
      <c r="F759" s="18"/>
      <c r="G759" s="18" t="s">
        <v>3088</v>
      </c>
      <c r="H759" s="18" t="s">
        <v>2079</v>
      </c>
      <c r="I759" s="18"/>
      <c r="J759" s="18" t="s">
        <v>3085</v>
      </c>
    </row>
    <row r="760" ht="36" spans="1:10">
      <c r="A760" s="18" t="s">
        <v>2052</v>
      </c>
      <c r="B760" s="18"/>
      <c r="C760" s="18" t="s">
        <v>2068</v>
      </c>
      <c r="D760" s="18" t="s">
        <v>2069</v>
      </c>
      <c r="E760" s="18" t="s">
        <v>3089</v>
      </c>
      <c r="F760" s="18"/>
      <c r="G760" s="18" t="s">
        <v>2251</v>
      </c>
      <c r="H760" s="18" t="s">
        <v>2058</v>
      </c>
      <c r="I760" s="18"/>
      <c r="J760" s="18" t="s">
        <v>3085</v>
      </c>
    </row>
    <row r="761" ht="60" spans="1:10">
      <c r="A761" s="18" t="s">
        <v>2052</v>
      </c>
      <c r="B761" s="18"/>
      <c r="C761" s="18" t="s">
        <v>2072</v>
      </c>
      <c r="D761" s="18" t="s">
        <v>2073</v>
      </c>
      <c r="E761" s="18" t="s">
        <v>3090</v>
      </c>
      <c r="F761" s="18"/>
      <c r="G761" s="18" t="s">
        <v>2251</v>
      </c>
      <c r="H761" s="18" t="s">
        <v>2058</v>
      </c>
      <c r="I761" s="18"/>
      <c r="J761" s="18" t="s">
        <v>3085</v>
      </c>
    </row>
    <row r="762" ht="36" spans="1:10">
      <c r="A762" s="18" t="s">
        <v>2052</v>
      </c>
      <c r="B762" s="18"/>
      <c r="C762" s="18" t="s">
        <v>2072</v>
      </c>
      <c r="D762" s="18" t="s">
        <v>2105</v>
      </c>
      <c r="E762" s="18" t="s">
        <v>3091</v>
      </c>
      <c r="F762" s="18"/>
      <c r="G762" s="18" t="s">
        <v>2203</v>
      </c>
      <c r="H762" s="18" t="s">
        <v>2108</v>
      </c>
      <c r="I762" s="18"/>
      <c r="J762" s="18" t="s">
        <v>3085</v>
      </c>
    </row>
    <row r="763" ht="60" spans="1:10">
      <c r="A763" s="18" t="s">
        <v>2052</v>
      </c>
      <c r="B763" s="18"/>
      <c r="C763" s="18" t="s">
        <v>2072</v>
      </c>
      <c r="D763" s="18" t="s">
        <v>2076</v>
      </c>
      <c r="E763" s="18" t="s">
        <v>3092</v>
      </c>
      <c r="F763" s="18"/>
      <c r="G763" s="18" t="s">
        <v>2251</v>
      </c>
      <c r="H763" s="18" t="s">
        <v>2058</v>
      </c>
      <c r="I763" s="18"/>
      <c r="J763" s="18" t="s">
        <v>3085</v>
      </c>
    </row>
    <row r="764" ht="36" spans="1:10">
      <c r="A764" s="18" t="s">
        <v>3093</v>
      </c>
      <c r="B764" s="18" t="s">
        <v>3094</v>
      </c>
      <c r="C764" s="18"/>
      <c r="D764" s="18"/>
      <c r="E764" s="18"/>
      <c r="F764" s="18"/>
      <c r="G764" s="18"/>
      <c r="H764" s="18"/>
      <c r="I764" s="18"/>
      <c r="J764" s="18"/>
    </row>
    <row r="765" ht="36" spans="1:10">
      <c r="A765" s="18" t="s">
        <v>2052</v>
      </c>
      <c r="B765" s="18"/>
      <c r="C765" s="18" t="s">
        <v>2053</v>
      </c>
      <c r="D765" s="18" t="s">
        <v>2083</v>
      </c>
      <c r="E765" s="18" t="s">
        <v>3095</v>
      </c>
      <c r="F765" s="18"/>
      <c r="G765" s="18" t="s">
        <v>2643</v>
      </c>
      <c r="H765" s="18" t="s">
        <v>2173</v>
      </c>
      <c r="I765" s="18"/>
      <c r="J765" s="18" t="s">
        <v>3096</v>
      </c>
    </row>
    <row r="766" spans="1:10">
      <c r="A766" s="18" t="s">
        <v>2052</v>
      </c>
      <c r="B766" s="18"/>
      <c r="C766" s="18" t="s">
        <v>2053</v>
      </c>
      <c r="D766" s="18" t="s">
        <v>2054</v>
      </c>
      <c r="E766" s="18" t="s">
        <v>3097</v>
      </c>
      <c r="F766" s="18"/>
      <c r="G766" s="18" t="s">
        <v>2608</v>
      </c>
      <c r="H766" s="18" t="s">
        <v>2058</v>
      </c>
      <c r="I766" s="18"/>
      <c r="J766" s="18" t="s">
        <v>3098</v>
      </c>
    </row>
    <row r="767" spans="1:10">
      <c r="A767" s="18" t="s">
        <v>2052</v>
      </c>
      <c r="B767" s="18"/>
      <c r="C767" s="18" t="s">
        <v>2053</v>
      </c>
      <c r="D767" s="18" t="s">
        <v>2059</v>
      </c>
      <c r="E767" s="18" t="s">
        <v>3099</v>
      </c>
      <c r="F767" s="18"/>
      <c r="G767" s="18" t="s">
        <v>2064</v>
      </c>
      <c r="H767" s="18" t="s">
        <v>2328</v>
      </c>
      <c r="I767" s="18"/>
      <c r="J767" s="18" t="s">
        <v>3100</v>
      </c>
    </row>
    <row r="768" ht="36" spans="1:10">
      <c r="A768" s="18" t="s">
        <v>2052</v>
      </c>
      <c r="B768" s="18"/>
      <c r="C768" s="18" t="s">
        <v>2053</v>
      </c>
      <c r="D768" s="18" t="s">
        <v>2066</v>
      </c>
      <c r="E768" s="18" t="s">
        <v>3101</v>
      </c>
      <c r="F768" s="18"/>
      <c r="G768" s="18" t="s">
        <v>2251</v>
      </c>
      <c r="H768" s="18" t="s">
        <v>2058</v>
      </c>
      <c r="I768" s="18"/>
      <c r="J768" s="18" t="s">
        <v>3102</v>
      </c>
    </row>
    <row r="769" ht="24" spans="1:10">
      <c r="A769" s="18" t="s">
        <v>2052</v>
      </c>
      <c r="B769" s="18"/>
      <c r="C769" s="18" t="s">
        <v>2053</v>
      </c>
      <c r="D769" s="18" t="s">
        <v>2066</v>
      </c>
      <c r="E769" s="18" t="s">
        <v>3103</v>
      </c>
      <c r="F769" s="18"/>
      <c r="G769" s="18" t="s">
        <v>2251</v>
      </c>
      <c r="H769" s="18" t="s">
        <v>2058</v>
      </c>
      <c r="I769" s="18"/>
      <c r="J769" s="18" t="s">
        <v>3102</v>
      </c>
    </row>
    <row r="770" spans="1:10">
      <c r="A770" s="18" t="s">
        <v>2052</v>
      </c>
      <c r="B770" s="18"/>
      <c r="C770" s="18" t="s">
        <v>2068</v>
      </c>
      <c r="D770" s="18" t="s">
        <v>2069</v>
      </c>
      <c r="E770" s="18" t="s">
        <v>2806</v>
      </c>
      <c r="F770" s="18"/>
      <c r="G770" s="18" t="s">
        <v>2611</v>
      </c>
      <c r="H770" s="18" t="s">
        <v>2058</v>
      </c>
      <c r="I770" s="18"/>
      <c r="J770" s="18" t="s">
        <v>3104</v>
      </c>
    </row>
    <row r="771" ht="36" spans="1:10">
      <c r="A771" s="18" t="s">
        <v>2052</v>
      </c>
      <c r="B771" s="18"/>
      <c r="C771" s="18" t="s">
        <v>2072</v>
      </c>
      <c r="D771" s="18" t="s">
        <v>2105</v>
      </c>
      <c r="E771" s="18" t="s">
        <v>3105</v>
      </c>
      <c r="F771" s="18"/>
      <c r="G771" s="18" t="s">
        <v>3106</v>
      </c>
      <c r="H771" s="18"/>
      <c r="I771" s="18"/>
      <c r="J771" s="18" t="s">
        <v>3107</v>
      </c>
    </row>
    <row r="772" ht="24" spans="1:10">
      <c r="A772" s="18" t="s">
        <v>2052</v>
      </c>
      <c r="B772" s="18"/>
      <c r="C772" s="18" t="s">
        <v>2072</v>
      </c>
      <c r="D772" s="18" t="s">
        <v>2076</v>
      </c>
      <c r="E772" s="18" t="s">
        <v>3108</v>
      </c>
      <c r="F772" s="18"/>
      <c r="G772" s="18" t="s">
        <v>3109</v>
      </c>
      <c r="H772" s="18"/>
      <c r="I772" s="18"/>
      <c r="J772" s="18" t="s">
        <v>3110</v>
      </c>
    </row>
    <row r="773" ht="36" spans="1:10">
      <c r="A773" s="18" t="s">
        <v>2052</v>
      </c>
      <c r="B773" s="18"/>
      <c r="C773" s="18" t="s">
        <v>2072</v>
      </c>
      <c r="D773" s="18" t="s">
        <v>2177</v>
      </c>
      <c r="E773" s="18" t="s">
        <v>3111</v>
      </c>
      <c r="F773" s="18"/>
      <c r="G773" s="18" t="s">
        <v>3112</v>
      </c>
      <c r="H773" s="18" t="s">
        <v>2058</v>
      </c>
      <c r="I773" s="18"/>
      <c r="J773" s="18" t="s">
        <v>3113</v>
      </c>
    </row>
    <row r="774" ht="48" spans="1:10">
      <c r="A774" s="18" t="s">
        <v>3114</v>
      </c>
      <c r="B774" s="18" t="s">
        <v>3115</v>
      </c>
      <c r="C774" s="18"/>
      <c r="D774" s="18"/>
      <c r="E774" s="18"/>
      <c r="F774" s="18"/>
      <c r="G774" s="18"/>
      <c r="H774" s="18"/>
      <c r="I774" s="18"/>
      <c r="J774" s="18"/>
    </row>
    <row r="775" spans="1:10">
      <c r="A775" s="18" t="s">
        <v>2052</v>
      </c>
      <c r="B775" s="18"/>
      <c r="C775" s="18" t="s">
        <v>2053</v>
      </c>
      <c r="D775" s="18" t="s">
        <v>2083</v>
      </c>
      <c r="E775" s="18" t="s">
        <v>3116</v>
      </c>
      <c r="F775" s="18"/>
      <c r="G775" s="18" t="s">
        <v>3117</v>
      </c>
      <c r="H775" s="18" t="s">
        <v>2089</v>
      </c>
      <c r="I775" s="18"/>
      <c r="J775" s="18" t="s">
        <v>3118</v>
      </c>
    </row>
    <row r="776" ht="24" spans="1:10">
      <c r="A776" s="18" t="s">
        <v>2052</v>
      </c>
      <c r="B776" s="18"/>
      <c r="C776" s="18" t="s">
        <v>2053</v>
      </c>
      <c r="D776" s="18" t="s">
        <v>2054</v>
      </c>
      <c r="E776" s="18" t="s">
        <v>3119</v>
      </c>
      <c r="F776" s="18"/>
      <c r="G776" s="18" t="s">
        <v>2251</v>
      </c>
      <c r="H776" s="18" t="s">
        <v>2058</v>
      </c>
      <c r="I776" s="18"/>
      <c r="J776" s="18" t="s">
        <v>3120</v>
      </c>
    </row>
    <row r="777" ht="24" spans="1:10">
      <c r="A777" s="18" t="s">
        <v>2052</v>
      </c>
      <c r="B777" s="18"/>
      <c r="C777" s="18" t="s">
        <v>2053</v>
      </c>
      <c r="D777" s="18" t="s">
        <v>2059</v>
      </c>
      <c r="E777" s="18" t="s">
        <v>3121</v>
      </c>
      <c r="F777" s="18"/>
      <c r="G777" s="18" t="s">
        <v>3122</v>
      </c>
      <c r="H777" s="18" t="s">
        <v>2149</v>
      </c>
      <c r="I777" s="18"/>
      <c r="J777" s="18" t="s">
        <v>3123</v>
      </c>
    </row>
    <row r="778" spans="1:10">
      <c r="A778" s="18" t="s">
        <v>2052</v>
      </c>
      <c r="B778" s="18"/>
      <c r="C778" s="18" t="s">
        <v>2068</v>
      </c>
      <c r="D778" s="18" t="s">
        <v>2069</v>
      </c>
      <c r="E778" s="18" t="s">
        <v>3124</v>
      </c>
      <c r="F778" s="18"/>
      <c r="G778" s="18" t="s">
        <v>2724</v>
      </c>
      <c r="H778" s="18" t="s">
        <v>2058</v>
      </c>
      <c r="I778" s="18"/>
      <c r="J778" s="18" t="s">
        <v>3125</v>
      </c>
    </row>
    <row r="779" spans="1:10">
      <c r="A779" s="18" t="s">
        <v>2052</v>
      </c>
      <c r="B779" s="18"/>
      <c r="C779" s="18" t="s">
        <v>2072</v>
      </c>
      <c r="D779" s="18" t="s">
        <v>2073</v>
      </c>
      <c r="E779" s="18" t="s">
        <v>3126</v>
      </c>
      <c r="F779" s="18"/>
      <c r="G779" s="18" t="s">
        <v>2251</v>
      </c>
      <c r="H779" s="18" t="s">
        <v>2058</v>
      </c>
      <c r="I779" s="18"/>
      <c r="J779" s="18" t="s">
        <v>3127</v>
      </c>
    </row>
    <row r="780" spans="1:10">
      <c r="A780" s="18" t="s">
        <v>2052</v>
      </c>
      <c r="B780" s="18"/>
      <c r="C780" s="18" t="s">
        <v>2072</v>
      </c>
      <c r="D780" s="18" t="s">
        <v>2105</v>
      </c>
      <c r="E780" s="18" t="s">
        <v>3128</v>
      </c>
      <c r="F780" s="18"/>
      <c r="G780" s="18" t="s">
        <v>2181</v>
      </c>
      <c r="H780" s="18" t="s">
        <v>2108</v>
      </c>
      <c r="I780" s="18"/>
      <c r="J780" s="18" t="s">
        <v>3129</v>
      </c>
    </row>
    <row r="781" ht="24" spans="1:10">
      <c r="A781" s="18" t="s">
        <v>2052</v>
      </c>
      <c r="B781" s="18"/>
      <c r="C781" s="18" t="s">
        <v>2072</v>
      </c>
      <c r="D781" s="18" t="s">
        <v>2076</v>
      </c>
      <c r="E781" s="18" t="s">
        <v>3130</v>
      </c>
      <c r="F781" s="18"/>
      <c r="G781" s="18" t="s">
        <v>2611</v>
      </c>
      <c r="H781" s="18" t="s">
        <v>2058</v>
      </c>
      <c r="I781" s="18"/>
      <c r="J781" s="18" t="s">
        <v>3131</v>
      </c>
    </row>
    <row r="782" ht="24" spans="1:10">
      <c r="A782" s="18" t="s">
        <v>3132</v>
      </c>
      <c r="B782" s="18" t="s">
        <v>3133</v>
      </c>
      <c r="C782" s="18"/>
      <c r="D782" s="18"/>
      <c r="E782" s="18"/>
      <c r="F782" s="18"/>
      <c r="G782" s="18"/>
      <c r="H782" s="18"/>
      <c r="I782" s="18"/>
      <c r="J782" s="18"/>
    </row>
    <row r="783" spans="1:10">
      <c r="A783" s="18" t="s">
        <v>2052</v>
      </c>
      <c r="B783" s="18"/>
      <c r="C783" s="18" t="s">
        <v>2053</v>
      </c>
      <c r="D783" s="18" t="s">
        <v>2083</v>
      </c>
      <c r="E783" s="18" t="s">
        <v>3134</v>
      </c>
      <c r="F783" s="18"/>
      <c r="G783" s="18" t="s">
        <v>3135</v>
      </c>
      <c r="H783" s="18" t="s">
        <v>2127</v>
      </c>
      <c r="I783" s="18"/>
      <c r="J783" s="18" t="s">
        <v>3136</v>
      </c>
    </row>
    <row r="784" spans="1:10">
      <c r="A784" s="18" t="s">
        <v>2052</v>
      </c>
      <c r="B784" s="18"/>
      <c r="C784" s="18" t="s">
        <v>2053</v>
      </c>
      <c r="D784" s="18" t="s">
        <v>2083</v>
      </c>
      <c r="E784" s="18" t="s">
        <v>3137</v>
      </c>
      <c r="F784" s="18"/>
      <c r="G784" s="18" t="s">
        <v>2071</v>
      </c>
      <c r="H784" s="18" t="s">
        <v>2127</v>
      </c>
      <c r="I784" s="18"/>
      <c r="J784" s="18" t="s">
        <v>3138</v>
      </c>
    </row>
    <row r="785" ht="24" spans="1:10">
      <c r="A785" s="18" t="s">
        <v>2052</v>
      </c>
      <c r="B785" s="18"/>
      <c r="C785" s="18" t="s">
        <v>2053</v>
      </c>
      <c r="D785" s="18" t="s">
        <v>2083</v>
      </c>
      <c r="E785" s="18" t="s">
        <v>3139</v>
      </c>
      <c r="F785" s="18"/>
      <c r="G785" s="18" t="s">
        <v>3140</v>
      </c>
      <c r="H785" s="18" t="s">
        <v>2089</v>
      </c>
      <c r="I785" s="18"/>
      <c r="J785" s="18" t="s">
        <v>3141</v>
      </c>
    </row>
    <row r="786" ht="36" spans="1:10">
      <c r="A786" s="18" t="s">
        <v>2052</v>
      </c>
      <c r="B786" s="18"/>
      <c r="C786" s="18" t="s">
        <v>2053</v>
      </c>
      <c r="D786" s="18" t="s">
        <v>2054</v>
      </c>
      <c r="E786" s="18" t="s">
        <v>3142</v>
      </c>
      <c r="F786" s="18"/>
      <c r="G786" s="18" t="s">
        <v>2251</v>
      </c>
      <c r="H786" s="18" t="s">
        <v>2058</v>
      </c>
      <c r="I786" s="18"/>
      <c r="J786" s="18" t="s">
        <v>3120</v>
      </c>
    </row>
    <row r="787" ht="24" spans="1:10">
      <c r="A787" s="18" t="s">
        <v>2052</v>
      </c>
      <c r="B787" s="18"/>
      <c r="C787" s="18" t="s">
        <v>2053</v>
      </c>
      <c r="D787" s="18" t="s">
        <v>2059</v>
      </c>
      <c r="E787" s="18" t="s">
        <v>3143</v>
      </c>
      <c r="F787" s="18"/>
      <c r="G787" s="18" t="s">
        <v>3144</v>
      </c>
      <c r="H787" s="18" t="s">
        <v>2263</v>
      </c>
      <c r="I787" s="18"/>
      <c r="J787" s="18" t="s">
        <v>3145</v>
      </c>
    </row>
    <row r="788" ht="36" spans="1:10">
      <c r="A788" s="18" t="s">
        <v>2052</v>
      </c>
      <c r="B788" s="18"/>
      <c r="C788" s="18" t="s">
        <v>2053</v>
      </c>
      <c r="D788" s="18" t="s">
        <v>2066</v>
      </c>
      <c r="E788" s="18" t="s">
        <v>3146</v>
      </c>
      <c r="F788" s="18"/>
      <c r="G788" s="18" t="s">
        <v>2251</v>
      </c>
      <c r="H788" s="18" t="s">
        <v>2058</v>
      </c>
      <c r="I788" s="18"/>
      <c r="J788" s="18" t="s">
        <v>3147</v>
      </c>
    </row>
    <row r="789" spans="1:10">
      <c r="A789" s="18" t="s">
        <v>2052</v>
      </c>
      <c r="B789" s="18"/>
      <c r="C789" s="18" t="s">
        <v>2068</v>
      </c>
      <c r="D789" s="18" t="s">
        <v>2069</v>
      </c>
      <c r="E789" s="18" t="s">
        <v>3148</v>
      </c>
      <c r="F789" s="18"/>
      <c r="G789" s="18" t="s">
        <v>3149</v>
      </c>
      <c r="H789" s="18" t="s">
        <v>2058</v>
      </c>
      <c r="I789" s="18"/>
      <c r="J789" s="18" t="s">
        <v>3150</v>
      </c>
    </row>
    <row r="790" ht="24" spans="1:10">
      <c r="A790" s="18" t="s">
        <v>2052</v>
      </c>
      <c r="B790" s="18"/>
      <c r="C790" s="18" t="s">
        <v>2072</v>
      </c>
      <c r="D790" s="18" t="s">
        <v>2073</v>
      </c>
      <c r="E790" s="18" t="s">
        <v>3151</v>
      </c>
      <c r="F790" s="18"/>
      <c r="G790" s="18" t="s">
        <v>2611</v>
      </c>
      <c r="H790" s="18" t="s">
        <v>2058</v>
      </c>
      <c r="I790" s="18"/>
      <c r="J790" s="18" t="s">
        <v>3152</v>
      </c>
    </row>
    <row r="791" ht="24" spans="1:10">
      <c r="A791" s="18" t="s">
        <v>2052</v>
      </c>
      <c r="B791" s="18"/>
      <c r="C791" s="18" t="s">
        <v>2072</v>
      </c>
      <c r="D791" s="18" t="s">
        <v>2105</v>
      </c>
      <c r="E791" s="18" t="s">
        <v>3153</v>
      </c>
      <c r="F791" s="18"/>
      <c r="G791" s="18" t="s">
        <v>3106</v>
      </c>
      <c r="H791" s="18" t="s">
        <v>2108</v>
      </c>
      <c r="I791" s="18"/>
      <c r="J791" s="18" t="s">
        <v>3154</v>
      </c>
    </row>
    <row r="792" ht="24" spans="1:10">
      <c r="A792" s="18" t="s">
        <v>2052</v>
      </c>
      <c r="B792" s="18"/>
      <c r="C792" s="18" t="s">
        <v>2072</v>
      </c>
      <c r="D792" s="18" t="s">
        <v>2076</v>
      </c>
      <c r="E792" s="18" t="s">
        <v>3155</v>
      </c>
      <c r="F792" s="18"/>
      <c r="G792" s="18" t="s">
        <v>2611</v>
      </c>
      <c r="H792" s="18" t="s">
        <v>2058</v>
      </c>
      <c r="I792" s="18"/>
      <c r="J792" s="18" t="s">
        <v>3156</v>
      </c>
    </row>
    <row r="793" ht="24" spans="1:10">
      <c r="A793" s="18" t="s">
        <v>2052</v>
      </c>
      <c r="B793" s="18"/>
      <c r="C793" s="18" t="s">
        <v>2072</v>
      </c>
      <c r="D793" s="18" t="s">
        <v>2177</v>
      </c>
      <c r="E793" s="18" t="s">
        <v>3157</v>
      </c>
      <c r="F793" s="18"/>
      <c r="G793" s="18" t="s">
        <v>2251</v>
      </c>
      <c r="H793" s="18" t="s">
        <v>2058</v>
      </c>
      <c r="I793" s="18"/>
      <c r="J793" s="18" t="s">
        <v>3158</v>
      </c>
    </row>
    <row r="794" spans="1:10">
      <c r="A794" s="18" t="s">
        <v>3159</v>
      </c>
      <c r="B794" s="18"/>
      <c r="C794" s="18"/>
      <c r="D794" s="18"/>
      <c r="E794" s="18"/>
      <c r="F794" s="18"/>
      <c r="G794" s="18"/>
      <c r="H794" s="18"/>
      <c r="I794" s="18"/>
      <c r="J794" s="18"/>
    </row>
    <row r="795" ht="24" spans="1:10">
      <c r="A795" s="18" t="s">
        <v>3160</v>
      </c>
      <c r="B795" s="18" t="s">
        <v>3161</v>
      </c>
      <c r="C795" s="18"/>
      <c r="D795" s="18"/>
      <c r="E795" s="18"/>
      <c r="F795" s="18"/>
      <c r="G795" s="18"/>
      <c r="H795" s="18"/>
      <c r="I795" s="18"/>
      <c r="J795" s="18"/>
    </row>
    <row r="796" ht="24" spans="1:10">
      <c r="A796" s="18" t="s">
        <v>2052</v>
      </c>
      <c r="B796" s="18"/>
      <c r="C796" s="18" t="s">
        <v>2053</v>
      </c>
      <c r="D796" s="18" t="s">
        <v>2059</v>
      </c>
      <c r="E796" s="18" t="s">
        <v>3162</v>
      </c>
      <c r="F796" s="18"/>
      <c r="G796" s="18" t="s">
        <v>3163</v>
      </c>
      <c r="H796" s="18" t="s">
        <v>2127</v>
      </c>
      <c r="I796" s="18"/>
      <c r="J796" s="18" t="s">
        <v>3164</v>
      </c>
    </row>
    <row r="797" ht="24" spans="1:10">
      <c r="A797" s="18" t="s">
        <v>2052</v>
      </c>
      <c r="B797" s="18"/>
      <c r="C797" s="18" t="s">
        <v>2068</v>
      </c>
      <c r="D797" s="18" t="s">
        <v>2069</v>
      </c>
      <c r="E797" s="18" t="s">
        <v>2270</v>
      </c>
      <c r="F797" s="18"/>
      <c r="G797" s="18" t="s">
        <v>2102</v>
      </c>
      <c r="H797" s="18" t="s">
        <v>2058</v>
      </c>
      <c r="I797" s="18"/>
      <c r="J797" s="18" t="s">
        <v>3164</v>
      </c>
    </row>
    <row r="798" ht="24" spans="1:10">
      <c r="A798" s="18" t="s">
        <v>2052</v>
      </c>
      <c r="B798" s="18"/>
      <c r="C798" s="18" t="s">
        <v>2072</v>
      </c>
      <c r="D798" s="18" t="s">
        <v>2076</v>
      </c>
      <c r="E798" s="18" t="s">
        <v>3165</v>
      </c>
      <c r="F798" s="18"/>
      <c r="G798" s="18" t="s">
        <v>2102</v>
      </c>
      <c r="H798" s="18" t="s">
        <v>2058</v>
      </c>
      <c r="I798" s="18"/>
      <c r="J798" s="18" t="s">
        <v>3164</v>
      </c>
    </row>
    <row r="799" spans="1:10">
      <c r="A799" s="18" t="s">
        <v>3166</v>
      </c>
      <c r="B799" s="18"/>
      <c r="C799" s="18"/>
      <c r="D799" s="18"/>
      <c r="E799" s="18"/>
      <c r="F799" s="18"/>
      <c r="G799" s="18"/>
      <c r="H799" s="18"/>
      <c r="I799" s="18"/>
      <c r="J799" s="18"/>
    </row>
    <row r="800" ht="48" spans="1:10">
      <c r="A800" s="18" t="s">
        <v>3167</v>
      </c>
      <c r="B800" s="18" t="s">
        <v>3168</v>
      </c>
      <c r="C800" s="18"/>
      <c r="D800" s="18"/>
      <c r="E800" s="18"/>
      <c r="F800" s="18"/>
      <c r="G800" s="18"/>
      <c r="H800" s="18"/>
      <c r="I800" s="18"/>
      <c r="J800" s="18"/>
    </row>
    <row r="801" ht="168" spans="1:10">
      <c r="A801" s="18" t="s">
        <v>2052</v>
      </c>
      <c r="B801" s="18"/>
      <c r="C801" s="18" t="s">
        <v>2053</v>
      </c>
      <c r="D801" s="18" t="s">
        <v>2066</v>
      </c>
      <c r="E801" s="18" t="s">
        <v>3169</v>
      </c>
      <c r="F801" s="18"/>
      <c r="G801" s="18" t="s">
        <v>3170</v>
      </c>
      <c r="H801" s="18" t="s">
        <v>2149</v>
      </c>
      <c r="I801" s="18"/>
      <c r="J801" s="18" t="s">
        <v>3169</v>
      </c>
    </row>
    <row r="802" spans="1:10">
      <c r="A802" s="18" t="s">
        <v>2052</v>
      </c>
      <c r="B802" s="18"/>
      <c r="C802" s="18" t="s">
        <v>2068</v>
      </c>
      <c r="D802" s="18" t="s">
        <v>2069</v>
      </c>
      <c r="E802" s="18" t="s">
        <v>2548</v>
      </c>
      <c r="F802" s="18"/>
      <c r="G802" s="18" t="s">
        <v>2548</v>
      </c>
      <c r="H802" s="18" t="s">
        <v>2149</v>
      </c>
      <c r="I802" s="18"/>
      <c r="J802" s="18" t="s">
        <v>2548</v>
      </c>
    </row>
    <row r="803" ht="108" spans="1:10">
      <c r="A803" s="18" t="s">
        <v>2052</v>
      </c>
      <c r="B803" s="18"/>
      <c r="C803" s="18" t="s">
        <v>2072</v>
      </c>
      <c r="D803" s="18" t="s">
        <v>2073</v>
      </c>
      <c r="E803" s="18" t="s">
        <v>3171</v>
      </c>
      <c r="F803" s="18"/>
      <c r="G803" s="18" t="s">
        <v>3172</v>
      </c>
      <c r="H803" s="18" t="s">
        <v>2149</v>
      </c>
      <c r="I803" s="18"/>
      <c r="J803" s="18" t="s">
        <v>3171</v>
      </c>
    </row>
    <row r="804" ht="216" spans="1:10">
      <c r="A804" s="18" t="s">
        <v>2052</v>
      </c>
      <c r="B804" s="18"/>
      <c r="C804" s="18" t="s">
        <v>2072</v>
      </c>
      <c r="D804" s="18" t="s">
        <v>2076</v>
      </c>
      <c r="E804" s="18" t="s">
        <v>3173</v>
      </c>
      <c r="F804" s="18"/>
      <c r="G804" s="18" t="s">
        <v>3174</v>
      </c>
      <c r="H804" s="18" t="s">
        <v>2149</v>
      </c>
      <c r="I804" s="18"/>
      <c r="J804" s="18" t="s">
        <v>3175</v>
      </c>
    </row>
    <row r="805" ht="156" spans="1:10">
      <c r="A805" s="18" t="s">
        <v>2052</v>
      </c>
      <c r="B805" s="18"/>
      <c r="C805" s="18" t="s">
        <v>2072</v>
      </c>
      <c r="D805" s="18" t="s">
        <v>2177</v>
      </c>
      <c r="E805" s="18" t="s">
        <v>3176</v>
      </c>
      <c r="F805" s="18"/>
      <c r="G805" s="18" t="s">
        <v>3177</v>
      </c>
      <c r="H805" s="18" t="s">
        <v>2149</v>
      </c>
      <c r="I805" s="18"/>
      <c r="J805" s="18" t="s">
        <v>3176</v>
      </c>
    </row>
    <row r="806" ht="36" spans="1:10">
      <c r="A806" s="18" t="s">
        <v>3178</v>
      </c>
      <c r="B806" s="18" t="s">
        <v>3179</v>
      </c>
      <c r="C806" s="18"/>
      <c r="D806" s="18"/>
      <c r="E806" s="18"/>
      <c r="F806" s="18"/>
      <c r="G806" s="18"/>
      <c r="H806" s="18"/>
      <c r="I806" s="18"/>
      <c r="J806" s="18"/>
    </row>
    <row r="807" ht="72" spans="1:10">
      <c r="A807" s="18" t="s">
        <v>2052</v>
      </c>
      <c r="B807" s="18"/>
      <c r="C807" s="18" t="s">
        <v>2053</v>
      </c>
      <c r="D807" s="18" t="s">
        <v>2066</v>
      </c>
      <c r="E807" s="18" t="s">
        <v>3180</v>
      </c>
      <c r="F807" s="18"/>
      <c r="G807" s="18" t="s">
        <v>3180</v>
      </c>
      <c r="H807" s="18" t="s">
        <v>2127</v>
      </c>
      <c r="I807" s="18"/>
      <c r="J807" s="18" t="s">
        <v>3180</v>
      </c>
    </row>
    <row r="808" ht="72" spans="1:10">
      <c r="A808" s="18" t="s">
        <v>2052</v>
      </c>
      <c r="B808" s="18"/>
      <c r="C808" s="18" t="s">
        <v>2068</v>
      </c>
      <c r="D808" s="18" t="s">
        <v>2069</v>
      </c>
      <c r="E808" s="18" t="s">
        <v>3180</v>
      </c>
      <c r="F808" s="18"/>
      <c r="G808" s="18" t="s">
        <v>3180</v>
      </c>
      <c r="H808" s="18" t="s">
        <v>2127</v>
      </c>
      <c r="I808" s="18"/>
      <c r="J808" s="18" t="s">
        <v>3180</v>
      </c>
    </row>
    <row r="809" ht="72" spans="1:10">
      <c r="A809" s="18" t="s">
        <v>2052</v>
      </c>
      <c r="B809" s="18"/>
      <c r="C809" s="18" t="s">
        <v>2072</v>
      </c>
      <c r="D809" s="18" t="s">
        <v>2073</v>
      </c>
      <c r="E809" s="18" t="s">
        <v>3180</v>
      </c>
      <c r="F809" s="18"/>
      <c r="G809" s="18" t="s">
        <v>3180</v>
      </c>
      <c r="H809" s="18" t="s">
        <v>2127</v>
      </c>
      <c r="I809" s="18"/>
      <c r="J809" s="18" t="s">
        <v>3180</v>
      </c>
    </row>
    <row r="810" ht="72" spans="1:10">
      <c r="A810" s="18" t="s">
        <v>2052</v>
      </c>
      <c r="B810" s="18"/>
      <c r="C810" s="18" t="s">
        <v>2072</v>
      </c>
      <c r="D810" s="18" t="s">
        <v>2076</v>
      </c>
      <c r="E810" s="18" t="s">
        <v>3180</v>
      </c>
      <c r="F810" s="18"/>
      <c r="G810" s="18" t="s">
        <v>3180</v>
      </c>
      <c r="H810" s="18" t="s">
        <v>2127</v>
      </c>
      <c r="I810" s="18"/>
      <c r="J810" s="18" t="s">
        <v>3180</v>
      </c>
    </row>
    <row r="811" ht="72" spans="1:10">
      <c r="A811" s="18" t="s">
        <v>2052</v>
      </c>
      <c r="B811" s="18"/>
      <c r="C811" s="18" t="s">
        <v>2072</v>
      </c>
      <c r="D811" s="18" t="s">
        <v>2177</v>
      </c>
      <c r="E811" s="18" t="s">
        <v>3180</v>
      </c>
      <c r="F811" s="18"/>
      <c r="G811" s="18" t="s">
        <v>3180</v>
      </c>
      <c r="H811" s="18" t="s">
        <v>2127</v>
      </c>
      <c r="I811" s="18"/>
      <c r="J811" s="18" t="s">
        <v>3180</v>
      </c>
    </row>
    <row r="812" spans="1:10">
      <c r="A812" s="18" t="s">
        <v>3181</v>
      </c>
      <c r="B812" s="18"/>
      <c r="C812" s="18"/>
      <c r="D812" s="18"/>
      <c r="E812" s="18"/>
      <c r="F812" s="18"/>
      <c r="G812" s="18"/>
      <c r="H812" s="18"/>
      <c r="I812" s="18"/>
      <c r="J812" s="18"/>
    </row>
    <row r="813" ht="24" spans="1:10">
      <c r="A813" s="18" t="s">
        <v>3182</v>
      </c>
      <c r="B813" s="18" t="s">
        <v>3183</v>
      </c>
      <c r="C813" s="18"/>
      <c r="D813" s="18"/>
      <c r="E813" s="18"/>
      <c r="F813" s="18"/>
      <c r="G813" s="18"/>
      <c r="H813" s="18"/>
      <c r="I813" s="18"/>
      <c r="J813" s="18"/>
    </row>
    <row r="814" ht="36" spans="1:10">
      <c r="A814" s="18" t="s">
        <v>2052</v>
      </c>
      <c r="B814" s="18"/>
      <c r="C814" s="18" t="s">
        <v>2053</v>
      </c>
      <c r="D814" s="18" t="s">
        <v>2059</v>
      </c>
      <c r="E814" s="18" t="s">
        <v>2778</v>
      </c>
      <c r="F814" s="18" t="s">
        <v>2320</v>
      </c>
      <c r="G814" s="18" t="s">
        <v>2057</v>
      </c>
      <c r="H814" s="18" t="s">
        <v>2779</v>
      </c>
      <c r="I814" s="18"/>
      <c r="J814" s="18" t="s">
        <v>2780</v>
      </c>
    </row>
    <row r="815" ht="48" spans="1:10">
      <c r="A815" s="18" t="s">
        <v>2052</v>
      </c>
      <c r="B815" s="18"/>
      <c r="C815" s="18" t="s">
        <v>2053</v>
      </c>
      <c r="D815" s="18" t="s">
        <v>2059</v>
      </c>
      <c r="E815" s="18" t="s">
        <v>3184</v>
      </c>
      <c r="F815" s="18" t="s">
        <v>2320</v>
      </c>
      <c r="G815" s="18" t="s">
        <v>2057</v>
      </c>
      <c r="H815" s="18" t="s">
        <v>3185</v>
      </c>
      <c r="I815" s="18"/>
      <c r="J815" s="18" t="s">
        <v>3186</v>
      </c>
    </row>
    <row r="816" ht="48" spans="1:10">
      <c r="A816" s="18" t="s">
        <v>2052</v>
      </c>
      <c r="B816" s="18"/>
      <c r="C816" s="18" t="s">
        <v>2053</v>
      </c>
      <c r="D816" s="18" t="s">
        <v>2059</v>
      </c>
      <c r="E816" s="18" t="s">
        <v>2580</v>
      </c>
      <c r="F816" s="18" t="s">
        <v>2320</v>
      </c>
      <c r="G816" s="18" t="s">
        <v>2057</v>
      </c>
      <c r="H816" s="18" t="s">
        <v>2062</v>
      </c>
      <c r="I816" s="18"/>
      <c r="J816" s="18" t="s">
        <v>2582</v>
      </c>
    </row>
    <row r="817" ht="48" spans="1:10">
      <c r="A817" s="18" t="s">
        <v>2052</v>
      </c>
      <c r="B817" s="18"/>
      <c r="C817" s="18" t="s">
        <v>2053</v>
      </c>
      <c r="D817" s="18" t="s">
        <v>2059</v>
      </c>
      <c r="E817" s="18" t="s">
        <v>2583</v>
      </c>
      <c r="F817" s="18" t="s">
        <v>2320</v>
      </c>
      <c r="G817" s="18" t="s">
        <v>2057</v>
      </c>
      <c r="H817" s="18" t="s">
        <v>2466</v>
      </c>
      <c r="I817" s="18"/>
      <c r="J817" s="18" t="s">
        <v>2585</v>
      </c>
    </row>
    <row r="818" ht="36" spans="1:10">
      <c r="A818" s="18" t="s">
        <v>2052</v>
      </c>
      <c r="B818" s="18"/>
      <c r="C818" s="18" t="s">
        <v>2068</v>
      </c>
      <c r="D818" s="18" t="s">
        <v>2069</v>
      </c>
      <c r="E818" s="18" t="s">
        <v>2348</v>
      </c>
      <c r="F818" s="18" t="s">
        <v>2320</v>
      </c>
      <c r="G818" s="18" t="s">
        <v>2057</v>
      </c>
      <c r="H818" s="18" t="s">
        <v>2058</v>
      </c>
      <c r="I818" s="18"/>
      <c r="J818" s="18" t="s">
        <v>2349</v>
      </c>
    </row>
    <row r="819" ht="36" spans="1:10">
      <c r="A819" s="18" t="s">
        <v>2052</v>
      </c>
      <c r="B819" s="18"/>
      <c r="C819" s="18" t="s">
        <v>2072</v>
      </c>
      <c r="D819" s="18" t="s">
        <v>2076</v>
      </c>
      <c r="E819" s="18" t="s">
        <v>2480</v>
      </c>
      <c r="F819" s="18" t="s">
        <v>2250</v>
      </c>
      <c r="G819" s="18" t="s">
        <v>2057</v>
      </c>
      <c r="H819" s="18" t="s">
        <v>2127</v>
      </c>
      <c r="I819" s="18"/>
      <c r="J819" s="18" t="s">
        <v>2481</v>
      </c>
    </row>
    <row r="820" ht="48" spans="1:10">
      <c r="A820" s="18" t="s">
        <v>2052</v>
      </c>
      <c r="B820" s="18"/>
      <c r="C820" s="18" t="s">
        <v>2072</v>
      </c>
      <c r="D820" s="18" t="s">
        <v>2076</v>
      </c>
      <c r="E820" s="18" t="s">
        <v>2353</v>
      </c>
      <c r="F820" s="18" t="s">
        <v>2250</v>
      </c>
      <c r="G820" s="18" t="s">
        <v>2057</v>
      </c>
      <c r="H820" s="18" t="s">
        <v>2127</v>
      </c>
      <c r="I820" s="18"/>
      <c r="J820" s="18" t="s">
        <v>2355</v>
      </c>
    </row>
    <row r="821" ht="36" spans="1:10">
      <c r="A821" s="18" t="s">
        <v>2052</v>
      </c>
      <c r="B821" s="18"/>
      <c r="C821" s="18" t="s">
        <v>2072</v>
      </c>
      <c r="D821" s="18" t="s">
        <v>2076</v>
      </c>
      <c r="E821" s="18" t="s">
        <v>2356</v>
      </c>
      <c r="F821" s="18" t="s">
        <v>2250</v>
      </c>
      <c r="G821" s="18" t="s">
        <v>2057</v>
      </c>
      <c r="H821" s="18" t="s">
        <v>2127</v>
      </c>
      <c r="I821" s="18"/>
      <c r="J821" s="18" t="s">
        <v>2358</v>
      </c>
    </row>
    <row r="822" ht="72" spans="1:10">
      <c r="A822" s="18" t="s">
        <v>2052</v>
      </c>
      <c r="B822" s="18"/>
      <c r="C822" s="18" t="s">
        <v>2072</v>
      </c>
      <c r="D822" s="18" t="s">
        <v>2076</v>
      </c>
      <c r="E822" s="18" t="s">
        <v>2359</v>
      </c>
      <c r="F822" s="18" t="s">
        <v>2320</v>
      </c>
      <c r="G822" s="18" t="s">
        <v>2057</v>
      </c>
      <c r="H822" s="18" t="s">
        <v>2058</v>
      </c>
      <c r="I822" s="18"/>
      <c r="J822" s="18" t="s">
        <v>2360</v>
      </c>
    </row>
    <row r="823" spans="1:10">
      <c r="A823" s="18" t="s">
        <v>3187</v>
      </c>
      <c r="B823" s="18"/>
      <c r="C823" s="18"/>
      <c r="D823" s="18"/>
      <c r="E823" s="18"/>
      <c r="F823" s="18"/>
      <c r="G823" s="18"/>
      <c r="H823" s="18"/>
      <c r="I823" s="18"/>
      <c r="J823" s="18"/>
    </row>
    <row r="824" ht="144" spans="1:10">
      <c r="A824" s="18" t="s">
        <v>3188</v>
      </c>
      <c r="B824" s="18" t="s">
        <v>3189</v>
      </c>
      <c r="C824" s="18"/>
      <c r="D824" s="18"/>
      <c r="E824" s="18"/>
      <c r="F824" s="18"/>
      <c r="G824" s="18"/>
      <c r="H824" s="18"/>
      <c r="I824" s="18"/>
      <c r="J824" s="18"/>
    </row>
    <row r="825" ht="72" spans="1:10">
      <c r="A825" s="18" t="s">
        <v>2052</v>
      </c>
      <c r="B825" s="18"/>
      <c r="C825" s="18" t="s">
        <v>2053</v>
      </c>
      <c r="D825" s="18" t="s">
        <v>2054</v>
      </c>
      <c r="E825" s="18" t="s">
        <v>2341</v>
      </c>
      <c r="F825" s="18" t="s">
        <v>2250</v>
      </c>
      <c r="G825" s="18" t="s">
        <v>2071</v>
      </c>
      <c r="H825" s="18" t="s">
        <v>2058</v>
      </c>
      <c r="I825" s="18"/>
      <c r="J825" s="18" t="s">
        <v>2342</v>
      </c>
    </row>
    <row r="826" ht="60" spans="1:10">
      <c r="A826" s="18" t="s">
        <v>2052</v>
      </c>
      <c r="B826" s="18"/>
      <c r="C826" s="18" t="s">
        <v>2053</v>
      </c>
      <c r="D826" s="18" t="s">
        <v>2059</v>
      </c>
      <c r="E826" s="18" t="s">
        <v>2343</v>
      </c>
      <c r="F826" s="18" t="s">
        <v>2250</v>
      </c>
      <c r="G826" s="18" t="s">
        <v>2071</v>
      </c>
      <c r="H826" s="18" t="s">
        <v>2464</v>
      </c>
      <c r="I826" s="18"/>
      <c r="J826" s="18" t="s">
        <v>2345</v>
      </c>
    </row>
    <row r="827" ht="96" spans="1:10">
      <c r="A827" s="18" t="s">
        <v>2052</v>
      </c>
      <c r="B827" s="18"/>
      <c r="C827" s="18" t="s">
        <v>2053</v>
      </c>
      <c r="D827" s="18" t="s">
        <v>2066</v>
      </c>
      <c r="E827" s="18" t="s">
        <v>2472</v>
      </c>
      <c r="F827" s="18" t="s">
        <v>2250</v>
      </c>
      <c r="G827" s="18" t="s">
        <v>2194</v>
      </c>
      <c r="H827" s="18" t="s">
        <v>2058</v>
      </c>
      <c r="I827" s="18"/>
      <c r="J827" s="18" t="s">
        <v>2473</v>
      </c>
    </row>
    <row r="828" ht="36" spans="1:10">
      <c r="A828" s="18" t="s">
        <v>2052</v>
      </c>
      <c r="B828" s="18"/>
      <c r="C828" s="18" t="s">
        <v>2068</v>
      </c>
      <c r="D828" s="18" t="s">
        <v>2069</v>
      </c>
      <c r="E828" s="18" t="s">
        <v>2348</v>
      </c>
      <c r="F828" s="18" t="s">
        <v>2320</v>
      </c>
      <c r="G828" s="18" t="s">
        <v>2102</v>
      </c>
      <c r="H828" s="18" t="s">
        <v>2058</v>
      </c>
      <c r="I828" s="18"/>
      <c r="J828" s="18" t="s">
        <v>2349</v>
      </c>
    </row>
    <row r="829" ht="36" spans="1:10">
      <c r="A829" s="18" t="s">
        <v>2052</v>
      </c>
      <c r="B829" s="18"/>
      <c r="C829" s="18" t="s">
        <v>2072</v>
      </c>
      <c r="D829" s="18" t="s">
        <v>2076</v>
      </c>
      <c r="E829" s="18" t="s">
        <v>3190</v>
      </c>
      <c r="F829" s="18"/>
      <c r="G829" s="18" t="s">
        <v>2194</v>
      </c>
      <c r="H829" s="18" t="s">
        <v>2058</v>
      </c>
      <c r="I829" s="18"/>
      <c r="J829" s="18" t="s">
        <v>3191</v>
      </c>
    </row>
    <row r="830" ht="216" spans="1:10">
      <c r="A830" s="18" t="s">
        <v>3192</v>
      </c>
      <c r="B830" s="18" t="s">
        <v>3193</v>
      </c>
      <c r="C830" s="18"/>
      <c r="D830" s="18"/>
      <c r="E830" s="18"/>
      <c r="F830" s="18"/>
      <c r="G830" s="18"/>
      <c r="H830" s="18"/>
      <c r="I830" s="18"/>
      <c r="J830" s="18"/>
    </row>
    <row r="831" ht="60" spans="1:10">
      <c r="A831" s="18" t="s">
        <v>2052</v>
      </c>
      <c r="B831" s="18"/>
      <c r="C831" s="18" t="s">
        <v>2053</v>
      </c>
      <c r="D831" s="18" t="s">
        <v>2059</v>
      </c>
      <c r="E831" s="18" t="s">
        <v>3194</v>
      </c>
      <c r="F831" s="18" t="s">
        <v>2250</v>
      </c>
      <c r="G831" s="18" t="s">
        <v>2138</v>
      </c>
      <c r="H831" s="18" t="s">
        <v>2464</v>
      </c>
      <c r="I831" s="18"/>
      <c r="J831" s="18" t="s">
        <v>2345</v>
      </c>
    </row>
    <row r="832" ht="36" spans="1:10">
      <c r="A832" s="18" t="s">
        <v>2052</v>
      </c>
      <c r="B832" s="18"/>
      <c r="C832" s="18" t="s">
        <v>2068</v>
      </c>
      <c r="D832" s="18" t="s">
        <v>2069</v>
      </c>
      <c r="E832" s="18" t="s">
        <v>2348</v>
      </c>
      <c r="F832" s="18" t="s">
        <v>2320</v>
      </c>
      <c r="G832" s="18" t="s">
        <v>2102</v>
      </c>
      <c r="H832" s="18" t="s">
        <v>2058</v>
      </c>
      <c r="I832" s="18"/>
      <c r="J832" s="18" t="s">
        <v>2349</v>
      </c>
    </row>
    <row r="833" ht="72" spans="1:10">
      <c r="A833" s="18" t="s">
        <v>2052</v>
      </c>
      <c r="B833" s="18"/>
      <c r="C833" s="18" t="s">
        <v>2072</v>
      </c>
      <c r="D833" s="18" t="s">
        <v>2076</v>
      </c>
      <c r="E833" s="18" t="s">
        <v>3195</v>
      </c>
      <c r="F833" s="18" t="s">
        <v>2320</v>
      </c>
      <c r="G833" s="18" t="s">
        <v>2140</v>
      </c>
      <c r="H833" s="18" t="s">
        <v>2058</v>
      </c>
      <c r="I833" s="18"/>
      <c r="J833" s="18" t="s">
        <v>2360</v>
      </c>
    </row>
    <row r="834" ht="156" spans="1:10">
      <c r="A834" s="18" t="s">
        <v>3196</v>
      </c>
      <c r="B834" s="18" t="s">
        <v>3197</v>
      </c>
      <c r="C834" s="18"/>
      <c r="D834" s="18"/>
      <c r="E834" s="18"/>
      <c r="F834" s="18"/>
      <c r="G834" s="18"/>
      <c r="H834" s="18"/>
      <c r="I834" s="18"/>
      <c r="J834" s="18"/>
    </row>
    <row r="835" ht="72" spans="1:10">
      <c r="A835" s="18" t="s">
        <v>2052</v>
      </c>
      <c r="B835" s="18"/>
      <c r="C835" s="18" t="s">
        <v>2053</v>
      </c>
      <c r="D835" s="18" t="s">
        <v>2054</v>
      </c>
      <c r="E835" s="18" t="s">
        <v>2341</v>
      </c>
      <c r="F835" s="18" t="s">
        <v>2250</v>
      </c>
      <c r="G835" s="18" t="s">
        <v>2102</v>
      </c>
      <c r="H835" s="18" t="s">
        <v>2058</v>
      </c>
      <c r="I835" s="18"/>
      <c r="J835" s="18" t="s">
        <v>2342</v>
      </c>
    </row>
    <row r="836" ht="60" spans="1:10">
      <c r="A836" s="18" t="s">
        <v>2052</v>
      </c>
      <c r="B836" s="18"/>
      <c r="C836" s="18" t="s">
        <v>2053</v>
      </c>
      <c r="D836" s="18" t="s">
        <v>2059</v>
      </c>
      <c r="E836" s="18" t="s">
        <v>2343</v>
      </c>
      <c r="F836" s="18" t="s">
        <v>2250</v>
      </c>
      <c r="G836" s="18" t="s">
        <v>2118</v>
      </c>
      <c r="H836" s="18" t="s">
        <v>2464</v>
      </c>
      <c r="I836" s="18"/>
      <c r="J836" s="18" t="s">
        <v>2345</v>
      </c>
    </row>
    <row r="837" ht="96" spans="1:10">
      <c r="A837" s="18" t="s">
        <v>2052</v>
      </c>
      <c r="B837" s="18"/>
      <c r="C837" s="18" t="s">
        <v>2053</v>
      </c>
      <c r="D837" s="18" t="s">
        <v>2066</v>
      </c>
      <c r="E837" s="18" t="s">
        <v>2472</v>
      </c>
      <c r="F837" s="18" t="s">
        <v>2250</v>
      </c>
      <c r="G837" s="18" t="s">
        <v>2118</v>
      </c>
      <c r="H837" s="18" t="s">
        <v>2058</v>
      </c>
      <c r="I837" s="18"/>
      <c r="J837" s="18" t="s">
        <v>2473</v>
      </c>
    </row>
    <row r="838" ht="36" spans="1:10">
      <c r="A838" s="18" t="s">
        <v>2052</v>
      </c>
      <c r="B838" s="18"/>
      <c r="C838" s="18" t="s">
        <v>2068</v>
      </c>
      <c r="D838" s="18" t="s">
        <v>2069</v>
      </c>
      <c r="E838" s="18" t="s">
        <v>2348</v>
      </c>
      <c r="F838" s="18" t="s">
        <v>2320</v>
      </c>
      <c r="G838" s="18" t="s">
        <v>2102</v>
      </c>
      <c r="H838" s="18" t="s">
        <v>2058</v>
      </c>
      <c r="I838" s="18"/>
      <c r="J838" s="18" t="s">
        <v>2349</v>
      </c>
    </row>
    <row r="839" ht="36" spans="1:10">
      <c r="A839" s="18" t="s">
        <v>2052</v>
      </c>
      <c r="B839" s="18"/>
      <c r="C839" s="18" t="s">
        <v>2072</v>
      </c>
      <c r="D839" s="18" t="s">
        <v>2076</v>
      </c>
      <c r="E839" s="18" t="s">
        <v>2356</v>
      </c>
      <c r="F839" s="18" t="s">
        <v>2250</v>
      </c>
      <c r="G839" s="18" t="s">
        <v>2071</v>
      </c>
      <c r="H839" s="18" t="s">
        <v>2058</v>
      </c>
      <c r="I839" s="18"/>
      <c r="J839" s="18" t="s">
        <v>2358</v>
      </c>
    </row>
    <row r="840" ht="348" spans="1:10">
      <c r="A840" s="18" t="s">
        <v>3198</v>
      </c>
      <c r="B840" s="18" t="s">
        <v>3199</v>
      </c>
      <c r="C840" s="18"/>
      <c r="D840" s="18"/>
      <c r="E840" s="18"/>
      <c r="F840" s="18"/>
      <c r="G840" s="18"/>
      <c r="H840" s="18"/>
      <c r="I840" s="18"/>
      <c r="J840" s="18"/>
    </row>
    <row r="841" ht="72" spans="1:10">
      <c r="A841" s="18" t="s">
        <v>2052</v>
      </c>
      <c r="B841" s="18"/>
      <c r="C841" s="18" t="s">
        <v>2053</v>
      </c>
      <c r="D841" s="18" t="s">
        <v>2083</v>
      </c>
      <c r="E841" s="18" t="s">
        <v>2852</v>
      </c>
      <c r="F841" s="18" t="s">
        <v>2432</v>
      </c>
      <c r="G841" s="18" t="s">
        <v>2057</v>
      </c>
      <c r="H841" s="18" t="s">
        <v>2238</v>
      </c>
      <c r="I841" s="18"/>
      <c r="J841" s="18" t="s">
        <v>2853</v>
      </c>
    </row>
    <row r="842" ht="48" spans="1:10">
      <c r="A842" s="18" t="s">
        <v>2052</v>
      </c>
      <c r="B842" s="18"/>
      <c r="C842" s="18" t="s">
        <v>2053</v>
      </c>
      <c r="D842" s="18" t="s">
        <v>2054</v>
      </c>
      <c r="E842" s="18" t="s">
        <v>3200</v>
      </c>
      <c r="F842" s="18" t="s">
        <v>2320</v>
      </c>
      <c r="G842" s="18" t="s">
        <v>2057</v>
      </c>
      <c r="H842" s="18" t="s">
        <v>2058</v>
      </c>
      <c r="I842" s="18"/>
      <c r="J842" s="18" t="s">
        <v>3201</v>
      </c>
    </row>
    <row r="843" ht="36" spans="1:10">
      <c r="A843" s="18" t="s">
        <v>2052</v>
      </c>
      <c r="B843" s="18"/>
      <c r="C843" s="18" t="s">
        <v>2053</v>
      </c>
      <c r="D843" s="18" t="s">
        <v>2059</v>
      </c>
      <c r="E843" s="18" t="s">
        <v>2778</v>
      </c>
      <c r="F843" s="18" t="s">
        <v>2320</v>
      </c>
      <c r="G843" s="18" t="s">
        <v>2321</v>
      </c>
      <c r="H843" s="18" t="s">
        <v>2779</v>
      </c>
      <c r="I843" s="18"/>
      <c r="J843" s="18" t="s">
        <v>2780</v>
      </c>
    </row>
    <row r="844" ht="48" spans="1:10">
      <c r="A844" s="18" t="s">
        <v>2052</v>
      </c>
      <c r="B844" s="18"/>
      <c r="C844" s="18" t="s">
        <v>2053</v>
      </c>
      <c r="D844" s="18" t="s">
        <v>2059</v>
      </c>
      <c r="E844" s="18" t="s">
        <v>2580</v>
      </c>
      <c r="F844" s="18" t="s">
        <v>2320</v>
      </c>
      <c r="G844" s="18" t="s">
        <v>2847</v>
      </c>
      <c r="H844" s="18" t="s">
        <v>2062</v>
      </c>
      <c r="I844" s="18"/>
      <c r="J844" s="18" t="s">
        <v>2582</v>
      </c>
    </row>
    <row r="845" ht="24" spans="1:10">
      <c r="A845" s="18" t="s">
        <v>2052</v>
      </c>
      <c r="B845" s="18"/>
      <c r="C845" s="18" t="s">
        <v>2053</v>
      </c>
      <c r="D845" s="18" t="s">
        <v>2059</v>
      </c>
      <c r="E845" s="18" t="s">
        <v>3202</v>
      </c>
      <c r="F845" s="18" t="s">
        <v>2320</v>
      </c>
      <c r="G845" s="18" t="s">
        <v>2643</v>
      </c>
      <c r="H845" s="18" t="s">
        <v>2466</v>
      </c>
      <c r="I845" s="18"/>
      <c r="J845" s="18" t="s">
        <v>3203</v>
      </c>
    </row>
    <row r="846" ht="48" spans="1:10">
      <c r="A846" s="18" t="s">
        <v>2052</v>
      </c>
      <c r="B846" s="18"/>
      <c r="C846" s="18" t="s">
        <v>2053</v>
      </c>
      <c r="D846" s="18" t="s">
        <v>2059</v>
      </c>
      <c r="E846" s="18" t="s">
        <v>2583</v>
      </c>
      <c r="F846" s="18" t="s">
        <v>2320</v>
      </c>
      <c r="G846" s="18" t="s">
        <v>3204</v>
      </c>
      <c r="H846" s="18" t="s">
        <v>2466</v>
      </c>
      <c r="I846" s="18"/>
      <c r="J846" s="18" t="s">
        <v>2585</v>
      </c>
    </row>
    <row r="847" ht="84" spans="1:10">
      <c r="A847" s="18" t="s">
        <v>2052</v>
      </c>
      <c r="B847" s="18"/>
      <c r="C847" s="18" t="s">
        <v>2053</v>
      </c>
      <c r="D847" s="18" t="s">
        <v>2066</v>
      </c>
      <c r="E847" s="18" t="s">
        <v>2586</v>
      </c>
      <c r="F847" s="18" t="s">
        <v>2320</v>
      </c>
      <c r="G847" s="18" t="s">
        <v>2057</v>
      </c>
      <c r="H847" s="18" t="s">
        <v>2058</v>
      </c>
      <c r="I847" s="18"/>
      <c r="J847" s="18" t="s">
        <v>2587</v>
      </c>
    </row>
    <row r="848" ht="36" spans="1:10">
      <c r="A848" s="18" t="s">
        <v>2052</v>
      </c>
      <c r="B848" s="18"/>
      <c r="C848" s="18" t="s">
        <v>2068</v>
      </c>
      <c r="D848" s="18" t="s">
        <v>2069</v>
      </c>
      <c r="E848" s="18" t="s">
        <v>3205</v>
      </c>
      <c r="F848" s="18" t="s">
        <v>2320</v>
      </c>
      <c r="G848" s="18" t="s">
        <v>2102</v>
      </c>
      <c r="H848" s="18" t="s">
        <v>2058</v>
      </c>
      <c r="I848" s="18"/>
      <c r="J848" s="18" t="s">
        <v>3206</v>
      </c>
    </row>
    <row r="849" ht="24" spans="1:10">
      <c r="A849" s="18" t="s">
        <v>2052</v>
      </c>
      <c r="B849" s="18"/>
      <c r="C849" s="18" t="s">
        <v>2072</v>
      </c>
      <c r="D849" s="18" t="s">
        <v>2076</v>
      </c>
      <c r="E849" s="18" t="s">
        <v>2797</v>
      </c>
      <c r="F849" s="18" t="s">
        <v>2320</v>
      </c>
      <c r="G849" s="18" t="s">
        <v>2321</v>
      </c>
      <c r="H849" s="18" t="s">
        <v>2062</v>
      </c>
      <c r="I849" s="18"/>
      <c r="J849" s="18" t="s">
        <v>2798</v>
      </c>
    </row>
    <row r="850" ht="192" spans="1:10">
      <c r="A850" s="18" t="s">
        <v>2052</v>
      </c>
      <c r="B850" s="18"/>
      <c r="C850" s="18" t="s">
        <v>2072</v>
      </c>
      <c r="D850" s="18" t="s">
        <v>2076</v>
      </c>
      <c r="E850" s="18" t="s">
        <v>3207</v>
      </c>
      <c r="F850" s="18" t="s">
        <v>2320</v>
      </c>
      <c r="G850" s="18" t="s">
        <v>2071</v>
      </c>
      <c r="H850" s="18" t="s">
        <v>2058</v>
      </c>
      <c r="I850" s="18"/>
      <c r="J850" s="18" t="s">
        <v>3208</v>
      </c>
    </row>
    <row r="851" ht="108" spans="1:10">
      <c r="A851" s="18" t="s">
        <v>3209</v>
      </c>
      <c r="B851" s="18" t="s">
        <v>3210</v>
      </c>
      <c r="C851" s="18"/>
      <c r="D851" s="18"/>
      <c r="E851" s="18"/>
      <c r="F851" s="18"/>
      <c r="G851" s="18"/>
      <c r="H851" s="18"/>
      <c r="I851" s="18"/>
      <c r="J851" s="18"/>
    </row>
    <row r="852" ht="36" spans="1:10">
      <c r="A852" s="18" t="s">
        <v>2052</v>
      </c>
      <c r="B852" s="18"/>
      <c r="C852" s="18" t="s">
        <v>2053</v>
      </c>
      <c r="D852" s="18" t="s">
        <v>2083</v>
      </c>
      <c r="E852" s="18" t="s">
        <v>2952</v>
      </c>
      <c r="F852" s="18" t="s">
        <v>2432</v>
      </c>
      <c r="G852" s="18" t="s">
        <v>2102</v>
      </c>
      <c r="H852" s="18" t="s">
        <v>2058</v>
      </c>
      <c r="I852" s="18"/>
      <c r="J852" s="18" t="s">
        <v>2953</v>
      </c>
    </row>
    <row r="853" ht="60" spans="1:10">
      <c r="A853" s="18" t="s">
        <v>2052</v>
      </c>
      <c r="B853" s="18"/>
      <c r="C853" s="18" t="s">
        <v>2053</v>
      </c>
      <c r="D853" s="18" t="s">
        <v>2054</v>
      </c>
      <c r="E853" s="18" t="s">
        <v>2903</v>
      </c>
      <c r="F853" s="18" t="s">
        <v>2432</v>
      </c>
      <c r="G853" s="18" t="s">
        <v>2418</v>
      </c>
      <c r="H853" s="18" t="s">
        <v>2058</v>
      </c>
      <c r="I853" s="18"/>
      <c r="J853" s="18" t="s">
        <v>2904</v>
      </c>
    </row>
    <row r="854" ht="72" spans="1:10">
      <c r="A854" s="18" t="s">
        <v>2052</v>
      </c>
      <c r="B854" s="18"/>
      <c r="C854" s="18" t="s">
        <v>2053</v>
      </c>
      <c r="D854" s="18" t="s">
        <v>2054</v>
      </c>
      <c r="E854" s="18" t="s">
        <v>2727</v>
      </c>
      <c r="F854" s="18" t="s">
        <v>2320</v>
      </c>
      <c r="G854" s="18" t="s">
        <v>2071</v>
      </c>
      <c r="H854" s="18" t="s">
        <v>2058</v>
      </c>
      <c r="I854" s="18"/>
      <c r="J854" s="18" t="s">
        <v>2728</v>
      </c>
    </row>
    <row r="855" ht="48" spans="1:10">
      <c r="A855" s="18" t="s">
        <v>2052</v>
      </c>
      <c r="B855" s="18"/>
      <c r="C855" s="18" t="s">
        <v>2053</v>
      </c>
      <c r="D855" s="18" t="s">
        <v>2059</v>
      </c>
      <c r="E855" s="18" t="s">
        <v>2956</v>
      </c>
      <c r="F855" s="18" t="s">
        <v>2320</v>
      </c>
      <c r="G855" s="18" t="s">
        <v>2643</v>
      </c>
      <c r="H855" s="18" t="s">
        <v>2957</v>
      </c>
      <c r="I855" s="18"/>
      <c r="J855" s="18" t="s">
        <v>2958</v>
      </c>
    </row>
    <row r="856" ht="36" spans="1:10">
      <c r="A856" s="18" t="s">
        <v>2052</v>
      </c>
      <c r="B856" s="18"/>
      <c r="C856" s="18" t="s">
        <v>2053</v>
      </c>
      <c r="D856" s="18" t="s">
        <v>2059</v>
      </c>
      <c r="E856" s="18" t="s">
        <v>2959</v>
      </c>
      <c r="F856" s="18" t="s">
        <v>2320</v>
      </c>
      <c r="G856" s="18" t="s">
        <v>2057</v>
      </c>
      <c r="H856" s="18" t="s">
        <v>2961</v>
      </c>
      <c r="I856" s="18"/>
      <c r="J856" s="18" t="s">
        <v>2962</v>
      </c>
    </row>
    <row r="857" ht="96" spans="1:10">
      <c r="A857" s="18" t="s">
        <v>2052</v>
      </c>
      <c r="B857" s="18"/>
      <c r="C857" s="18" t="s">
        <v>2053</v>
      </c>
      <c r="D857" s="18" t="s">
        <v>2059</v>
      </c>
      <c r="E857" s="18" t="s">
        <v>2963</v>
      </c>
      <c r="F857" s="18" t="s">
        <v>2320</v>
      </c>
      <c r="G857" s="18" t="s">
        <v>2057</v>
      </c>
      <c r="H857" s="18" t="s">
        <v>2058</v>
      </c>
      <c r="I857" s="18"/>
      <c r="J857" s="18" t="s">
        <v>2964</v>
      </c>
    </row>
    <row r="858" ht="84" spans="1:10">
      <c r="A858" s="18" t="s">
        <v>2052</v>
      </c>
      <c r="B858" s="18"/>
      <c r="C858" s="18" t="s">
        <v>2053</v>
      </c>
      <c r="D858" s="18" t="s">
        <v>2059</v>
      </c>
      <c r="E858" s="18" t="s">
        <v>2635</v>
      </c>
      <c r="F858" s="18" t="s">
        <v>2320</v>
      </c>
      <c r="G858" s="18" t="s">
        <v>2057</v>
      </c>
      <c r="H858" s="18" t="s">
        <v>2058</v>
      </c>
      <c r="I858" s="18"/>
      <c r="J858" s="18" t="s">
        <v>2636</v>
      </c>
    </row>
    <row r="859" ht="84" spans="1:10">
      <c r="A859" s="18" t="s">
        <v>2052</v>
      </c>
      <c r="B859" s="18"/>
      <c r="C859" s="18" t="s">
        <v>2053</v>
      </c>
      <c r="D859" s="18" t="s">
        <v>2066</v>
      </c>
      <c r="E859" s="18" t="s">
        <v>2607</v>
      </c>
      <c r="F859" s="18" t="s">
        <v>2320</v>
      </c>
      <c r="G859" s="18" t="s">
        <v>2102</v>
      </c>
      <c r="H859" s="18" t="s">
        <v>2058</v>
      </c>
      <c r="I859" s="18"/>
      <c r="J859" s="18" t="s">
        <v>2609</v>
      </c>
    </row>
    <row r="860" ht="96" spans="1:10">
      <c r="A860" s="18" t="s">
        <v>2052</v>
      </c>
      <c r="B860" s="18"/>
      <c r="C860" s="18" t="s">
        <v>2068</v>
      </c>
      <c r="D860" s="18" t="s">
        <v>2069</v>
      </c>
      <c r="E860" s="18" t="s">
        <v>2610</v>
      </c>
      <c r="F860" s="18" t="s">
        <v>2320</v>
      </c>
      <c r="G860" s="18" t="s">
        <v>2102</v>
      </c>
      <c r="H860" s="18" t="s">
        <v>2058</v>
      </c>
      <c r="I860" s="18"/>
      <c r="J860" s="18" t="s">
        <v>2612</v>
      </c>
    </row>
    <row r="861" ht="96" spans="1:10">
      <c r="A861" s="18" t="s">
        <v>2052</v>
      </c>
      <c r="B861" s="18"/>
      <c r="C861" s="18" t="s">
        <v>2072</v>
      </c>
      <c r="D861" s="18" t="s">
        <v>2076</v>
      </c>
      <c r="E861" s="18" t="s">
        <v>2720</v>
      </c>
      <c r="F861" s="18" t="s">
        <v>2320</v>
      </c>
      <c r="G861" s="18" t="s">
        <v>2071</v>
      </c>
      <c r="H861" s="18" t="s">
        <v>2058</v>
      </c>
      <c r="I861" s="18"/>
      <c r="J861" s="18" t="s">
        <v>2721</v>
      </c>
    </row>
    <row r="862" ht="132" spans="1:10">
      <c r="A862" s="18" t="s">
        <v>3211</v>
      </c>
      <c r="B862" s="18" t="s">
        <v>3212</v>
      </c>
      <c r="C862" s="18"/>
      <c r="D862" s="18"/>
      <c r="E862" s="18"/>
      <c r="F862" s="18"/>
      <c r="G862" s="18"/>
      <c r="H862" s="18"/>
      <c r="I862" s="18"/>
      <c r="J862" s="18"/>
    </row>
    <row r="863" ht="60" spans="1:10">
      <c r="A863" s="18" t="s">
        <v>2052</v>
      </c>
      <c r="B863" s="18"/>
      <c r="C863" s="18" t="s">
        <v>2053</v>
      </c>
      <c r="D863" s="18" t="s">
        <v>2083</v>
      </c>
      <c r="E863" s="18" t="s">
        <v>2919</v>
      </c>
      <c r="F863" s="18" t="s">
        <v>2432</v>
      </c>
      <c r="G863" s="18" t="s">
        <v>2102</v>
      </c>
      <c r="H863" s="18" t="s">
        <v>2058</v>
      </c>
      <c r="I863" s="18"/>
      <c r="J863" s="18" t="s">
        <v>2921</v>
      </c>
    </row>
    <row r="864" ht="36" spans="1:10">
      <c r="A864" s="18" t="s">
        <v>2052</v>
      </c>
      <c r="B864" s="18"/>
      <c r="C864" s="18" t="s">
        <v>2053</v>
      </c>
      <c r="D864" s="18" t="s">
        <v>2066</v>
      </c>
      <c r="E864" s="18" t="s">
        <v>2926</v>
      </c>
      <c r="F864" s="18" t="s">
        <v>2250</v>
      </c>
      <c r="G864" s="18" t="s">
        <v>2057</v>
      </c>
      <c r="H864" s="18" t="s">
        <v>2058</v>
      </c>
      <c r="I864" s="18"/>
      <c r="J864" s="18" t="s">
        <v>2927</v>
      </c>
    </row>
    <row r="865" ht="96" spans="1:10">
      <c r="A865" s="18" t="s">
        <v>2052</v>
      </c>
      <c r="B865" s="18"/>
      <c r="C865" s="18" t="s">
        <v>2068</v>
      </c>
      <c r="D865" s="18" t="s">
        <v>2069</v>
      </c>
      <c r="E865" s="18" t="s">
        <v>2930</v>
      </c>
      <c r="F865" s="18" t="s">
        <v>2320</v>
      </c>
      <c r="G865" s="18" t="s">
        <v>2102</v>
      </c>
      <c r="H865" s="18" t="s">
        <v>2058</v>
      </c>
      <c r="I865" s="18"/>
      <c r="J865" s="18" t="s">
        <v>2931</v>
      </c>
    </row>
    <row r="866" ht="24" spans="1:10">
      <c r="A866" s="18" t="s">
        <v>2052</v>
      </c>
      <c r="B866" s="18"/>
      <c r="C866" s="18" t="s">
        <v>2072</v>
      </c>
      <c r="D866" s="18" t="s">
        <v>2105</v>
      </c>
      <c r="E866" s="18" t="s">
        <v>2932</v>
      </c>
      <c r="F866" s="18" t="s">
        <v>2320</v>
      </c>
      <c r="G866" s="18" t="s">
        <v>2643</v>
      </c>
      <c r="H866" s="18" t="s">
        <v>2108</v>
      </c>
      <c r="I866" s="18"/>
      <c r="J866" s="18" t="s">
        <v>2933</v>
      </c>
    </row>
    <row r="867" ht="36" spans="1:10">
      <c r="A867" s="18" t="s">
        <v>2052</v>
      </c>
      <c r="B867" s="18"/>
      <c r="C867" s="18" t="s">
        <v>2072</v>
      </c>
      <c r="D867" s="18" t="s">
        <v>2076</v>
      </c>
      <c r="E867" s="18" t="s">
        <v>2938</v>
      </c>
      <c r="F867" s="18" t="s">
        <v>2320</v>
      </c>
      <c r="G867" s="18" t="s">
        <v>2939</v>
      </c>
      <c r="H867" s="18" t="s">
        <v>2434</v>
      </c>
      <c r="I867" s="18"/>
      <c r="J867" s="18" t="s">
        <v>2940</v>
      </c>
    </row>
    <row r="868" ht="132" spans="1:10">
      <c r="A868" s="18" t="s">
        <v>3213</v>
      </c>
      <c r="B868" s="18" t="s">
        <v>3214</v>
      </c>
      <c r="C868" s="18"/>
      <c r="D868" s="18"/>
      <c r="E868" s="18"/>
      <c r="F868" s="18"/>
      <c r="G868" s="18"/>
      <c r="H868" s="18"/>
      <c r="I868" s="18"/>
      <c r="J868" s="18"/>
    </row>
    <row r="869" ht="96" spans="1:10">
      <c r="A869" s="18" t="s">
        <v>2052</v>
      </c>
      <c r="B869" s="18"/>
      <c r="C869" s="18" t="s">
        <v>2053</v>
      </c>
      <c r="D869" s="18" t="s">
        <v>2054</v>
      </c>
      <c r="E869" s="18" t="s">
        <v>3215</v>
      </c>
      <c r="F869" s="18" t="s">
        <v>2250</v>
      </c>
      <c r="G869" s="18" t="s">
        <v>2102</v>
      </c>
      <c r="H869" s="18" t="s">
        <v>2058</v>
      </c>
      <c r="I869" s="18"/>
      <c r="J869" s="18" t="s">
        <v>3216</v>
      </c>
    </row>
    <row r="870" ht="72" spans="1:10">
      <c r="A870" s="18" t="s">
        <v>2052</v>
      </c>
      <c r="B870" s="18"/>
      <c r="C870" s="18" t="s">
        <v>2053</v>
      </c>
      <c r="D870" s="18" t="s">
        <v>2059</v>
      </c>
      <c r="E870" s="18" t="s">
        <v>3217</v>
      </c>
      <c r="F870" s="18" t="s">
        <v>2320</v>
      </c>
      <c r="G870" s="18" t="s">
        <v>3218</v>
      </c>
      <c r="H870" s="18" t="s">
        <v>2058</v>
      </c>
      <c r="I870" s="18"/>
      <c r="J870" s="18" t="s">
        <v>3219</v>
      </c>
    </row>
    <row r="871" ht="84" spans="1:10">
      <c r="A871" s="18" t="s">
        <v>2052</v>
      </c>
      <c r="B871" s="18"/>
      <c r="C871" s="18" t="s">
        <v>2053</v>
      </c>
      <c r="D871" s="18" t="s">
        <v>2066</v>
      </c>
      <c r="E871" s="18" t="s">
        <v>3220</v>
      </c>
      <c r="F871" s="18"/>
      <c r="G871" s="18" t="s">
        <v>3218</v>
      </c>
      <c r="H871" s="18" t="s">
        <v>2058</v>
      </c>
      <c r="I871" s="18"/>
      <c r="J871" s="18" t="s">
        <v>3221</v>
      </c>
    </row>
    <row r="872" ht="24" spans="1:10">
      <c r="A872" s="18" t="s">
        <v>2052</v>
      </c>
      <c r="B872" s="18"/>
      <c r="C872" s="18" t="s">
        <v>2053</v>
      </c>
      <c r="D872" s="18" t="s">
        <v>2066</v>
      </c>
      <c r="E872" s="18" t="s">
        <v>3222</v>
      </c>
      <c r="F872" s="18" t="s">
        <v>2320</v>
      </c>
      <c r="G872" s="18" t="s">
        <v>2057</v>
      </c>
      <c r="H872" s="18" t="s">
        <v>2058</v>
      </c>
      <c r="I872" s="18"/>
      <c r="J872" s="18" t="s">
        <v>3223</v>
      </c>
    </row>
    <row r="873" ht="72" spans="1:10">
      <c r="A873" s="18" t="s">
        <v>2052</v>
      </c>
      <c r="B873" s="18"/>
      <c r="C873" s="18" t="s">
        <v>2068</v>
      </c>
      <c r="D873" s="18" t="s">
        <v>2069</v>
      </c>
      <c r="E873" s="18" t="s">
        <v>3224</v>
      </c>
      <c r="F873" s="18" t="s">
        <v>2320</v>
      </c>
      <c r="G873" s="18" t="s">
        <v>2071</v>
      </c>
      <c r="H873" s="18" t="s">
        <v>2058</v>
      </c>
      <c r="I873" s="18"/>
      <c r="J873" s="18" t="s">
        <v>3225</v>
      </c>
    </row>
    <row r="874" ht="72" spans="1:10">
      <c r="A874" s="18" t="s">
        <v>2052</v>
      </c>
      <c r="B874" s="18"/>
      <c r="C874" s="18" t="s">
        <v>2072</v>
      </c>
      <c r="D874" s="18" t="s">
        <v>2073</v>
      </c>
      <c r="E874" s="18" t="s">
        <v>3226</v>
      </c>
      <c r="F874" s="18" t="s">
        <v>2250</v>
      </c>
      <c r="G874" s="18" t="s">
        <v>3227</v>
      </c>
      <c r="H874" s="18" t="s">
        <v>2058</v>
      </c>
      <c r="I874" s="18"/>
      <c r="J874" s="18" t="s">
        <v>3228</v>
      </c>
    </row>
    <row r="875" ht="108" spans="1:10">
      <c r="A875" s="18" t="s">
        <v>3229</v>
      </c>
      <c r="B875" s="18" t="s">
        <v>3210</v>
      </c>
      <c r="C875" s="18"/>
      <c r="D875" s="18"/>
      <c r="E875" s="18"/>
      <c r="F875" s="18"/>
      <c r="G875" s="18"/>
      <c r="H875" s="18"/>
      <c r="I875" s="18"/>
      <c r="J875" s="18"/>
    </row>
    <row r="876" ht="36" spans="1:10">
      <c r="A876" s="18" t="s">
        <v>2052</v>
      </c>
      <c r="B876" s="18"/>
      <c r="C876" s="18" t="s">
        <v>2053</v>
      </c>
      <c r="D876" s="18" t="s">
        <v>2083</v>
      </c>
      <c r="E876" s="18" t="s">
        <v>2952</v>
      </c>
      <c r="F876" s="18" t="s">
        <v>2432</v>
      </c>
      <c r="G876" s="18" t="s">
        <v>2102</v>
      </c>
      <c r="H876" s="18" t="s">
        <v>2058</v>
      </c>
      <c r="I876" s="18"/>
      <c r="J876" s="18" t="s">
        <v>2953</v>
      </c>
    </row>
    <row r="877" ht="60" spans="1:10">
      <c r="A877" s="18" t="s">
        <v>2052</v>
      </c>
      <c r="B877" s="18"/>
      <c r="C877" s="18" t="s">
        <v>2053</v>
      </c>
      <c r="D877" s="18" t="s">
        <v>2054</v>
      </c>
      <c r="E877" s="18" t="s">
        <v>2903</v>
      </c>
      <c r="F877" s="18" t="s">
        <v>2432</v>
      </c>
      <c r="G877" s="18" t="s">
        <v>2418</v>
      </c>
      <c r="H877" s="18" t="s">
        <v>2058</v>
      </c>
      <c r="I877" s="18"/>
      <c r="J877" s="18" t="s">
        <v>2904</v>
      </c>
    </row>
    <row r="878" ht="72" spans="1:10">
      <c r="A878" s="18" t="s">
        <v>2052</v>
      </c>
      <c r="B878" s="18"/>
      <c r="C878" s="18" t="s">
        <v>2053</v>
      </c>
      <c r="D878" s="18" t="s">
        <v>2054</v>
      </c>
      <c r="E878" s="18" t="s">
        <v>2727</v>
      </c>
      <c r="F878" s="18" t="s">
        <v>2320</v>
      </c>
      <c r="G878" s="18" t="s">
        <v>2071</v>
      </c>
      <c r="H878" s="18" t="s">
        <v>2058</v>
      </c>
      <c r="I878" s="18"/>
      <c r="J878" s="18" t="s">
        <v>2728</v>
      </c>
    </row>
    <row r="879" ht="48" spans="1:10">
      <c r="A879" s="18" t="s">
        <v>2052</v>
      </c>
      <c r="B879" s="18"/>
      <c r="C879" s="18" t="s">
        <v>2053</v>
      </c>
      <c r="D879" s="18" t="s">
        <v>2059</v>
      </c>
      <c r="E879" s="18" t="s">
        <v>2956</v>
      </c>
      <c r="F879" s="18" t="s">
        <v>2320</v>
      </c>
      <c r="G879" s="18" t="s">
        <v>2064</v>
      </c>
      <c r="H879" s="18" t="s">
        <v>2957</v>
      </c>
      <c r="I879" s="18"/>
      <c r="J879" s="18" t="s">
        <v>2958</v>
      </c>
    </row>
    <row r="880" ht="36" spans="1:10">
      <c r="A880" s="18" t="s">
        <v>2052</v>
      </c>
      <c r="B880" s="18"/>
      <c r="C880" s="18" t="s">
        <v>2053</v>
      </c>
      <c r="D880" s="18" t="s">
        <v>2059</v>
      </c>
      <c r="E880" s="18" t="s">
        <v>2959</v>
      </c>
      <c r="F880" s="18" t="s">
        <v>2320</v>
      </c>
      <c r="G880" s="18" t="s">
        <v>2057</v>
      </c>
      <c r="H880" s="18" t="s">
        <v>2961</v>
      </c>
      <c r="I880" s="18"/>
      <c r="J880" s="18" t="s">
        <v>2962</v>
      </c>
    </row>
    <row r="881" ht="96" spans="1:10">
      <c r="A881" s="18" t="s">
        <v>2052</v>
      </c>
      <c r="B881" s="18"/>
      <c r="C881" s="18" t="s">
        <v>2053</v>
      </c>
      <c r="D881" s="18" t="s">
        <v>2059</v>
      </c>
      <c r="E881" s="18" t="s">
        <v>2963</v>
      </c>
      <c r="F881" s="18" t="s">
        <v>2320</v>
      </c>
      <c r="G881" s="18" t="s">
        <v>2057</v>
      </c>
      <c r="H881" s="18" t="s">
        <v>2058</v>
      </c>
      <c r="I881" s="18"/>
      <c r="J881" s="18" t="s">
        <v>2964</v>
      </c>
    </row>
    <row r="882" ht="84" spans="1:10">
      <c r="A882" s="18" t="s">
        <v>2052</v>
      </c>
      <c r="B882" s="18"/>
      <c r="C882" s="18" t="s">
        <v>2053</v>
      </c>
      <c r="D882" s="18" t="s">
        <v>2059</v>
      </c>
      <c r="E882" s="18" t="s">
        <v>2635</v>
      </c>
      <c r="F882" s="18" t="s">
        <v>2320</v>
      </c>
      <c r="G882" s="18" t="s">
        <v>2057</v>
      </c>
      <c r="H882" s="18" t="s">
        <v>2058</v>
      </c>
      <c r="I882" s="18"/>
      <c r="J882" s="18" t="s">
        <v>2636</v>
      </c>
    </row>
    <row r="883" ht="84" spans="1:10">
      <c r="A883" s="18" t="s">
        <v>2052</v>
      </c>
      <c r="B883" s="18"/>
      <c r="C883" s="18" t="s">
        <v>2053</v>
      </c>
      <c r="D883" s="18" t="s">
        <v>2066</v>
      </c>
      <c r="E883" s="18" t="s">
        <v>2607</v>
      </c>
      <c r="F883" s="18" t="s">
        <v>2320</v>
      </c>
      <c r="G883" s="18" t="s">
        <v>2102</v>
      </c>
      <c r="H883" s="18" t="s">
        <v>2058</v>
      </c>
      <c r="I883" s="18"/>
      <c r="J883" s="18" t="s">
        <v>2609</v>
      </c>
    </row>
    <row r="884" ht="96" spans="1:10">
      <c r="A884" s="18" t="s">
        <v>2052</v>
      </c>
      <c r="B884" s="18"/>
      <c r="C884" s="18" t="s">
        <v>2068</v>
      </c>
      <c r="D884" s="18" t="s">
        <v>2069</v>
      </c>
      <c r="E884" s="18" t="s">
        <v>2610</v>
      </c>
      <c r="F884" s="18" t="s">
        <v>2320</v>
      </c>
      <c r="G884" s="18" t="s">
        <v>2071</v>
      </c>
      <c r="H884" s="18" t="s">
        <v>2058</v>
      </c>
      <c r="I884" s="18"/>
      <c r="J884" s="18" t="s">
        <v>2612</v>
      </c>
    </row>
    <row r="885" ht="36" spans="1:10">
      <c r="A885" s="18" t="s">
        <v>2052</v>
      </c>
      <c r="B885" s="18"/>
      <c r="C885" s="18" t="s">
        <v>2072</v>
      </c>
      <c r="D885" s="18" t="s">
        <v>2105</v>
      </c>
      <c r="E885" s="18" t="s">
        <v>2907</v>
      </c>
      <c r="F885" s="18" t="s">
        <v>2250</v>
      </c>
      <c r="G885" s="18" t="s">
        <v>2690</v>
      </c>
      <c r="H885" s="18" t="s">
        <v>2108</v>
      </c>
      <c r="I885" s="18"/>
      <c r="J885" s="18" t="s">
        <v>2908</v>
      </c>
    </row>
    <row r="886" ht="96" spans="1:10">
      <c r="A886" s="18" t="s">
        <v>2052</v>
      </c>
      <c r="B886" s="18"/>
      <c r="C886" s="18" t="s">
        <v>2072</v>
      </c>
      <c r="D886" s="18" t="s">
        <v>2076</v>
      </c>
      <c r="E886" s="18" t="s">
        <v>2720</v>
      </c>
      <c r="F886" s="18" t="s">
        <v>2320</v>
      </c>
      <c r="G886" s="18" t="s">
        <v>2071</v>
      </c>
      <c r="H886" s="18" t="s">
        <v>2058</v>
      </c>
      <c r="I886" s="18"/>
      <c r="J886" s="18" t="s">
        <v>2721</v>
      </c>
    </row>
    <row r="887" ht="168" spans="1:10">
      <c r="A887" s="18" t="s">
        <v>3230</v>
      </c>
      <c r="B887" s="18" t="s">
        <v>3231</v>
      </c>
      <c r="C887" s="18"/>
      <c r="D887" s="18"/>
      <c r="E887" s="18"/>
      <c r="F887" s="18"/>
      <c r="G887" s="18"/>
      <c r="H887" s="18"/>
      <c r="I887" s="18"/>
      <c r="J887" s="18"/>
    </row>
    <row r="888" ht="84" spans="1:10">
      <c r="A888" s="18" t="s">
        <v>2052</v>
      </c>
      <c r="B888" s="18"/>
      <c r="C888" s="18" t="s">
        <v>2053</v>
      </c>
      <c r="D888" s="18" t="s">
        <v>2059</v>
      </c>
      <c r="E888" s="18" t="s">
        <v>3232</v>
      </c>
      <c r="F888" s="18"/>
      <c r="G888" s="18" t="s">
        <v>3218</v>
      </c>
      <c r="H888" s="18" t="s">
        <v>2058</v>
      </c>
      <c r="I888" s="18"/>
      <c r="J888" s="18" t="s">
        <v>3233</v>
      </c>
    </row>
    <row r="889" ht="36" spans="1:10">
      <c r="A889" s="18" t="s">
        <v>2052</v>
      </c>
      <c r="B889" s="18"/>
      <c r="C889" s="18" t="s">
        <v>2053</v>
      </c>
      <c r="D889" s="18" t="s">
        <v>2059</v>
      </c>
      <c r="E889" s="18" t="s">
        <v>3234</v>
      </c>
      <c r="F889" s="18"/>
      <c r="G889" s="18" t="s">
        <v>3235</v>
      </c>
      <c r="H889" s="18" t="s">
        <v>2238</v>
      </c>
      <c r="I889" s="18"/>
      <c r="J889" s="18" t="s">
        <v>3236</v>
      </c>
    </row>
    <row r="890" ht="36" spans="1:10">
      <c r="A890" s="18" t="s">
        <v>2052</v>
      </c>
      <c r="B890" s="18"/>
      <c r="C890" s="18" t="s">
        <v>2053</v>
      </c>
      <c r="D890" s="18" t="s">
        <v>2059</v>
      </c>
      <c r="E890" s="18" t="s">
        <v>3237</v>
      </c>
      <c r="F890" s="18"/>
      <c r="G890" s="18" t="s">
        <v>3238</v>
      </c>
      <c r="H890" s="18" t="s">
        <v>2079</v>
      </c>
      <c r="I890" s="18"/>
      <c r="J890" s="18" t="s">
        <v>3239</v>
      </c>
    </row>
    <row r="891" ht="60" spans="1:10">
      <c r="A891" s="18" t="s">
        <v>2052</v>
      </c>
      <c r="B891" s="18"/>
      <c r="C891" s="18" t="s">
        <v>2053</v>
      </c>
      <c r="D891" s="18" t="s">
        <v>2059</v>
      </c>
      <c r="E891" s="18" t="s">
        <v>3240</v>
      </c>
      <c r="F891" s="18"/>
      <c r="G891" s="18" t="s">
        <v>3241</v>
      </c>
      <c r="H891" s="18" t="s">
        <v>2766</v>
      </c>
      <c r="I891" s="18"/>
      <c r="J891" s="18" t="s">
        <v>3242</v>
      </c>
    </row>
    <row r="892" ht="96" spans="1:10">
      <c r="A892" s="18" t="s">
        <v>2052</v>
      </c>
      <c r="B892" s="18"/>
      <c r="C892" s="18" t="s">
        <v>2068</v>
      </c>
      <c r="D892" s="18" t="s">
        <v>2069</v>
      </c>
      <c r="E892" s="18" t="s">
        <v>3243</v>
      </c>
      <c r="F892" s="18" t="s">
        <v>2320</v>
      </c>
      <c r="G892" s="18" t="s">
        <v>2071</v>
      </c>
      <c r="H892" s="18" t="s">
        <v>2058</v>
      </c>
      <c r="I892" s="18"/>
      <c r="J892" s="18" t="s">
        <v>3244</v>
      </c>
    </row>
    <row r="893" ht="84" spans="1:10">
      <c r="A893" s="18" t="s">
        <v>2052</v>
      </c>
      <c r="B893" s="18"/>
      <c r="C893" s="18" t="s">
        <v>2072</v>
      </c>
      <c r="D893" s="18" t="s">
        <v>2076</v>
      </c>
      <c r="E893" s="18" t="s">
        <v>3245</v>
      </c>
      <c r="F893" s="18"/>
      <c r="G893" s="18" t="s">
        <v>2057</v>
      </c>
      <c r="H893" s="18" t="s">
        <v>2058</v>
      </c>
      <c r="I893" s="18"/>
      <c r="J893" s="18" t="s">
        <v>3246</v>
      </c>
    </row>
    <row r="894" ht="144" spans="1:10">
      <c r="A894" s="18" t="s">
        <v>3247</v>
      </c>
      <c r="B894" s="18" t="s">
        <v>3189</v>
      </c>
      <c r="C894" s="18"/>
      <c r="D894" s="18"/>
      <c r="E894" s="18"/>
      <c r="F894" s="18"/>
      <c r="G894" s="18"/>
      <c r="H894" s="18"/>
      <c r="I894" s="18"/>
      <c r="J894" s="18"/>
    </row>
    <row r="895" ht="60" spans="1:10">
      <c r="A895" s="18" t="s">
        <v>2052</v>
      </c>
      <c r="B895" s="18"/>
      <c r="C895" s="18" t="s">
        <v>2053</v>
      </c>
      <c r="D895" s="18" t="s">
        <v>2059</v>
      </c>
      <c r="E895" s="18" t="s">
        <v>2343</v>
      </c>
      <c r="F895" s="18" t="s">
        <v>2250</v>
      </c>
      <c r="G895" s="18" t="s">
        <v>2228</v>
      </c>
      <c r="H895" s="18" t="s">
        <v>2464</v>
      </c>
      <c r="I895" s="18"/>
      <c r="J895" s="18" t="s">
        <v>2345</v>
      </c>
    </row>
    <row r="896" ht="96" spans="1:10">
      <c r="A896" s="18" t="s">
        <v>2052</v>
      </c>
      <c r="B896" s="18"/>
      <c r="C896" s="18" t="s">
        <v>2053</v>
      </c>
      <c r="D896" s="18" t="s">
        <v>2066</v>
      </c>
      <c r="E896" s="18" t="s">
        <v>2472</v>
      </c>
      <c r="F896" s="18" t="s">
        <v>2250</v>
      </c>
      <c r="G896" s="18" t="s">
        <v>2102</v>
      </c>
      <c r="H896" s="18" t="s">
        <v>2058</v>
      </c>
      <c r="I896" s="18"/>
      <c r="J896" s="18" t="s">
        <v>2473</v>
      </c>
    </row>
    <row r="897" ht="36" spans="1:10">
      <c r="A897" s="18" t="s">
        <v>2052</v>
      </c>
      <c r="B897" s="18"/>
      <c r="C897" s="18" t="s">
        <v>2068</v>
      </c>
      <c r="D897" s="18" t="s">
        <v>2069</v>
      </c>
      <c r="E897" s="18" t="s">
        <v>2348</v>
      </c>
      <c r="F897" s="18" t="s">
        <v>2320</v>
      </c>
      <c r="G897" s="18" t="s">
        <v>2071</v>
      </c>
      <c r="H897" s="18" t="s">
        <v>2058</v>
      </c>
      <c r="I897" s="18"/>
      <c r="J897" s="18" t="s">
        <v>2349</v>
      </c>
    </row>
    <row r="898" ht="36" spans="1:10">
      <c r="A898" s="18" t="s">
        <v>2052</v>
      </c>
      <c r="B898" s="18"/>
      <c r="C898" s="18" t="s">
        <v>2072</v>
      </c>
      <c r="D898" s="18" t="s">
        <v>2076</v>
      </c>
      <c r="E898" s="18" t="s">
        <v>2356</v>
      </c>
      <c r="F898" s="18" t="s">
        <v>2250</v>
      </c>
      <c r="G898" s="18" t="s">
        <v>2194</v>
      </c>
      <c r="H898" s="18" t="s">
        <v>2058</v>
      </c>
      <c r="I898" s="18"/>
      <c r="J898" s="18" t="s">
        <v>2358</v>
      </c>
    </row>
    <row r="899" ht="96" spans="1:10">
      <c r="A899" s="18" t="s">
        <v>3248</v>
      </c>
      <c r="B899" s="18" t="s">
        <v>3249</v>
      </c>
      <c r="C899" s="18"/>
      <c r="D899" s="18"/>
      <c r="E899" s="18"/>
      <c r="F899" s="18"/>
      <c r="G899" s="18"/>
      <c r="H899" s="18"/>
      <c r="I899" s="18"/>
      <c r="J899" s="18"/>
    </row>
    <row r="900" ht="72" spans="1:10">
      <c r="A900" s="18" t="s">
        <v>2052</v>
      </c>
      <c r="B900" s="18"/>
      <c r="C900" s="18" t="s">
        <v>2053</v>
      </c>
      <c r="D900" s="18" t="s">
        <v>2054</v>
      </c>
      <c r="E900" s="18" t="s">
        <v>2341</v>
      </c>
      <c r="F900" s="18" t="s">
        <v>2250</v>
      </c>
      <c r="G900" s="18" t="s">
        <v>2071</v>
      </c>
      <c r="H900" s="18" t="s">
        <v>2058</v>
      </c>
      <c r="I900" s="18"/>
      <c r="J900" s="18" t="s">
        <v>2342</v>
      </c>
    </row>
    <row r="901" ht="60" spans="1:10">
      <c r="A901" s="18" t="s">
        <v>2052</v>
      </c>
      <c r="B901" s="18"/>
      <c r="C901" s="18" t="s">
        <v>2053</v>
      </c>
      <c r="D901" s="18" t="s">
        <v>2059</v>
      </c>
      <c r="E901" s="18" t="s">
        <v>2343</v>
      </c>
      <c r="F901" s="18" t="s">
        <v>2250</v>
      </c>
      <c r="G901" s="18" t="s">
        <v>3250</v>
      </c>
      <c r="H901" s="18" t="s">
        <v>2464</v>
      </c>
      <c r="I901" s="18"/>
      <c r="J901" s="18" t="s">
        <v>2345</v>
      </c>
    </row>
    <row r="902" ht="96" spans="1:10">
      <c r="A902" s="18" t="s">
        <v>2052</v>
      </c>
      <c r="B902" s="18"/>
      <c r="C902" s="18" t="s">
        <v>2053</v>
      </c>
      <c r="D902" s="18" t="s">
        <v>2066</v>
      </c>
      <c r="E902" s="18" t="s">
        <v>2472</v>
      </c>
      <c r="F902" s="18" t="s">
        <v>2250</v>
      </c>
      <c r="G902" s="18" t="s">
        <v>2102</v>
      </c>
      <c r="H902" s="18" t="s">
        <v>2058</v>
      </c>
      <c r="I902" s="18"/>
      <c r="J902" s="18" t="s">
        <v>2473</v>
      </c>
    </row>
    <row r="903" ht="36" spans="1:10">
      <c r="A903" s="18" t="s">
        <v>2052</v>
      </c>
      <c r="B903" s="18"/>
      <c r="C903" s="18" t="s">
        <v>2068</v>
      </c>
      <c r="D903" s="18" t="s">
        <v>2069</v>
      </c>
      <c r="E903" s="18" t="s">
        <v>2348</v>
      </c>
      <c r="F903" s="18" t="s">
        <v>2320</v>
      </c>
      <c r="G903" s="18" t="s">
        <v>2102</v>
      </c>
      <c r="H903" s="18" t="s">
        <v>2058</v>
      </c>
      <c r="I903" s="18"/>
      <c r="J903" s="18" t="s">
        <v>2349</v>
      </c>
    </row>
    <row r="904" ht="48" spans="1:10">
      <c r="A904" s="18" t="s">
        <v>2052</v>
      </c>
      <c r="B904" s="18"/>
      <c r="C904" s="18" t="s">
        <v>2072</v>
      </c>
      <c r="D904" s="18" t="s">
        <v>2076</v>
      </c>
      <c r="E904" s="18" t="s">
        <v>2353</v>
      </c>
      <c r="F904" s="18" t="s">
        <v>2250</v>
      </c>
      <c r="G904" s="18" t="s">
        <v>2194</v>
      </c>
      <c r="H904" s="18" t="s">
        <v>2058</v>
      </c>
      <c r="I904" s="18"/>
      <c r="J904" s="18" t="s">
        <v>2355</v>
      </c>
    </row>
    <row r="905" spans="1:10">
      <c r="A905" s="18" t="s">
        <v>3251</v>
      </c>
      <c r="B905" s="18"/>
      <c r="C905" s="18"/>
      <c r="D905" s="18"/>
      <c r="E905" s="18"/>
      <c r="F905" s="18"/>
      <c r="G905" s="18"/>
      <c r="H905" s="18"/>
      <c r="I905" s="18"/>
      <c r="J905" s="18"/>
    </row>
    <row r="906" ht="24" spans="1:10">
      <c r="A906" s="18" t="s">
        <v>3252</v>
      </c>
      <c r="B906" s="18" t="s">
        <v>3253</v>
      </c>
      <c r="C906" s="18"/>
      <c r="D906" s="18"/>
      <c r="E906" s="18"/>
      <c r="F906" s="18"/>
      <c r="G906" s="18"/>
      <c r="H906" s="18"/>
      <c r="I906" s="18"/>
      <c r="J906" s="18"/>
    </row>
    <row r="907" ht="24" spans="1:10">
      <c r="A907" s="18" t="s">
        <v>2052</v>
      </c>
      <c r="B907" s="18"/>
      <c r="C907" s="18" t="s">
        <v>2053</v>
      </c>
      <c r="D907" s="18" t="s">
        <v>2059</v>
      </c>
      <c r="E907" s="18" t="s">
        <v>3254</v>
      </c>
      <c r="F907" s="18"/>
      <c r="G907" s="18" t="s">
        <v>3255</v>
      </c>
      <c r="H907" s="18" t="s">
        <v>2058</v>
      </c>
      <c r="I907" s="18"/>
      <c r="J907" s="18" t="s">
        <v>3256</v>
      </c>
    </row>
    <row r="908" ht="24" spans="1:10">
      <c r="A908" s="18" t="s">
        <v>2052</v>
      </c>
      <c r="B908" s="18"/>
      <c r="C908" s="18" t="s">
        <v>2068</v>
      </c>
      <c r="D908" s="18" t="s">
        <v>2069</v>
      </c>
      <c r="E908" s="18" t="s">
        <v>2270</v>
      </c>
      <c r="F908" s="18"/>
      <c r="G908" s="18" t="s">
        <v>3112</v>
      </c>
      <c r="H908" s="18" t="s">
        <v>2058</v>
      </c>
      <c r="I908" s="18"/>
      <c r="J908" s="18" t="s">
        <v>3257</v>
      </c>
    </row>
    <row r="909" ht="36" spans="1:10">
      <c r="A909" s="18" t="s">
        <v>2052</v>
      </c>
      <c r="B909" s="18"/>
      <c r="C909" s="18" t="s">
        <v>2072</v>
      </c>
      <c r="D909" s="18" t="s">
        <v>2177</v>
      </c>
      <c r="E909" s="18" t="s">
        <v>3258</v>
      </c>
      <c r="F909" s="18"/>
      <c r="G909" s="18" t="s">
        <v>3255</v>
      </c>
      <c r="H909" s="18" t="s">
        <v>2058</v>
      </c>
      <c r="I909" s="18"/>
      <c r="J909" s="18" t="s">
        <v>3259</v>
      </c>
    </row>
    <row r="910" ht="24" spans="1:10">
      <c r="A910" s="18" t="s">
        <v>3260</v>
      </c>
      <c r="B910" s="18" t="s">
        <v>3261</v>
      </c>
      <c r="C910" s="18"/>
      <c r="D910" s="18"/>
      <c r="E910" s="18"/>
      <c r="F910" s="18"/>
      <c r="G910" s="18"/>
      <c r="H910" s="18"/>
      <c r="I910" s="18"/>
      <c r="J910" s="18"/>
    </row>
    <row r="911" ht="156" spans="1:10">
      <c r="A911" s="18" t="s">
        <v>2052</v>
      </c>
      <c r="B911" s="18"/>
      <c r="C911" s="18" t="s">
        <v>2053</v>
      </c>
      <c r="D911" s="18" t="s">
        <v>2059</v>
      </c>
      <c r="E911" s="18" t="s">
        <v>3262</v>
      </c>
      <c r="F911" s="18"/>
      <c r="G911" s="18" t="s">
        <v>3263</v>
      </c>
      <c r="H911" s="18" t="s">
        <v>3264</v>
      </c>
      <c r="I911" s="18"/>
      <c r="J911" s="18" t="s">
        <v>3265</v>
      </c>
    </row>
    <row r="912" ht="156" spans="1:10">
      <c r="A912" s="18" t="s">
        <v>2052</v>
      </c>
      <c r="B912" s="18"/>
      <c r="C912" s="18" t="s">
        <v>2068</v>
      </c>
      <c r="D912" s="18" t="s">
        <v>2069</v>
      </c>
      <c r="E912" s="18" t="s">
        <v>2270</v>
      </c>
      <c r="F912" s="18"/>
      <c r="G912" s="18" t="s">
        <v>3266</v>
      </c>
      <c r="H912" s="18" t="s">
        <v>2058</v>
      </c>
      <c r="I912" s="18"/>
      <c r="J912" s="18" t="s">
        <v>3265</v>
      </c>
    </row>
    <row r="913" ht="156" spans="1:10">
      <c r="A913" s="18" t="s">
        <v>2052</v>
      </c>
      <c r="B913" s="18"/>
      <c r="C913" s="18" t="s">
        <v>2072</v>
      </c>
      <c r="D913" s="18" t="s">
        <v>2177</v>
      </c>
      <c r="E913" s="18" t="s">
        <v>3267</v>
      </c>
      <c r="F913" s="18"/>
      <c r="G913" s="18" t="s">
        <v>3266</v>
      </c>
      <c r="H913" s="18" t="s">
        <v>3268</v>
      </c>
      <c r="I913" s="18"/>
      <c r="J913" s="18" t="s">
        <v>3265</v>
      </c>
    </row>
    <row r="914" ht="36" spans="1:10">
      <c r="A914" s="18" t="s">
        <v>3269</v>
      </c>
      <c r="B914" s="18" t="s">
        <v>3270</v>
      </c>
      <c r="C914" s="18"/>
      <c r="D914" s="18"/>
      <c r="E914" s="18"/>
      <c r="F914" s="18"/>
      <c r="G914" s="18"/>
      <c r="H914" s="18"/>
      <c r="I914" s="18"/>
      <c r="J914" s="18"/>
    </row>
    <row r="915" ht="36" spans="1:10">
      <c r="A915" s="18" t="s">
        <v>2052</v>
      </c>
      <c r="B915" s="18"/>
      <c r="C915" s="18" t="s">
        <v>2053</v>
      </c>
      <c r="D915" s="18" t="s">
        <v>2059</v>
      </c>
      <c r="E915" s="18" t="s">
        <v>3271</v>
      </c>
      <c r="F915" s="18"/>
      <c r="G915" s="18" t="s">
        <v>3272</v>
      </c>
      <c r="H915" s="18" t="s">
        <v>2058</v>
      </c>
      <c r="I915" s="18"/>
      <c r="J915" s="18" t="s">
        <v>3272</v>
      </c>
    </row>
    <row r="916" spans="1:10">
      <c r="A916" s="18" t="s">
        <v>2052</v>
      </c>
      <c r="B916" s="18"/>
      <c r="C916" s="18" t="s">
        <v>2068</v>
      </c>
      <c r="D916" s="18" t="s">
        <v>2069</v>
      </c>
      <c r="E916" s="18" t="s">
        <v>2270</v>
      </c>
      <c r="F916" s="18"/>
      <c r="G916" s="18" t="s">
        <v>3266</v>
      </c>
      <c r="H916" s="18" t="s">
        <v>2058</v>
      </c>
      <c r="I916" s="18"/>
      <c r="J916" s="18" t="s">
        <v>3273</v>
      </c>
    </row>
    <row r="917" ht="24" spans="1:10">
      <c r="A917" s="18" t="s">
        <v>2052</v>
      </c>
      <c r="B917" s="18"/>
      <c r="C917" s="18" t="s">
        <v>2072</v>
      </c>
      <c r="D917" s="18" t="s">
        <v>2177</v>
      </c>
      <c r="E917" s="18" t="s">
        <v>3267</v>
      </c>
      <c r="F917" s="18"/>
      <c r="G917" s="18" t="s">
        <v>3266</v>
      </c>
      <c r="H917" s="18" t="s">
        <v>2058</v>
      </c>
      <c r="I917" s="18"/>
      <c r="J917" s="18" t="s">
        <v>3274</v>
      </c>
    </row>
    <row r="918" ht="36" spans="1:10">
      <c r="A918" s="18" t="s">
        <v>3275</v>
      </c>
      <c r="B918" s="18" t="s">
        <v>3276</v>
      </c>
      <c r="C918" s="18"/>
      <c r="D918" s="18"/>
      <c r="E918" s="18"/>
      <c r="F918" s="18"/>
      <c r="G918" s="18"/>
      <c r="H918" s="18"/>
      <c r="I918" s="18"/>
      <c r="J918" s="18"/>
    </row>
    <row r="919" spans="1:10">
      <c r="A919" s="18" t="s">
        <v>2052</v>
      </c>
      <c r="B919" s="18"/>
      <c r="C919" s="18" t="s">
        <v>2053</v>
      </c>
      <c r="D919" s="18" t="s">
        <v>2059</v>
      </c>
      <c r="E919" s="18" t="s">
        <v>3277</v>
      </c>
      <c r="F919" s="18"/>
      <c r="G919" s="18" t="s">
        <v>3278</v>
      </c>
      <c r="H919" s="18" t="s">
        <v>3264</v>
      </c>
      <c r="I919" s="18"/>
      <c r="J919" s="18" t="s">
        <v>3278</v>
      </c>
    </row>
    <row r="920" ht="24" spans="1:10">
      <c r="A920" s="18" t="s">
        <v>2052</v>
      </c>
      <c r="B920" s="18"/>
      <c r="C920" s="18" t="s">
        <v>2068</v>
      </c>
      <c r="D920" s="18" t="s">
        <v>2069</v>
      </c>
      <c r="E920" s="18" t="s">
        <v>2270</v>
      </c>
      <c r="F920" s="18"/>
      <c r="G920" s="18" t="s">
        <v>3266</v>
      </c>
      <c r="H920" s="18" t="s">
        <v>2058</v>
      </c>
      <c r="I920" s="18"/>
      <c r="J920" s="18" t="s">
        <v>3279</v>
      </c>
    </row>
    <row r="921" ht="24" spans="1:10">
      <c r="A921" s="18" t="s">
        <v>2052</v>
      </c>
      <c r="B921" s="18"/>
      <c r="C921" s="18" t="s">
        <v>2072</v>
      </c>
      <c r="D921" s="18" t="s">
        <v>2177</v>
      </c>
      <c r="E921" s="18" t="s">
        <v>3262</v>
      </c>
      <c r="F921" s="18"/>
      <c r="G921" s="18" t="s">
        <v>3266</v>
      </c>
      <c r="H921" s="18" t="s">
        <v>2058</v>
      </c>
      <c r="I921" s="18"/>
      <c r="J921" s="18" t="s">
        <v>3279</v>
      </c>
    </row>
    <row r="922" ht="84" spans="1:10">
      <c r="A922" s="18" t="s">
        <v>3280</v>
      </c>
      <c r="B922" s="18" t="s">
        <v>3281</v>
      </c>
      <c r="C922" s="18"/>
      <c r="D922" s="18"/>
      <c r="E922" s="18"/>
      <c r="F922" s="18"/>
      <c r="G922" s="18"/>
      <c r="H922" s="18"/>
      <c r="I922" s="18"/>
      <c r="J922" s="18"/>
    </row>
    <row r="923" ht="96" spans="1:10">
      <c r="A923" s="18" t="s">
        <v>2052</v>
      </c>
      <c r="B923" s="18"/>
      <c r="C923" s="18" t="s">
        <v>2053</v>
      </c>
      <c r="D923" s="18" t="s">
        <v>2059</v>
      </c>
      <c r="E923" s="18" t="s">
        <v>3282</v>
      </c>
      <c r="F923" s="18"/>
      <c r="G923" s="18" t="s">
        <v>3283</v>
      </c>
      <c r="H923" s="18" t="s">
        <v>2065</v>
      </c>
      <c r="I923" s="18"/>
      <c r="J923" s="18" t="s">
        <v>3284</v>
      </c>
    </row>
    <row r="924" spans="1:10">
      <c r="A924" s="18" t="s">
        <v>2052</v>
      </c>
      <c r="B924" s="18"/>
      <c r="C924" s="18" t="s">
        <v>2068</v>
      </c>
      <c r="D924" s="18" t="s">
        <v>2069</v>
      </c>
      <c r="E924" s="18" t="s">
        <v>2270</v>
      </c>
      <c r="F924" s="18"/>
      <c r="G924" s="18" t="s">
        <v>3266</v>
      </c>
      <c r="H924" s="18" t="s">
        <v>2058</v>
      </c>
      <c r="I924" s="18"/>
      <c r="J924" s="18" t="s">
        <v>3285</v>
      </c>
    </row>
    <row r="925" spans="1:10">
      <c r="A925" s="18" t="s">
        <v>2052</v>
      </c>
      <c r="B925" s="18"/>
      <c r="C925" s="18" t="s">
        <v>2072</v>
      </c>
      <c r="D925" s="18" t="s">
        <v>2177</v>
      </c>
      <c r="E925" s="18" t="s">
        <v>3267</v>
      </c>
      <c r="F925" s="18"/>
      <c r="G925" s="18" t="s">
        <v>3286</v>
      </c>
      <c r="H925" s="18" t="s">
        <v>2058</v>
      </c>
      <c r="I925" s="18"/>
      <c r="J925" s="18" t="s">
        <v>3287</v>
      </c>
    </row>
    <row r="926" spans="1:10">
      <c r="A926" s="18" t="s">
        <v>3288</v>
      </c>
      <c r="B926" s="18"/>
      <c r="C926" s="18"/>
      <c r="D926" s="18"/>
      <c r="E926" s="18"/>
      <c r="F926" s="18"/>
      <c r="G926" s="18"/>
      <c r="H926" s="18"/>
      <c r="I926" s="18"/>
      <c r="J926" s="18"/>
    </row>
    <row r="927" ht="24" spans="1:10">
      <c r="A927" s="18" t="s">
        <v>3289</v>
      </c>
      <c r="B927" s="18" t="s">
        <v>3290</v>
      </c>
      <c r="C927" s="18"/>
      <c r="D927" s="18"/>
      <c r="E927" s="18"/>
      <c r="F927" s="18"/>
      <c r="G927" s="18"/>
      <c r="H927" s="18"/>
      <c r="I927" s="18"/>
      <c r="J927" s="18"/>
    </row>
    <row r="928" ht="24" spans="1:10">
      <c r="A928" s="18" t="s">
        <v>2052</v>
      </c>
      <c r="B928" s="18"/>
      <c r="C928" s="18" t="s">
        <v>2053</v>
      </c>
      <c r="D928" s="18" t="s">
        <v>2059</v>
      </c>
      <c r="E928" s="18" t="s">
        <v>3291</v>
      </c>
      <c r="F928" s="18"/>
      <c r="G928" s="18" t="s">
        <v>2057</v>
      </c>
      <c r="H928" s="18" t="s">
        <v>2058</v>
      </c>
      <c r="I928" s="18"/>
      <c r="J928" s="18" t="s">
        <v>3292</v>
      </c>
    </row>
    <row r="929" ht="24" spans="1:10">
      <c r="A929" s="18" t="s">
        <v>2052</v>
      </c>
      <c r="B929" s="18"/>
      <c r="C929" s="18" t="s">
        <v>2053</v>
      </c>
      <c r="D929" s="18" t="s">
        <v>2066</v>
      </c>
      <c r="E929" s="18" t="s">
        <v>3293</v>
      </c>
      <c r="F929" s="18"/>
      <c r="G929" s="18" t="s">
        <v>2057</v>
      </c>
      <c r="H929" s="18" t="s">
        <v>2058</v>
      </c>
      <c r="I929" s="18"/>
      <c r="J929" s="18" t="s">
        <v>3294</v>
      </c>
    </row>
    <row r="930" ht="36" spans="1:10">
      <c r="A930" s="18" t="s">
        <v>2052</v>
      </c>
      <c r="B930" s="18"/>
      <c r="C930" s="18" t="s">
        <v>2068</v>
      </c>
      <c r="D930" s="18" t="s">
        <v>2069</v>
      </c>
      <c r="E930" s="18" t="s">
        <v>2270</v>
      </c>
      <c r="F930" s="18"/>
      <c r="G930" s="18" t="s">
        <v>2279</v>
      </c>
      <c r="H930" s="18" t="s">
        <v>2058</v>
      </c>
      <c r="I930" s="18"/>
      <c r="J930" s="18" t="s">
        <v>3295</v>
      </c>
    </row>
    <row r="931" ht="48" spans="1:10">
      <c r="A931" s="18" t="s">
        <v>2052</v>
      </c>
      <c r="B931" s="18"/>
      <c r="C931" s="18" t="s">
        <v>2072</v>
      </c>
      <c r="D931" s="18" t="s">
        <v>2076</v>
      </c>
      <c r="E931" s="18" t="s">
        <v>3296</v>
      </c>
      <c r="F931" s="18"/>
      <c r="G931" s="18" t="s">
        <v>3297</v>
      </c>
      <c r="H931" s="18"/>
      <c r="I931" s="18"/>
      <c r="J931" s="18" t="s">
        <v>3298</v>
      </c>
    </row>
    <row r="932" spans="1:10">
      <c r="A932" s="18" t="s">
        <v>3299</v>
      </c>
      <c r="B932" s="18"/>
      <c r="C932" s="18"/>
      <c r="D932" s="18"/>
      <c r="E932" s="18"/>
      <c r="F932" s="18"/>
      <c r="G932" s="18"/>
      <c r="H932" s="18"/>
      <c r="I932" s="18"/>
      <c r="J932" s="18"/>
    </row>
    <row r="933" ht="24" spans="1:10">
      <c r="A933" s="18" t="s">
        <v>3300</v>
      </c>
      <c r="B933" s="18" t="s">
        <v>3301</v>
      </c>
      <c r="C933" s="18"/>
      <c r="D933" s="18"/>
      <c r="E933" s="18"/>
      <c r="F933" s="18"/>
      <c r="G933" s="18"/>
      <c r="H933" s="18"/>
      <c r="I933" s="18"/>
      <c r="J933" s="18"/>
    </row>
    <row r="934" ht="24" spans="1:10">
      <c r="A934" s="18" t="s">
        <v>2052</v>
      </c>
      <c r="B934" s="18"/>
      <c r="C934" s="18" t="s">
        <v>2053</v>
      </c>
      <c r="D934" s="18" t="s">
        <v>2059</v>
      </c>
      <c r="E934" s="18" t="s">
        <v>3302</v>
      </c>
      <c r="F934" s="18"/>
      <c r="G934" s="18" t="s">
        <v>2064</v>
      </c>
      <c r="H934" s="18" t="s">
        <v>2328</v>
      </c>
      <c r="I934" s="18"/>
      <c r="J934" s="18" t="s">
        <v>3301</v>
      </c>
    </row>
    <row r="935" ht="24" spans="1:10">
      <c r="A935" s="18" t="s">
        <v>2052</v>
      </c>
      <c r="B935" s="18"/>
      <c r="C935" s="18" t="s">
        <v>2068</v>
      </c>
      <c r="D935" s="18" t="s">
        <v>2069</v>
      </c>
      <c r="E935" s="18" t="s">
        <v>2807</v>
      </c>
      <c r="F935" s="18"/>
      <c r="G935" s="18" t="s">
        <v>2418</v>
      </c>
      <c r="H935" s="18" t="s">
        <v>2058</v>
      </c>
      <c r="I935" s="18"/>
      <c r="J935" s="18" t="s">
        <v>3301</v>
      </c>
    </row>
    <row r="936" ht="24" spans="1:10">
      <c r="A936" s="18" t="s">
        <v>2052</v>
      </c>
      <c r="B936" s="18"/>
      <c r="C936" s="18" t="s">
        <v>2072</v>
      </c>
      <c r="D936" s="18" t="s">
        <v>2076</v>
      </c>
      <c r="E936" s="18" t="s">
        <v>3303</v>
      </c>
      <c r="F936" s="18"/>
      <c r="G936" s="18" t="s">
        <v>2418</v>
      </c>
      <c r="H936" s="18" t="s">
        <v>2058</v>
      </c>
      <c r="I936" s="18"/>
      <c r="J936" s="18" t="s">
        <v>3301</v>
      </c>
    </row>
    <row r="937" ht="36" spans="1:10">
      <c r="A937" s="18" t="s">
        <v>3304</v>
      </c>
      <c r="B937" s="18" t="s">
        <v>3305</v>
      </c>
      <c r="C937" s="18"/>
      <c r="D937" s="18"/>
      <c r="E937" s="18"/>
      <c r="F937" s="18"/>
      <c r="G937" s="18"/>
      <c r="H937" s="18"/>
      <c r="I937" s="18"/>
      <c r="J937" s="18"/>
    </row>
    <row r="938" spans="1:10">
      <c r="A938" s="18" t="s">
        <v>2052</v>
      </c>
      <c r="B938" s="18"/>
      <c r="C938" s="18" t="s">
        <v>2053</v>
      </c>
      <c r="D938" s="18" t="s">
        <v>2059</v>
      </c>
      <c r="E938" s="18" t="s">
        <v>3306</v>
      </c>
      <c r="F938" s="18"/>
      <c r="G938" s="18" t="s">
        <v>3307</v>
      </c>
      <c r="H938" s="18" t="s">
        <v>2263</v>
      </c>
      <c r="I938" s="18"/>
      <c r="J938" s="18" t="s">
        <v>3308</v>
      </c>
    </row>
    <row r="939" spans="1:10">
      <c r="A939" s="18" t="s">
        <v>2052</v>
      </c>
      <c r="B939" s="18"/>
      <c r="C939" s="18" t="s">
        <v>2068</v>
      </c>
      <c r="D939" s="18" t="s">
        <v>2069</v>
      </c>
      <c r="E939" s="18" t="s">
        <v>3309</v>
      </c>
      <c r="F939" s="18"/>
      <c r="G939" s="18" t="s">
        <v>2418</v>
      </c>
      <c r="H939" s="18" t="s">
        <v>2058</v>
      </c>
      <c r="I939" s="18"/>
      <c r="J939" s="18" t="s">
        <v>3308</v>
      </c>
    </row>
    <row r="940" spans="1:10">
      <c r="A940" s="18" t="s">
        <v>2052</v>
      </c>
      <c r="B940" s="18"/>
      <c r="C940" s="18" t="s">
        <v>2072</v>
      </c>
      <c r="D940" s="18" t="s">
        <v>2076</v>
      </c>
      <c r="E940" s="18" t="s">
        <v>3310</v>
      </c>
      <c r="F940" s="18"/>
      <c r="G940" s="18" t="s">
        <v>2418</v>
      </c>
      <c r="H940" s="18" t="s">
        <v>2058</v>
      </c>
      <c r="I940" s="18"/>
      <c r="J940" s="18" t="s">
        <v>3308</v>
      </c>
    </row>
    <row r="941" ht="84" spans="1:10">
      <c r="A941" s="18" t="s">
        <v>3311</v>
      </c>
      <c r="B941" s="18" t="s">
        <v>3312</v>
      </c>
      <c r="C941" s="18"/>
      <c r="D941" s="18"/>
      <c r="E941" s="18"/>
      <c r="F941" s="18"/>
      <c r="G941" s="18"/>
      <c r="H941" s="18"/>
      <c r="I941" s="18"/>
      <c r="J941" s="18"/>
    </row>
    <row r="942" ht="36" spans="1:10">
      <c r="A942" s="18" t="s">
        <v>2052</v>
      </c>
      <c r="B942" s="18"/>
      <c r="C942" s="18" t="s">
        <v>2053</v>
      </c>
      <c r="D942" s="18" t="s">
        <v>2059</v>
      </c>
      <c r="E942" s="18" t="s">
        <v>3313</v>
      </c>
      <c r="F942" s="18"/>
      <c r="G942" s="18" t="s">
        <v>2064</v>
      </c>
      <c r="H942" s="18" t="s">
        <v>2143</v>
      </c>
      <c r="I942" s="18"/>
      <c r="J942" s="18" t="s">
        <v>3314</v>
      </c>
    </row>
    <row r="943" ht="36" spans="1:10">
      <c r="A943" s="18" t="s">
        <v>2052</v>
      </c>
      <c r="B943" s="18"/>
      <c r="C943" s="18" t="s">
        <v>2068</v>
      </c>
      <c r="D943" s="18" t="s">
        <v>2069</v>
      </c>
      <c r="E943" s="18" t="s">
        <v>3315</v>
      </c>
      <c r="F943" s="18"/>
      <c r="G943" s="18" t="s">
        <v>2418</v>
      </c>
      <c r="H943" s="18" t="s">
        <v>2058</v>
      </c>
      <c r="I943" s="18"/>
      <c r="J943" s="18" t="s">
        <v>3314</v>
      </c>
    </row>
    <row r="944" ht="36" spans="1:10">
      <c r="A944" s="18" t="s">
        <v>2052</v>
      </c>
      <c r="B944" s="18"/>
      <c r="C944" s="18" t="s">
        <v>2072</v>
      </c>
      <c r="D944" s="18" t="s">
        <v>2076</v>
      </c>
      <c r="E944" s="18" t="s">
        <v>3316</v>
      </c>
      <c r="F944" s="18"/>
      <c r="G944" s="18" t="s">
        <v>2418</v>
      </c>
      <c r="H944" s="18" t="s">
        <v>2058</v>
      </c>
      <c r="I944" s="18"/>
      <c r="J944" s="18" t="s">
        <v>3314</v>
      </c>
    </row>
    <row r="945" ht="24" spans="1:10">
      <c r="A945" s="18" t="s">
        <v>3317</v>
      </c>
      <c r="B945" s="18" t="s">
        <v>3318</v>
      </c>
      <c r="C945" s="18"/>
      <c r="D945" s="18"/>
      <c r="E945" s="18"/>
      <c r="F945" s="18"/>
      <c r="G945" s="18"/>
      <c r="H945" s="18"/>
      <c r="I945" s="18"/>
      <c r="J945" s="18"/>
    </row>
    <row r="946" ht="24" spans="1:10">
      <c r="A946" s="18" t="s">
        <v>2052</v>
      </c>
      <c r="B946" s="18"/>
      <c r="C946" s="18" t="s">
        <v>2053</v>
      </c>
      <c r="D946" s="18" t="s">
        <v>2066</v>
      </c>
      <c r="E946" s="18" t="s">
        <v>3319</v>
      </c>
      <c r="F946" s="18"/>
      <c r="G946" s="18" t="s">
        <v>2418</v>
      </c>
      <c r="H946" s="18" t="s">
        <v>2058</v>
      </c>
      <c r="I946" s="18"/>
      <c r="J946" s="18" t="s">
        <v>3320</v>
      </c>
    </row>
    <row r="947" spans="1:10">
      <c r="A947" s="18" t="s">
        <v>2052</v>
      </c>
      <c r="B947" s="18"/>
      <c r="C947" s="18" t="s">
        <v>2068</v>
      </c>
      <c r="D947" s="18" t="s">
        <v>2069</v>
      </c>
      <c r="E947" s="18" t="s">
        <v>3321</v>
      </c>
      <c r="F947" s="18"/>
      <c r="G947" s="18" t="s">
        <v>2418</v>
      </c>
      <c r="H947" s="18" t="s">
        <v>2058</v>
      </c>
      <c r="I947" s="18"/>
      <c r="J947" s="18" t="s">
        <v>3320</v>
      </c>
    </row>
    <row r="948" spans="1:10">
      <c r="A948" s="18" t="s">
        <v>2052</v>
      </c>
      <c r="B948" s="18"/>
      <c r="C948" s="18" t="s">
        <v>2072</v>
      </c>
      <c r="D948" s="18" t="s">
        <v>2076</v>
      </c>
      <c r="E948" s="18" t="s">
        <v>3322</v>
      </c>
      <c r="F948" s="18"/>
      <c r="G948" s="18" t="s">
        <v>2418</v>
      </c>
      <c r="H948" s="18" t="s">
        <v>2058</v>
      </c>
      <c r="I948" s="18"/>
      <c r="J948" s="18" t="s">
        <v>3320</v>
      </c>
    </row>
    <row r="949" ht="60" spans="1:10">
      <c r="A949" s="18" t="s">
        <v>3323</v>
      </c>
      <c r="B949" s="18" t="s">
        <v>3324</v>
      </c>
      <c r="C949" s="18"/>
      <c r="D949" s="18"/>
      <c r="E949" s="18"/>
      <c r="F949" s="18"/>
      <c r="G949" s="18"/>
      <c r="H949" s="18"/>
      <c r="I949" s="18"/>
      <c r="J949" s="18"/>
    </row>
    <row r="950" ht="24" spans="1:10">
      <c r="A950" s="18" t="s">
        <v>2052</v>
      </c>
      <c r="B950" s="18"/>
      <c r="C950" s="18" t="s">
        <v>2053</v>
      </c>
      <c r="D950" s="18" t="s">
        <v>2059</v>
      </c>
      <c r="E950" s="18" t="s">
        <v>3325</v>
      </c>
      <c r="F950" s="18"/>
      <c r="G950" s="18" t="s">
        <v>2203</v>
      </c>
      <c r="H950" s="18" t="s">
        <v>2328</v>
      </c>
      <c r="I950" s="18"/>
      <c r="J950" s="18" t="s">
        <v>3326</v>
      </c>
    </row>
    <row r="951" ht="24" spans="1:10">
      <c r="A951" s="18" t="s">
        <v>2052</v>
      </c>
      <c r="B951" s="18"/>
      <c r="C951" s="18" t="s">
        <v>2068</v>
      </c>
      <c r="D951" s="18" t="s">
        <v>2069</v>
      </c>
      <c r="E951" s="18" t="s">
        <v>3327</v>
      </c>
      <c r="F951" s="18"/>
      <c r="G951" s="18" t="s">
        <v>2418</v>
      </c>
      <c r="H951" s="18" t="s">
        <v>2058</v>
      </c>
      <c r="I951" s="18"/>
      <c r="J951" s="18" t="s">
        <v>3326</v>
      </c>
    </row>
    <row r="952" ht="36" spans="1:10">
      <c r="A952" s="18" t="s">
        <v>2052</v>
      </c>
      <c r="B952" s="18"/>
      <c r="C952" s="18" t="s">
        <v>2072</v>
      </c>
      <c r="D952" s="18" t="s">
        <v>2076</v>
      </c>
      <c r="E952" s="18" t="s">
        <v>3328</v>
      </c>
      <c r="F952" s="18"/>
      <c r="G952" s="18" t="s">
        <v>2418</v>
      </c>
      <c r="H952" s="18" t="s">
        <v>2058</v>
      </c>
      <c r="I952" s="18"/>
      <c r="J952" s="18" t="s">
        <v>3326</v>
      </c>
    </row>
    <row r="953" ht="60" spans="1:10">
      <c r="A953" s="18" t="s">
        <v>3329</v>
      </c>
      <c r="B953" s="18" t="s">
        <v>3330</v>
      </c>
      <c r="C953" s="18"/>
      <c r="D953" s="18"/>
      <c r="E953" s="18"/>
      <c r="F953" s="18"/>
      <c r="G953" s="18"/>
      <c r="H953" s="18"/>
      <c r="I953" s="18"/>
      <c r="J953" s="18"/>
    </row>
    <row r="954" ht="48" spans="1:10">
      <c r="A954" s="18" t="s">
        <v>2052</v>
      </c>
      <c r="B954" s="18"/>
      <c r="C954" s="18" t="s">
        <v>2053</v>
      </c>
      <c r="D954" s="18" t="s">
        <v>2059</v>
      </c>
      <c r="E954" s="18" t="s">
        <v>3331</v>
      </c>
      <c r="F954" s="18"/>
      <c r="G954" s="18" t="s">
        <v>2064</v>
      </c>
      <c r="H954" s="18" t="s">
        <v>2322</v>
      </c>
      <c r="I954" s="18"/>
      <c r="J954" s="18" t="s">
        <v>3332</v>
      </c>
    </row>
    <row r="955" ht="48" spans="1:10">
      <c r="A955" s="18" t="s">
        <v>2052</v>
      </c>
      <c r="B955" s="18"/>
      <c r="C955" s="18" t="s">
        <v>2068</v>
      </c>
      <c r="D955" s="18" t="s">
        <v>2069</v>
      </c>
      <c r="E955" s="18" t="s">
        <v>3333</v>
      </c>
      <c r="F955" s="18"/>
      <c r="G955" s="18" t="s">
        <v>2418</v>
      </c>
      <c r="H955" s="18" t="s">
        <v>2058</v>
      </c>
      <c r="I955" s="18"/>
      <c r="J955" s="18" t="s">
        <v>3332</v>
      </c>
    </row>
    <row r="956" ht="48" spans="1:10">
      <c r="A956" s="18" t="s">
        <v>2052</v>
      </c>
      <c r="B956" s="18"/>
      <c r="C956" s="18" t="s">
        <v>2072</v>
      </c>
      <c r="D956" s="18" t="s">
        <v>2076</v>
      </c>
      <c r="E956" s="18" t="s">
        <v>3332</v>
      </c>
      <c r="F956" s="18"/>
      <c r="G956" s="18" t="s">
        <v>2418</v>
      </c>
      <c r="H956" s="18" t="s">
        <v>2058</v>
      </c>
      <c r="I956" s="18"/>
      <c r="J956" s="18" t="s">
        <v>3332</v>
      </c>
    </row>
    <row r="957" ht="24" spans="1:10">
      <c r="A957" s="18" t="s">
        <v>3334</v>
      </c>
      <c r="B957" s="18" t="s">
        <v>3335</v>
      </c>
      <c r="C957" s="18"/>
      <c r="D957" s="18"/>
      <c r="E957" s="18"/>
      <c r="F957" s="18"/>
      <c r="G957" s="18"/>
      <c r="H957" s="18"/>
      <c r="I957" s="18"/>
      <c r="J957" s="18"/>
    </row>
    <row r="958" ht="24" spans="1:10">
      <c r="A958" s="18" t="s">
        <v>2052</v>
      </c>
      <c r="B958" s="18"/>
      <c r="C958" s="18" t="s">
        <v>2053</v>
      </c>
      <c r="D958" s="18" t="s">
        <v>2059</v>
      </c>
      <c r="E958" s="18" t="s">
        <v>3336</v>
      </c>
      <c r="F958" s="18"/>
      <c r="G958" s="18" t="s">
        <v>3337</v>
      </c>
      <c r="H958" s="18" t="s">
        <v>2146</v>
      </c>
      <c r="I958" s="18"/>
      <c r="J958" s="18" t="s">
        <v>3338</v>
      </c>
    </row>
    <row r="959" ht="24" spans="1:10">
      <c r="A959" s="18" t="s">
        <v>2052</v>
      </c>
      <c r="B959" s="18"/>
      <c r="C959" s="18" t="s">
        <v>2068</v>
      </c>
      <c r="D959" s="18" t="s">
        <v>2069</v>
      </c>
      <c r="E959" s="18" t="s">
        <v>2807</v>
      </c>
      <c r="F959" s="18"/>
      <c r="G959" s="18" t="s">
        <v>2418</v>
      </c>
      <c r="H959" s="18" t="s">
        <v>2058</v>
      </c>
      <c r="I959" s="18"/>
      <c r="J959" s="18" t="s">
        <v>3338</v>
      </c>
    </row>
    <row r="960" ht="24" spans="1:10">
      <c r="A960" s="18" t="s">
        <v>2052</v>
      </c>
      <c r="B960" s="18"/>
      <c r="C960" s="18" t="s">
        <v>2072</v>
      </c>
      <c r="D960" s="18" t="s">
        <v>2076</v>
      </c>
      <c r="E960" s="18" t="s">
        <v>3303</v>
      </c>
      <c r="F960" s="18"/>
      <c r="G960" s="18" t="s">
        <v>2418</v>
      </c>
      <c r="H960" s="18" t="s">
        <v>2058</v>
      </c>
      <c r="I960" s="18"/>
      <c r="J960" s="18" t="s">
        <v>3338</v>
      </c>
    </row>
    <row r="961" ht="36" spans="1:10">
      <c r="A961" s="18" t="s">
        <v>3339</v>
      </c>
      <c r="B961" s="18" t="s">
        <v>3340</v>
      </c>
      <c r="C961" s="18"/>
      <c r="D961" s="18"/>
      <c r="E961" s="18"/>
      <c r="F961" s="18"/>
      <c r="G961" s="18"/>
      <c r="H961" s="18"/>
      <c r="I961" s="18"/>
      <c r="J961" s="18"/>
    </row>
    <row r="962" spans="1:10">
      <c r="A962" s="18" t="s">
        <v>2052</v>
      </c>
      <c r="B962" s="18"/>
      <c r="C962" s="18" t="s">
        <v>2053</v>
      </c>
      <c r="D962" s="18" t="s">
        <v>2066</v>
      </c>
      <c r="E962" s="18" t="s">
        <v>3341</v>
      </c>
      <c r="F962" s="18"/>
      <c r="G962" s="18" t="s">
        <v>2418</v>
      </c>
      <c r="H962" s="18" t="s">
        <v>2058</v>
      </c>
      <c r="I962" s="18"/>
      <c r="J962" s="18" t="s">
        <v>3320</v>
      </c>
    </row>
    <row r="963" spans="1:10">
      <c r="A963" s="18" t="s">
        <v>2052</v>
      </c>
      <c r="B963" s="18"/>
      <c r="C963" s="18" t="s">
        <v>2068</v>
      </c>
      <c r="D963" s="18" t="s">
        <v>2069</v>
      </c>
      <c r="E963" s="18" t="s">
        <v>3321</v>
      </c>
      <c r="F963" s="18"/>
      <c r="G963" s="18" t="s">
        <v>2418</v>
      </c>
      <c r="H963" s="18" t="s">
        <v>2058</v>
      </c>
      <c r="I963" s="18"/>
      <c r="J963" s="18" t="s">
        <v>3320</v>
      </c>
    </row>
    <row r="964" spans="1:10">
      <c r="A964" s="18" t="s">
        <v>2052</v>
      </c>
      <c r="B964" s="18"/>
      <c r="C964" s="18" t="s">
        <v>2072</v>
      </c>
      <c r="D964" s="18" t="s">
        <v>2076</v>
      </c>
      <c r="E964" s="18" t="s">
        <v>3342</v>
      </c>
      <c r="F964" s="18"/>
      <c r="G964" s="18" t="s">
        <v>2418</v>
      </c>
      <c r="H964" s="18" t="s">
        <v>2058</v>
      </c>
      <c r="I964" s="18"/>
      <c r="J964" s="18" t="s">
        <v>3320</v>
      </c>
    </row>
    <row r="965" ht="24" spans="1:10">
      <c r="A965" s="18" t="s">
        <v>3343</v>
      </c>
      <c r="B965" s="18" t="s">
        <v>3344</v>
      </c>
      <c r="C965" s="18"/>
      <c r="D965" s="18"/>
      <c r="E965" s="18"/>
      <c r="F965" s="18"/>
      <c r="G965" s="18"/>
      <c r="H965" s="18"/>
      <c r="I965" s="18"/>
      <c r="J965" s="18"/>
    </row>
    <row r="966" ht="24" spans="1:10">
      <c r="A966" s="18" t="s">
        <v>2052</v>
      </c>
      <c r="B966" s="18"/>
      <c r="C966" s="18" t="s">
        <v>2053</v>
      </c>
      <c r="D966" s="18" t="s">
        <v>2066</v>
      </c>
      <c r="E966" s="18" t="s">
        <v>3345</v>
      </c>
      <c r="F966" s="18"/>
      <c r="G966" s="18" t="s">
        <v>2418</v>
      </c>
      <c r="H966" s="18" t="s">
        <v>2058</v>
      </c>
      <c r="I966" s="18"/>
      <c r="J966" s="18" t="s">
        <v>3320</v>
      </c>
    </row>
    <row r="967" spans="1:10">
      <c r="A967" s="18" t="s">
        <v>2052</v>
      </c>
      <c r="B967" s="18"/>
      <c r="C967" s="18" t="s">
        <v>2068</v>
      </c>
      <c r="D967" s="18" t="s">
        <v>2069</v>
      </c>
      <c r="E967" s="18" t="s">
        <v>3321</v>
      </c>
      <c r="F967" s="18"/>
      <c r="G967" s="18" t="s">
        <v>2418</v>
      </c>
      <c r="H967" s="18" t="s">
        <v>2058</v>
      </c>
      <c r="I967" s="18"/>
      <c r="J967" s="18" t="s">
        <v>3320</v>
      </c>
    </row>
    <row r="968" spans="1:10">
      <c r="A968" s="18" t="s">
        <v>2052</v>
      </c>
      <c r="B968" s="18"/>
      <c r="C968" s="18" t="s">
        <v>2072</v>
      </c>
      <c r="D968" s="18" t="s">
        <v>2076</v>
      </c>
      <c r="E968" s="18" t="s">
        <v>3322</v>
      </c>
      <c r="F968" s="18"/>
      <c r="G968" s="18" t="s">
        <v>2418</v>
      </c>
      <c r="H968" s="18" t="s">
        <v>2058</v>
      </c>
      <c r="I968" s="18"/>
      <c r="J968" s="18" t="s">
        <v>3320</v>
      </c>
    </row>
    <row r="969" ht="24" spans="1:10">
      <c r="A969" s="18" t="s">
        <v>3346</v>
      </c>
      <c r="B969" s="18" t="s">
        <v>3347</v>
      </c>
      <c r="C969" s="18"/>
      <c r="D969" s="18"/>
      <c r="E969" s="18"/>
      <c r="F969" s="18"/>
      <c r="G969" s="18"/>
      <c r="H969" s="18"/>
      <c r="I969" s="18"/>
      <c r="J969" s="18"/>
    </row>
    <row r="970" spans="1:10">
      <c r="A970" s="18" t="s">
        <v>2052</v>
      </c>
      <c r="B970" s="18"/>
      <c r="C970" s="18" t="s">
        <v>2053</v>
      </c>
      <c r="D970" s="18" t="s">
        <v>2059</v>
      </c>
      <c r="E970" s="18" t="s">
        <v>3348</v>
      </c>
      <c r="F970" s="18"/>
      <c r="G970" s="18" t="s">
        <v>2387</v>
      </c>
      <c r="H970" s="18" t="s">
        <v>2099</v>
      </c>
      <c r="I970" s="18"/>
      <c r="J970" s="18" t="s">
        <v>3320</v>
      </c>
    </row>
    <row r="971" spans="1:10">
      <c r="A971" s="18" t="s">
        <v>2052</v>
      </c>
      <c r="B971" s="18"/>
      <c r="C971" s="18" t="s">
        <v>2068</v>
      </c>
      <c r="D971" s="18" t="s">
        <v>2069</v>
      </c>
      <c r="E971" s="18" t="s">
        <v>3315</v>
      </c>
      <c r="F971" s="18" t="s">
        <v>2250</v>
      </c>
      <c r="G971" s="18" t="s">
        <v>2418</v>
      </c>
      <c r="H971" s="18" t="s">
        <v>2058</v>
      </c>
      <c r="I971" s="18" t="s">
        <v>2252</v>
      </c>
      <c r="J971" s="18" t="s">
        <v>3320</v>
      </c>
    </row>
    <row r="972" spans="1:10">
      <c r="A972" s="18" t="s">
        <v>2052</v>
      </c>
      <c r="B972" s="18"/>
      <c r="C972" s="18" t="s">
        <v>2072</v>
      </c>
      <c r="D972" s="18" t="s">
        <v>2076</v>
      </c>
      <c r="E972" s="18" t="s">
        <v>3349</v>
      </c>
      <c r="F972" s="18"/>
      <c r="G972" s="18" t="s">
        <v>2418</v>
      </c>
      <c r="H972" s="18" t="s">
        <v>2058</v>
      </c>
      <c r="I972" s="18"/>
      <c r="J972" s="18" t="s">
        <v>3320</v>
      </c>
    </row>
    <row r="973" ht="48" spans="1:10">
      <c r="A973" s="18" t="s">
        <v>3350</v>
      </c>
      <c r="B973" s="18" t="s">
        <v>3351</v>
      </c>
      <c r="C973" s="18"/>
      <c r="D973" s="18"/>
      <c r="E973" s="18"/>
      <c r="F973" s="18"/>
      <c r="G973" s="18"/>
      <c r="H973" s="18"/>
      <c r="I973" s="18"/>
      <c r="J973" s="18"/>
    </row>
    <row r="974" spans="1:10">
      <c r="A974" s="18" t="s">
        <v>2052</v>
      </c>
      <c r="B974" s="18"/>
      <c r="C974" s="18" t="s">
        <v>2053</v>
      </c>
      <c r="D974" s="18" t="s">
        <v>2059</v>
      </c>
      <c r="E974" s="18" t="s">
        <v>3352</v>
      </c>
      <c r="F974" s="18"/>
      <c r="G974" s="18" t="s">
        <v>2643</v>
      </c>
      <c r="H974" s="18" t="s">
        <v>2099</v>
      </c>
      <c r="I974" s="18"/>
      <c r="J974" s="18" t="s">
        <v>3320</v>
      </c>
    </row>
    <row r="975" spans="1:10">
      <c r="A975" s="18" t="s">
        <v>2052</v>
      </c>
      <c r="B975" s="18"/>
      <c r="C975" s="18" t="s">
        <v>2068</v>
      </c>
      <c r="D975" s="18" t="s">
        <v>2069</v>
      </c>
      <c r="E975" s="18" t="s">
        <v>3315</v>
      </c>
      <c r="F975" s="18" t="s">
        <v>2250</v>
      </c>
      <c r="G975" s="18" t="s">
        <v>2418</v>
      </c>
      <c r="H975" s="18" t="s">
        <v>2058</v>
      </c>
      <c r="I975" s="18" t="s">
        <v>2252</v>
      </c>
      <c r="J975" s="18" t="s">
        <v>3320</v>
      </c>
    </row>
    <row r="976" spans="1:10">
      <c r="A976" s="18" t="s">
        <v>2052</v>
      </c>
      <c r="B976" s="18"/>
      <c r="C976" s="18" t="s">
        <v>2072</v>
      </c>
      <c r="D976" s="18" t="s">
        <v>2076</v>
      </c>
      <c r="E976" s="18" t="s">
        <v>3349</v>
      </c>
      <c r="F976" s="18"/>
      <c r="G976" s="18" t="s">
        <v>2418</v>
      </c>
      <c r="H976" s="18" t="s">
        <v>2058</v>
      </c>
      <c r="I976" s="18"/>
      <c r="J976" s="18" t="s">
        <v>3320</v>
      </c>
    </row>
    <row r="977" ht="36" spans="1:10">
      <c r="A977" s="18" t="s">
        <v>3353</v>
      </c>
      <c r="B977" s="18" t="s">
        <v>3354</v>
      </c>
      <c r="C977" s="18"/>
      <c r="D977" s="18"/>
      <c r="E977" s="18"/>
      <c r="F977" s="18"/>
      <c r="G977" s="18"/>
      <c r="H977" s="18"/>
      <c r="I977" s="18"/>
      <c r="J977" s="18"/>
    </row>
    <row r="978" spans="1:10">
      <c r="A978" s="18" t="s">
        <v>2052</v>
      </c>
      <c r="B978" s="18"/>
      <c r="C978" s="18" t="s">
        <v>2053</v>
      </c>
      <c r="D978" s="18" t="s">
        <v>2059</v>
      </c>
      <c r="E978" s="18" t="s">
        <v>3306</v>
      </c>
      <c r="F978" s="18"/>
      <c r="G978" s="18" t="s">
        <v>3355</v>
      </c>
      <c r="H978" s="18" t="s">
        <v>2263</v>
      </c>
      <c r="I978" s="18"/>
      <c r="J978" s="18" t="s">
        <v>3308</v>
      </c>
    </row>
    <row r="979" spans="1:10">
      <c r="A979" s="18" t="s">
        <v>2052</v>
      </c>
      <c r="B979" s="18"/>
      <c r="C979" s="18" t="s">
        <v>2068</v>
      </c>
      <c r="D979" s="18" t="s">
        <v>2069</v>
      </c>
      <c r="E979" s="18" t="s">
        <v>3309</v>
      </c>
      <c r="F979" s="18"/>
      <c r="G979" s="18" t="s">
        <v>2418</v>
      </c>
      <c r="H979" s="18" t="s">
        <v>2058</v>
      </c>
      <c r="I979" s="18"/>
      <c r="J979" s="18" t="s">
        <v>3308</v>
      </c>
    </row>
    <row r="980" spans="1:10">
      <c r="A980" s="18" t="s">
        <v>2052</v>
      </c>
      <c r="B980" s="18"/>
      <c r="C980" s="18" t="s">
        <v>2072</v>
      </c>
      <c r="D980" s="18" t="s">
        <v>2076</v>
      </c>
      <c r="E980" s="18" t="s">
        <v>3310</v>
      </c>
      <c r="F980" s="18"/>
      <c r="G980" s="18" t="s">
        <v>2418</v>
      </c>
      <c r="H980" s="18" t="s">
        <v>2058</v>
      </c>
      <c r="I980" s="18"/>
      <c r="J980" s="18" t="s">
        <v>3308</v>
      </c>
    </row>
    <row r="981" ht="48" spans="1:10">
      <c r="A981" s="18" t="s">
        <v>3356</v>
      </c>
      <c r="B981" s="18" t="s">
        <v>3357</v>
      </c>
      <c r="C981" s="18"/>
      <c r="D981" s="18"/>
      <c r="E981" s="18"/>
      <c r="F981" s="18"/>
      <c r="G981" s="18"/>
      <c r="H981" s="18"/>
      <c r="I981" s="18"/>
      <c r="J981" s="18"/>
    </row>
    <row r="982" spans="1:10">
      <c r="A982" s="18" t="s">
        <v>2052</v>
      </c>
      <c r="B982" s="18"/>
      <c r="C982" s="18" t="s">
        <v>2053</v>
      </c>
      <c r="D982" s="18" t="s">
        <v>2059</v>
      </c>
      <c r="E982" s="18" t="s">
        <v>3358</v>
      </c>
      <c r="F982" s="18"/>
      <c r="G982" s="18" t="s">
        <v>2647</v>
      </c>
      <c r="H982" s="18" t="s">
        <v>3359</v>
      </c>
      <c r="I982" s="18"/>
      <c r="J982" s="18" t="s">
        <v>3320</v>
      </c>
    </row>
    <row r="983" spans="1:10">
      <c r="A983" s="18" t="s">
        <v>2052</v>
      </c>
      <c r="B983" s="18"/>
      <c r="C983" s="18" t="s">
        <v>2068</v>
      </c>
      <c r="D983" s="18" t="s">
        <v>2069</v>
      </c>
      <c r="E983" s="18" t="s">
        <v>3315</v>
      </c>
      <c r="F983" s="18" t="s">
        <v>2250</v>
      </c>
      <c r="G983" s="18" t="s">
        <v>2418</v>
      </c>
      <c r="H983" s="18" t="s">
        <v>2058</v>
      </c>
      <c r="I983" s="18" t="s">
        <v>2252</v>
      </c>
      <c r="J983" s="18" t="s">
        <v>3320</v>
      </c>
    </row>
    <row r="984" spans="1:10">
      <c r="A984" s="18" t="s">
        <v>2052</v>
      </c>
      <c r="B984" s="18"/>
      <c r="C984" s="18" t="s">
        <v>2072</v>
      </c>
      <c r="D984" s="18" t="s">
        <v>2076</v>
      </c>
      <c r="E984" s="18" t="s">
        <v>3349</v>
      </c>
      <c r="F984" s="18"/>
      <c r="G984" s="18" t="s">
        <v>2418</v>
      </c>
      <c r="H984" s="18" t="s">
        <v>2058</v>
      </c>
      <c r="I984" s="18"/>
      <c r="J984" s="18" t="s">
        <v>3320</v>
      </c>
    </row>
    <row r="985" spans="1:10">
      <c r="A985" s="18" t="s">
        <v>3360</v>
      </c>
      <c r="B985" s="18"/>
      <c r="C985" s="18"/>
      <c r="D985" s="18"/>
      <c r="E985" s="18"/>
      <c r="F985" s="18"/>
      <c r="G985" s="18"/>
      <c r="H985" s="18"/>
      <c r="I985" s="18"/>
      <c r="J985" s="18"/>
    </row>
    <row r="986" ht="60" spans="1:10">
      <c r="A986" s="18" t="s">
        <v>3361</v>
      </c>
      <c r="B986" s="18" t="s">
        <v>3362</v>
      </c>
      <c r="C986" s="18"/>
      <c r="D986" s="18"/>
      <c r="E986" s="18"/>
      <c r="F986" s="18"/>
      <c r="G986" s="18"/>
      <c r="H986" s="18"/>
      <c r="I986" s="18"/>
      <c r="J986" s="18"/>
    </row>
    <row r="987" ht="36" spans="1:10">
      <c r="A987" s="18" t="s">
        <v>2052</v>
      </c>
      <c r="B987" s="18"/>
      <c r="C987" s="18" t="s">
        <v>2053</v>
      </c>
      <c r="D987" s="18" t="s">
        <v>2083</v>
      </c>
      <c r="E987" s="18" t="s">
        <v>3363</v>
      </c>
      <c r="F987" s="18"/>
      <c r="G987" s="18" t="s">
        <v>2221</v>
      </c>
      <c r="H987" s="18" t="s">
        <v>3364</v>
      </c>
      <c r="I987" s="18"/>
      <c r="J987" s="18" t="s">
        <v>3365</v>
      </c>
    </row>
    <row r="988" ht="36" spans="1:10">
      <c r="A988" s="18" t="s">
        <v>2052</v>
      </c>
      <c r="B988" s="18"/>
      <c r="C988" s="18" t="s">
        <v>2053</v>
      </c>
      <c r="D988" s="18" t="s">
        <v>2083</v>
      </c>
      <c r="E988" s="18" t="s">
        <v>3366</v>
      </c>
      <c r="F988" s="18"/>
      <c r="G988" s="18" t="s">
        <v>2440</v>
      </c>
      <c r="H988" s="18" t="s">
        <v>3364</v>
      </c>
      <c r="I988" s="18"/>
      <c r="J988" s="18" t="s">
        <v>3365</v>
      </c>
    </row>
    <row r="989" ht="36" spans="1:10">
      <c r="A989" s="18" t="s">
        <v>2052</v>
      </c>
      <c r="B989" s="18"/>
      <c r="C989" s="18" t="s">
        <v>2053</v>
      </c>
      <c r="D989" s="18" t="s">
        <v>2083</v>
      </c>
      <c r="E989" s="18" t="s">
        <v>3367</v>
      </c>
      <c r="F989" s="18"/>
      <c r="G989" s="18" t="s">
        <v>3018</v>
      </c>
      <c r="H989" s="18" t="s">
        <v>3364</v>
      </c>
      <c r="I989" s="18"/>
      <c r="J989" s="18" t="s">
        <v>3365</v>
      </c>
    </row>
    <row r="990" ht="36" spans="1:10">
      <c r="A990" s="18" t="s">
        <v>2052</v>
      </c>
      <c r="B990" s="18"/>
      <c r="C990" s="18" t="s">
        <v>2053</v>
      </c>
      <c r="D990" s="18" t="s">
        <v>2054</v>
      </c>
      <c r="E990" s="18" t="s">
        <v>3368</v>
      </c>
      <c r="F990" s="18"/>
      <c r="G990" s="18" t="s">
        <v>2102</v>
      </c>
      <c r="H990" s="18" t="s">
        <v>2058</v>
      </c>
      <c r="I990" s="18"/>
      <c r="J990" s="18" t="s">
        <v>3365</v>
      </c>
    </row>
    <row r="991" ht="36" spans="1:10">
      <c r="A991" s="18" t="s">
        <v>2052</v>
      </c>
      <c r="B991" s="18"/>
      <c r="C991" s="18" t="s">
        <v>2053</v>
      </c>
      <c r="D991" s="18" t="s">
        <v>2059</v>
      </c>
      <c r="E991" s="18" t="s">
        <v>3369</v>
      </c>
      <c r="F991" s="18"/>
      <c r="G991" s="18" t="s">
        <v>3370</v>
      </c>
      <c r="H991" s="18" t="s">
        <v>2099</v>
      </c>
      <c r="I991" s="18"/>
      <c r="J991" s="18" t="s">
        <v>3365</v>
      </c>
    </row>
    <row r="992" ht="36" spans="1:10">
      <c r="A992" s="18" t="s">
        <v>2052</v>
      </c>
      <c r="B992" s="18"/>
      <c r="C992" s="18" t="s">
        <v>2053</v>
      </c>
      <c r="D992" s="18" t="s">
        <v>2066</v>
      </c>
      <c r="E992" s="18" t="s">
        <v>3371</v>
      </c>
      <c r="F992" s="18"/>
      <c r="G992" s="18" t="s">
        <v>2071</v>
      </c>
      <c r="H992" s="18" t="s">
        <v>2058</v>
      </c>
      <c r="I992" s="18"/>
      <c r="J992" s="18" t="s">
        <v>3365</v>
      </c>
    </row>
    <row r="993" ht="36" spans="1:10">
      <c r="A993" s="18" t="s">
        <v>2052</v>
      </c>
      <c r="B993" s="18"/>
      <c r="C993" s="18" t="s">
        <v>2068</v>
      </c>
      <c r="D993" s="18" t="s">
        <v>2069</v>
      </c>
      <c r="E993" s="18" t="s">
        <v>3372</v>
      </c>
      <c r="F993" s="18"/>
      <c r="G993" s="18" t="s">
        <v>2279</v>
      </c>
      <c r="H993" s="18" t="s">
        <v>2058</v>
      </c>
      <c r="I993" s="18"/>
      <c r="J993" s="18" t="s">
        <v>3365</v>
      </c>
    </row>
    <row r="994" ht="36" spans="1:10">
      <c r="A994" s="18" t="s">
        <v>2052</v>
      </c>
      <c r="B994" s="18"/>
      <c r="C994" s="18" t="s">
        <v>2072</v>
      </c>
      <c r="D994" s="18" t="s">
        <v>2073</v>
      </c>
      <c r="E994" s="18" t="s">
        <v>3373</v>
      </c>
      <c r="F994" s="18"/>
      <c r="G994" s="18" t="s">
        <v>3374</v>
      </c>
      <c r="H994" s="18" t="s">
        <v>2173</v>
      </c>
      <c r="I994" s="18"/>
      <c r="J994" s="18" t="s">
        <v>3365</v>
      </c>
    </row>
    <row r="995" ht="36" spans="1:10">
      <c r="A995" s="18" t="s">
        <v>2052</v>
      </c>
      <c r="B995" s="18"/>
      <c r="C995" s="18" t="s">
        <v>2072</v>
      </c>
      <c r="D995" s="18" t="s">
        <v>2105</v>
      </c>
      <c r="E995" s="18" t="s">
        <v>3375</v>
      </c>
      <c r="F995" s="18"/>
      <c r="G995" s="18" t="s">
        <v>3376</v>
      </c>
      <c r="H995" s="18" t="s">
        <v>2108</v>
      </c>
      <c r="I995" s="18"/>
      <c r="J995" s="18" t="s">
        <v>3365</v>
      </c>
    </row>
    <row r="996" ht="36" spans="1:10">
      <c r="A996" s="18" t="s">
        <v>2052</v>
      </c>
      <c r="B996" s="18"/>
      <c r="C996" s="18" t="s">
        <v>2072</v>
      </c>
      <c r="D996" s="18" t="s">
        <v>2076</v>
      </c>
      <c r="E996" s="18" t="s">
        <v>3377</v>
      </c>
      <c r="F996" s="18"/>
      <c r="G996" s="18" t="s">
        <v>3378</v>
      </c>
      <c r="H996" s="18" t="s">
        <v>2286</v>
      </c>
      <c r="I996" s="18"/>
      <c r="J996" s="18" t="s">
        <v>3365</v>
      </c>
    </row>
    <row r="997" ht="36" spans="1:10">
      <c r="A997" s="18" t="s">
        <v>2052</v>
      </c>
      <c r="B997" s="18"/>
      <c r="C997" s="18" t="s">
        <v>2072</v>
      </c>
      <c r="D997" s="18" t="s">
        <v>2177</v>
      </c>
      <c r="E997" s="18" t="s">
        <v>3379</v>
      </c>
      <c r="F997" s="18"/>
      <c r="G997" s="18" t="s">
        <v>2057</v>
      </c>
      <c r="H997" s="18" t="s">
        <v>2058</v>
      </c>
      <c r="I997" s="18"/>
      <c r="J997" s="18" t="s">
        <v>3365</v>
      </c>
    </row>
    <row r="998" ht="60" spans="1:10">
      <c r="A998" s="18" t="s">
        <v>3380</v>
      </c>
      <c r="B998" s="18" t="s">
        <v>3381</v>
      </c>
      <c r="C998" s="18"/>
      <c r="D998" s="18"/>
      <c r="E998" s="18"/>
      <c r="F998" s="18"/>
      <c r="G998" s="18"/>
      <c r="H998" s="18"/>
      <c r="I998" s="18"/>
      <c r="J998" s="18"/>
    </row>
    <row r="999" ht="48" spans="1:10">
      <c r="A999" s="18" t="s">
        <v>2052</v>
      </c>
      <c r="B999" s="18"/>
      <c r="C999" s="18" t="s">
        <v>2053</v>
      </c>
      <c r="D999" s="18" t="s">
        <v>2054</v>
      </c>
      <c r="E999" s="18" t="s">
        <v>2093</v>
      </c>
      <c r="F999" s="18"/>
      <c r="G999" s="18" t="s">
        <v>2057</v>
      </c>
      <c r="H999" s="18" t="s">
        <v>2058</v>
      </c>
      <c r="I999" s="18"/>
      <c r="J999" s="18" t="s">
        <v>3382</v>
      </c>
    </row>
    <row r="1000" ht="48" spans="1:10">
      <c r="A1000" s="18" t="s">
        <v>2052</v>
      </c>
      <c r="B1000" s="18"/>
      <c r="C1000" s="18" t="s">
        <v>2053</v>
      </c>
      <c r="D1000" s="18" t="s">
        <v>2059</v>
      </c>
      <c r="E1000" s="18" t="s">
        <v>3383</v>
      </c>
      <c r="F1000" s="18"/>
      <c r="G1000" s="18" t="s">
        <v>3384</v>
      </c>
      <c r="H1000" s="18" t="s">
        <v>2099</v>
      </c>
      <c r="I1000" s="18"/>
      <c r="J1000" s="18" t="s">
        <v>3382</v>
      </c>
    </row>
    <row r="1001" ht="48" spans="1:10">
      <c r="A1001" s="18" t="s">
        <v>2052</v>
      </c>
      <c r="B1001" s="18"/>
      <c r="C1001" s="18" t="s">
        <v>2053</v>
      </c>
      <c r="D1001" s="18" t="s">
        <v>2059</v>
      </c>
      <c r="E1001" s="18" t="s">
        <v>3385</v>
      </c>
      <c r="F1001" s="18"/>
      <c r="G1001" s="18" t="s">
        <v>3386</v>
      </c>
      <c r="H1001" s="18" t="s">
        <v>2099</v>
      </c>
      <c r="I1001" s="18"/>
      <c r="J1001" s="18" t="s">
        <v>3382</v>
      </c>
    </row>
    <row r="1002" ht="48" spans="1:10">
      <c r="A1002" s="18" t="s">
        <v>2052</v>
      </c>
      <c r="B1002" s="18"/>
      <c r="C1002" s="18" t="s">
        <v>2053</v>
      </c>
      <c r="D1002" s="18" t="s">
        <v>2066</v>
      </c>
      <c r="E1002" s="18" t="s">
        <v>3387</v>
      </c>
      <c r="F1002" s="18"/>
      <c r="G1002" s="18" t="s">
        <v>2057</v>
      </c>
      <c r="H1002" s="18" t="s">
        <v>2058</v>
      </c>
      <c r="I1002" s="18"/>
      <c r="J1002" s="18" t="s">
        <v>3382</v>
      </c>
    </row>
    <row r="1003" ht="48" spans="1:10">
      <c r="A1003" s="18" t="s">
        <v>2052</v>
      </c>
      <c r="B1003" s="18"/>
      <c r="C1003" s="18" t="s">
        <v>2068</v>
      </c>
      <c r="D1003" s="18" t="s">
        <v>2069</v>
      </c>
      <c r="E1003" s="18" t="s">
        <v>3388</v>
      </c>
      <c r="F1003" s="18"/>
      <c r="G1003" s="18" t="s">
        <v>2194</v>
      </c>
      <c r="H1003" s="18" t="s">
        <v>2058</v>
      </c>
      <c r="I1003" s="18"/>
      <c r="J1003" s="18" t="s">
        <v>3382</v>
      </c>
    </row>
    <row r="1004" ht="48" spans="1:10">
      <c r="A1004" s="18" t="s">
        <v>2052</v>
      </c>
      <c r="B1004" s="18"/>
      <c r="C1004" s="18" t="s">
        <v>2072</v>
      </c>
      <c r="D1004" s="18" t="s">
        <v>2073</v>
      </c>
      <c r="E1004" s="18" t="s">
        <v>3389</v>
      </c>
      <c r="F1004" s="18"/>
      <c r="G1004" s="18" t="s">
        <v>2057</v>
      </c>
      <c r="H1004" s="18" t="s">
        <v>2058</v>
      </c>
      <c r="I1004" s="18"/>
      <c r="J1004" s="18" t="s">
        <v>3382</v>
      </c>
    </row>
    <row r="1005" ht="48" spans="1:10">
      <c r="A1005" s="18" t="s">
        <v>2052</v>
      </c>
      <c r="B1005" s="18"/>
      <c r="C1005" s="18" t="s">
        <v>2072</v>
      </c>
      <c r="D1005" s="18" t="s">
        <v>2073</v>
      </c>
      <c r="E1005" s="18" t="s">
        <v>3390</v>
      </c>
      <c r="F1005" s="18"/>
      <c r="G1005" s="18" t="s">
        <v>2647</v>
      </c>
      <c r="H1005" s="18" t="s">
        <v>2058</v>
      </c>
      <c r="I1005" s="18"/>
      <c r="J1005" s="18" t="s">
        <v>3382</v>
      </c>
    </row>
    <row r="1006" ht="48" spans="1:10">
      <c r="A1006" s="18" t="s">
        <v>2052</v>
      </c>
      <c r="B1006" s="18"/>
      <c r="C1006" s="18" t="s">
        <v>2072</v>
      </c>
      <c r="D1006" s="18" t="s">
        <v>2105</v>
      </c>
      <c r="E1006" s="18" t="s">
        <v>3391</v>
      </c>
      <c r="F1006" s="18"/>
      <c r="G1006" s="18" t="s">
        <v>2057</v>
      </c>
      <c r="H1006" s="18" t="s">
        <v>2058</v>
      </c>
      <c r="I1006" s="18"/>
      <c r="J1006" s="18" t="s">
        <v>3382</v>
      </c>
    </row>
    <row r="1007" ht="48" spans="1:10">
      <c r="A1007" s="18" t="s">
        <v>2052</v>
      </c>
      <c r="B1007" s="18"/>
      <c r="C1007" s="18" t="s">
        <v>2072</v>
      </c>
      <c r="D1007" s="18" t="s">
        <v>2076</v>
      </c>
      <c r="E1007" s="18" t="s">
        <v>3392</v>
      </c>
      <c r="F1007" s="18"/>
      <c r="G1007" s="18" t="s">
        <v>2205</v>
      </c>
      <c r="H1007" s="18" t="s">
        <v>2058</v>
      </c>
      <c r="I1007" s="18"/>
      <c r="J1007" s="18" t="s">
        <v>3382</v>
      </c>
    </row>
    <row r="1008" ht="120" spans="1:10">
      <c r="A1008" s="18" t="s">
        <v>3393</v>
      </c>
      <c r="B1008" s="18" t="s">
        <v>3394</v>
      </c>
      <c r="C1008" s="18"/>
      <c r="D1008" s="18"/>
      <c r="E1008" s="18"/>
      <c r="F1008" s="18"/>
      <c r="G1008" s="18"/>
      <c r="H1008" s="18"/>
      <c r="I1008" s="18"/>
      <c r="J1008" s="18"/>
    </row>
    <row r="1009" ht="36" spans="1:10">
      <c r="A1009" s="18" t="s">
        <v>2052</v>
      </c>
      <c r="B1009" s="18"/>
      <c r="C1009" s="18" t="s">
        <v>2053</v>
      </c>
      <c r="D1009" s="18" t="s">
        <v>2083</v>
      </c>
      <c r="E1009" s="18" t="s">
        <v>3395</v>
      </c>
      <c r="F1009" s="18"/>
      <c r="G1009" s="18" t="s">
        <v>3396</v>
      </c>
      <c r="H1009" s="18" t="s">
        <v>2173</v>
      </c>
      <c r="I1009" s="18"/>
      <c r="J1009" s="18" t="s">
        <v>3397</v>
      </c>
    </row>
    <row r="1010" ht="36" spans="1:10">
      <c r="A1010" s="18" t="s">
        <v>2052</v>
      </c>
      <c r="B1010" s="18"/>
      <c r="C1010" s="18" t="s">
        <v>2053</v>
      </c>
      <c r="D1010" s="18" t="s">
        <v>2054</v>
      </c>
      <c r="E1010" s="18" t="s">
        <v>2093</v>
      </c>
      <c r="F1010" s="18"/>
      <c r="G1010" s="18" t="s">
        <v>2057</v>
      </c>
      <c r="H1010" s="18" t="s">
        <v>2058</v>
      </c>
      <c r="I1010" s="18"/>
      <c r="J1010" s="18" t="s">
        <v>3397</v>
      </c>
    </row>
    <row r="1011" ht="36" spans="1:10">
      <c r="A1011" s="18" t="s">
        <v>2052</v>
      </c>
      <c r="B1011" s="18"/>
      <c r="C1011" s="18" t="s">
        <v>2053</v>
      </c>
      <c r="D1011" s="18" t="s">
        <v>2059</v>
      </c>
      <c r="E1011" s="18" t="s">
        <v>3398</v>
      </c>
      <c r="F1011" s="18"/>
      <c r="G1011" s="18" t="s">
        <v>3399</v>
      </c>
      <c r="H1011" s="18" t="s">
        <v>2099</v>
      </c>
      <c r="I1011" s="18"/>
      <c r="J1011" s="18" t="s">
        <v>3397</v>
      </c>
    </row>
    <row r="1012" ht="36" spans="1:10">
      <c r="A1012" s="18" t="s">
        <v>2052</v>
      </c>
      <c r="B1012" s="18"/>
      <c r="C1012" s="18" t="s">
        <v>2053</v>
      </c>
      <c r="D1012" s="18" t="s">
        <v>2066</v>
      </c>
      <c r="E1012" s="18" t="s">
        <v>3400</v>
      </c>
      <c r="F1012" s="18"/>
      <c r="G1012" s="18" t="s">
        <v>2057</v>
      </c>
      <c r="H1012" s="18" t="s">
        <v>2058</v>
      </c>
      <c r="I1012" s="18"/>
      <c r="J1012" s="18" t="s">
        <v>3397</v>
      </c>
    </row>
    <row r="1013" ht="36" spans="1:10">
      <c r="A1013" s="18" t="s">
        <v>2052</v>
      </c>
      <c r="B1013" s="18"/>
      <c r="C1013" s="18" t="s">
        <v>2068</v>
      </c>
      <c r="D1013" s="18" t="s">
        <v>2069</v>
      </c>
      <c r="E1013" s="18" t="s">
        <v>3401</v>
      </c>
      <c r="F1013" s="18"/>
      <c r="G1013" s="18" t="s">
        <v>2102</v>
      </c>
      <c r="H1013" s="18" t="s">
        <v>2058</v>
      </c>
      <c r="I1013" s="18"/>
      <c r="J1013" s="18" t="s">
        <v>3397</v>
      </c>
    </row>
    <row r="1014" ht="36" spans="1:10">
      <c r="A1014" s="18" t="s">
        <v>2052</v>
      </c>
      <c r="B1014" s="18"/>
      <c r="C1014" s="18" t="s">
        <v>2072</v>
      </c>
      <c r="D1014" s="18" t="s">
        <v>2076</v>
      </c>
      <c r="E1014" s="18" t="s">
        <v>3402</v>
      </c>
      <c r="F1014" s="18"/>
      <c r="G1014" s="18" t="s">
        <v>3403</v>
      </c>
      <c r="H1014" s="18" t="s">
        <v>2079</v>
      </c>
      <c r="I1014" s="18"/>
      <c r="J1014" s="18" t="s">
        <v>3397</v>
      </c>
    </row>
    <row r="1015" ht="36" spans="1:10">
      <c r="A1015" s="18" t="s">
        <v>2052</v>
      </c>
      <c r="B1015" s="18"/>
      <c r="C1015" s="18" t="s">
        <v>2072</v>
      </c>
      <c r="D1015" s="18" t="s">
        <v>2076</v>
      </c>
      <c r="E1015" s="18" t="s">
        <v>3404</v>
      </c>
      <c r="F1015" s="18"/>
      <c r="G1015" s="18" t="s">
        <v>2057</v>
      </c>
      <c r="H1015" s="18" t="s">
        <v>2058</v>
      </c>
      <c r="I1015" s="18"/>
      <c r="J1015" s="18" t="s">
        <v>3397</v>
      </c>
    </row>
    <row r="1016" ht="36" spans="1:10">
      <c r="A1016" s="18" t="s">
        <v>2052</v>
      </c>
      <c r="B1016" s="18"/>
      <c r="C1016" s="18" t="s">
        <v>2072</v>
      </c>
      <c r="D1016" s="18" t="s">
        <v>2076</v>
      </c>
      <c r="E1016" s="18" t="s">
        <v>3405</v>
      </c>
      <c r="F1016" s="18"/>
      <c r="G1016" s="18" t="s">
        <v>2057</v>
      </c>
      <c r="H1016" s="18" t="s">
        <v>2058</v>
      </c>
      <c r="I1016" s="18"/>
      <c r="J1016" s="18" t="s">
        <v>3397</v>
      </c>
    </row>
    <row r="1017" ht="36" spans="1:10">
      <c r="A1017" s="18" t="s">
        <v>2052</v>
      </c>
      <c r="B1017" s="18"/>
      <c r="C1017" s="18" t="s">
        <v>2072</v>
      </c>
      <c r="D1017" s="18" t="s">
        <v>2076</v>
      </c>
      <c r="E1017" s="18" t="s">
        <v>3406</v>
      </c>
      <c r="F1017" s="18"/>
      <c r="G1017" s="18" t="s">
        <v>3407</v>
      </c>
      <c r="H1017" s="18" t="s">
        <v>2434</v>
      </c>
      <c r="I1017" s="18"/>
      <c r="J1017" s="18" t="s">
        <v>3397</v>
      </c>
    </row>
    <row r="1018" ht="36" spans="1:10">
      <c r="A1018" s="18" t="s">
        <v>3408</v>
      </c>
      <c r="B1018" s="18" t="s">
        <v>3409</v>
      </c>
      <c r="C1018" s="18"/>
      <c r="D1018" s="18"/>
      <c r="E1018" s="18"/>
      <c r="F1018" s="18"/>
      <c r="G1018" s="18"/>
      <c r="H1018" s="18"/>
      <c r="I1018" s="18"/>
      <c r="J1018" s="18"/>
    </row>
    <row r="1019" ht="24" spans="1:10">
      <c r="A1019" s="18" t="s">
        <v>2052</v>
      </c>
      <c r="B1019" s="18"/>
      <c r="C1019" s="18" t="s">
        <v>2053</v>
      </c>
      <c r="D1019" s="18" t="s">
        <v>2083</v>
      </c>
      <c r="E1019" s="18" t="s">
        <v>2092</v>
      </c>
      <c r="F1019" s="18"/>
      <c r="G1019" s="18" t="s">
        <v>3355</v>
      </c>
      <c r="H1019" s="18" t="s">
        <v>2092</v>
      </c>
      <c r="I1019" s="18"/>
      <c r="J1019" s="18" t="s">
        <v>3410</v>
      </c>
    </row>
    <row r="1020" ht="24" spans="1:10">
      <c r="A1020" s="18" t="s">
        <v>2052</v>
      </c>
      <c r="B1020" s="18"/>
      <c r="C1020" s="18" t="s">
        <v>2053</v>
      </c>
      <c r="D1020" s="18" t="s">
        <v>2054</v>
      </c>
      <c r="E1020" s="18" t="s">
        <v>3411</v>
      </c>
      <c r="F1020" s="18"/>
      <c r="G1020" s="18" t="s">
        <v>2057</v>
      </c>
      <c r="H1020" s="18" t="s">
        <v>2058</v>
      </c>
      <c r="I1020" s="18"/>
      <c r="J1020" s="18" t="s">
        <v>3410</v>
      </c>
    </row>
    <row r="1021" ht="24" spans="1:10">
      <c r="A1021" s="18" t="s">
        <v>2052</v>
      </c>
      <c r="B1021" s="18"/>
      <c r="C1021" s="18" t="s">
        <v>2053</v>
      </c>
      <c r="D1021" s="18" t="s">
        <v>2059</v>
      </c>
      <c r="E1021" s="18" t="s">
        <v>3412</v>
      </c>
      <c r="F1021" s="18"/>
      <c r="G1021" s="18" t="s">
        <v>2507</v>
      </c>
      <c r="H1021" s="18" t="s">
        <v>2143</v>
      </c>
      <c r="I1021" s="18"/>
      <c r="J1021" s="18" t="s">
        <v>3410</v>
      </c>
    </row>
    <row r="1022" ht="24" spans="1:10">
      <c r="A1022" s="18" t="s">
        <v>2052</v>
      </c>
      <c r="B1022" s="18"/>
      <c r="C1022" s="18" t="s">
        <v>2053</v>
      </c>
      <c r="D1022" s="18" t="s">
        <v>2066</v>
      </c>
      <c r="E1022" s="18" t="s">
        <v>3371</v>
      </c>
      <c r="F1022" s="18"/>
      <c r="G1022" s="18" t="s">
        <v>2057</v>
      </c>
      <c r="H1022" s="18" t="s">
        <v>2058</v>
      </c>
      <c r="I1022" s="18"/>
      <c r="J1022" s="18" t="s">
        <v>3410</v>
      </c>
    </row>
    <row r="1023" ht="24" spans="1:10">
      <c r="A1023" s="18" t="s">
        <v>2052</v>
      </c>
      <c r="B1023" s="18"/>
      <c r="C1023" s="18" t="s">
        <v>2068</v>
      </c>
      <c r="D1023" s="18" t="s">
        <v>2069</v>
      </c>
      <c r="E1023" s="18" t="s">
        <v>3372</v>
      </c>
      <c r="F1023" s="18"/>
      <c r="G1023" s="18" t="s">
        <v>2279</v>
      </c>
      <c r="H1023" s="18" t="s">
        <v>2058</v>
      </c>
      <c r="I1023" s="18"/>
      <c r="J1023" s="18" t="s">
        <v>3410</v>
      </c>
    </row>
    <row r="1024" ht="24" spans="1:10">
      <c r="A1024" s="18" t="s">
        <v>2052</v>
      </c>
      <c r="B1024" s="18"/>
      <c r="C1024" s="18" t="s">
        <v>2072</v>
      </c>
      <c r="D1024" s="18" t="s">
        <v>2073</v>
      </c>
      <c r="E1024" s="18" t="s">
        <v>3373</v>
      </c>
      <c r="F1024" s="18"/>
      <c r="G1024" s="18" t="s">
        <v>3374</v>
      </c>
      <c r="H1024" s="18" t="s">
        <v>2173</v>
      </c>
      <c r="I1024" s="18"/>
      <c r="J1024" s="18" t="s">
        <v>3410</v>
      </c>
    </row>
    <row r="1025" ht="24" spans="1:10">
      <c r="A1025" s="18" t="s">
        <v>2052</v>
      </c>
      <c r="B1025" s="18"/>
      <c r="C1025" s="18" t="s">
        <v>2072</v>
      </c>
      <c r="D1025" s="18" t="s">
        <v>2105</v>
      </c>
      <c r="E1025" s="18" t="s">
        <v>3375</v>
      </c>
      <c r="F1025" s="18"/>
      <c r="G1025" s="18" t="s">
        <v>3376</v>
      </c>
      <c r="H1025" s="18" t="s">
        <v>2108</v>
      </c>
      <c r="I1025" s="18"/>
      <c r="J1025" s="18" t="s">
        <v>3410</v>
      </c>
    </row>
    <row r="1026" ht="24" spans="1:10">
      <c r="A1026" s="18" t="s">
        <v>2052</v>
      </c>
      <c r="B1026" s="18"/>
      <c r="C1026" s="18" t="s">
        <v>2072</v>
      </c>
      <c r="D1026" s="18" t="s">
        <v>2076</v>
      </c>
      <c r="E1026" s="18" t="s">
        <v>3377</v>
      </c>
      <c r="F1026" s="18"/>
      <c r="G1026" s="18" t="s">
        <v>3378</v>
      </c>
      <c r="H1026" s="18" t="s">
        <v>2286</v>
      </c>
      <c r="I1026" s="18"/>
      <c r="J1026" s="18" t="s">
        <v>3410</v>
      </c>
    </row>
    <row r="1027" ht="24" spans="1:10">
      <c r="A1027" s="18" t="s">
        <v>2052</v>
      </c>
      <c r="B1027" s="18"/>
      <c r="C1027" s="18" t="s">
        <v>2072</v>
      </c>
      <c r="D1027" s="18" t="s">
        <v>2177</v>
      </c>
      <c r="E1027" s="18" t="s">
        <v>3413</v>
      </c>
      <c r="F1027" s="18"/>
      <c r="G1027" s="18" t="s">
        <v>2057</v>
      </c>
      <c r="H1027" s="18" t="s">
        <v>2058</v>
      </c>
      <c r="I1027" s="18"/>
      <c r="J1027" s="18" t="s">
        <v>3410</v>
      </c>
    </row>
    <row r="1028" ht="36" spans="1:10">
      <c r="A1028" s="18" t="s">
        <v>3414</v>
      </c>
      <c r="B1028" s="18" t="s">
        <v>3415</v>
      </c>
      <c r="C1028" s="18"/>
      <c r="D1028" s="18"/>
      <c r="E1028" s="18"/>
      <c r="F1028" s="18"/>
      <c r="G1028" s="18"/>
      <c r="H1028" s="18"/>
      <c r="I1028" s="18"/>
      <c r="J1028" s="18"/>
    </row>
    <row r="1029" ht="24" spans="1:10">
      <c r="A1029" s="18" t="s">
        <v>2052</v>
      </c>
      <c r="B1029" s="18"/>
      <c r="C1029" s="18" t="s">
        <v>2053</v>
      </c>
      <c r="D1029" s="18" t="s">
        <v>2083</v>
      </c>
      <c r="E1029" s="18" t="s">
        <v>3416</v>
      </c>
      <c r="F1029" s="18"/>
      <c r="G1029" s="18" t="s">
        <v>2235</v>
      </c>
      <c r="H1029" s="18" t="s">
        <v>2127</v>
      </c>
      <c r="I1029" s="18"/>
      <c r="J1029" s="18" t="s">
        <v>3417</v>
      </c>
    </row>
    <row r="1030" ht="24" spans="1:10">
      <c r="A1030" s="18" t="s">
        <v>2052</v>
      </c>
      <c r="B1030" s="18"/>
      <c r="C1030" s="18" t="s">
        <v>2053</v>
      </c>
      <c r="D1030" s="18" t="s">
        <v>2054</v>
      </c>
      <c r="E1030" s="18" t="s">
        <v>2189</v>
      </c>
      <c r="F1030" s="18"/>
      <c r="G1030" s="18" t="s">
        <v>2057</v>
      </c>
      <c r="H1030" s="18" t="s">
        <v>2058</v>
      </c>
      <c r="I1030" s="18"/>
      <c r="J1030" s="18" t="s">
        <v>3417</v>
      </c>
    </row>
    <row r="1031" ht="24" spans="1:10">
      <c r="A1031" s="18" t="s">
        <v>2052</v>
      </c>
      <c r="B1031" s="18"/>
      <c r="C1031" s="18" t="s">
        <v>2053</v>
      </c>
      <c r="D1031" s="18" t="s">
        <v>2054</v>
      </c>
      <c r="E1031" s="18" t="s">
        <v>3418</v>
      </c>
      <c r="F1031" s="18"/>
      <c r="G1031" s="18" t="s">
        <v>2194</v>
      </c>
      <c r="H1031" s="18" t="s">
        <v>2058</v>
      </c>
      <c r="I1031" s="18"/>
      <c r="J1031" s="18" t="s">
        <v>3417</v>
      </c>
    </row>
    <row r="1032" ht="24" spans="1:10">
      <c r="A1032" s="18" t="s">
        <v>2052</v>
      </c>
      <c r="B1032" s="18"/>
      <c r="C1032" s="18" t="s">
        <v>2053</v>
      </c>
      <c r="D1032" s="18" t="s">
        <v>2059</v>
      </c>
      <c r="E1032" s="18" t="s">
        <v>3419</v>
      </c>
      <c r="F1032" s="18"/>
      <c r="G1032" s="18" t="s">
        <v>3420</v>
      </c>
      <c r="H1032" s="18" t="s">
        <v>3421</v>
      </c>
      <c r="I1032" s="18"/>
      <c r="J1032" s="18" t="s">
        <v>3417</v>
      </c>
    </row>
    <row r="1033" ht="24" spans="1:10">
      <c r="A1033" s="18" t="s">
        <v>2052</v>
      </c>
      <c r="B1033" s="18"/>
      <c r="C1033" s="18" t="s">
        <v>2068</v>
      </c>
      <c r="D1033" s="18" t="s">
        <v>2069</v>
      </c>
      <c r="E1033" s="18" t="s">
        <v>2270</v>
      </c>
      <c r="F1033" s="18"/>
      <c r="G1033" s="18" t="s">
        <v>2102</v>
      </c>
      <c r="H1033" s="18" t="s">
        <v>2058</v>
      </c>
      <c r="I1033" s="18"/>
      <c r="J1033" s="18" t="s">
        <v>3417</v>
      </c>
    </row>
    <row r="1034" ht="24" spans="1:10">
      <c r="A1034" s="18" t="s">
        <v>2052</v>
      </c>
      <c r="B1034" s="18"/>
      <c r="C1034" s="18" t="s">
        <v>2072</v>
      </c>
      <c r="D1034" s="18" t="s">
        <v>2076</v>
      </c>
      <c r="E1034" s="18" t="s">
        <v>3422</v>
      </c>
      <c r="F1034" s="18"/>
      <c r="G1034" s="18" t="s">
        <v>2057</v>
      </c>
      <c r="H1034" s="18" t="s">
        <v>2058</v>
      </c>
      <c r="I1034" s="18"/>
      <c r="J1034" s="18" t="s">
        <v>3417</v>
      </c>
    </row>
    <row r="1035" ht="24" spans="1:10">
      <c r="A1035" s="18" t="s">
        <v>3423</v>
      </c>
      <c r="B1035" s="18" t="s">
        <v>3424</v>
      </c>
      <c r="C1035" s="18"/>
      <c r="D1035" s="18"/>
      <c r="E1035" s="18"/>
      <c r="F1035" s="18"/>
      <c r="G1035" s="18"/>
      <c r="H1035" s="18"/>
      <c r="I1035" s="18"/>
      <c r="J1035" s="18"/>
    </row>
    <row r="1036" ht="36" spans="1:10">
      <c r="A1036" s="18" t="s">
        <v>2052</v>
      </c>
      <c r="B1036" s="18"/>
      <c r="C1036" s="18" t="s">
        <v>2053</v>
      </c>
      <c r="D1036" s="18" t="s">
        <v>2083</v>
      </c>
      <c r="E1036" s="18" t="s">
        <v>3363</v>
      </c>
      <c r="F1036" s="18"/>
      <c r="G1036" s="18" t="s">
        <v>2221</v>
      </c>
      <c r="H1036" s="18" t="s">
        <v>3364</v>
      </c>
      <c r="I1036" s="18"/>
      <c r="J1036" s="18" t="s">
        <v>3425</v>
      </c>
    </row>
    <row r="1037" ht="36" spans="1:10">
      <c r="A1037" s="18" t="s">
        <v>2052</v>
      </c>
      <c r="B1037" s="18"/>
      <c r="C1037" s="18" t="s">
        <v>2053</v>
      </c>
      <c r="D1037" s="18" t="s">
        <v>2083</v>
      </c>
      <c r="E1037" s="18" t="s">
        <v>3366</v>
      </c>
      <c r="F1037" s="18"/>
      <c r="G1037" s="18" t="s">
        <v>2440</v>
      </c>
      <c r="H1037" s="18" t="s">
        <v>3364</v>
      </c>
      <c r="I1037" s="18"/>
      <c r="J1037" s="18" t="s">
        <v>3425</v>
      </c>
    </row>
    <row r="1038" ht="36" spans="1:10">
      <c r="A1038" s="18" t="s">
        <v>2052</v>
      </c>
      <c r="B1038" s="18"/>
      <c r="C1038" s="18" t="s">
        <v>2053</v>
      </c>
      <c r="D1038" s="18" t="s">
        <v>2083</v>
      </c>
      <c r="E1038" s="18" t="s">
        <v>3367</v>
      </c>
      <c r="F1038" s="18"/>
      <c r="G1038" s="18" t="s">
        <v>3018</v>
      </c>
      <c r="H1038" s="18" t="s">
        <v>3364</v>
      </c>
      <c r="I1038" s="18"/>
      <c r="J1038" s="18" t="s">
        <v>3425</v>
      </c>
    </row>
    <row r="1039" ht="36" spans="1:10">
      <c r="A1039" s="18" t="s">
        <v>2052</v>
      </c>
      <c r="B1039" s="18"/>
      <c r="C1039" s="18" t="s">
        <v>2053</v>
      </c>
      <c r="D1039" s="18" t="s">
        <v>2054</v>
      </c>
      <c r="E1039" s="18" t="s">
        <v>3368</v>
      </c>
      <c r="F1039" s="18"/>
      <c r="G1039" s="18" t="s">
        <v>2102</v>
      </c>
      <c r="H1039" s="18" t="s">
        <v>2058</v>
      </c>
      <c r="I1039" s="18"/>
      <c r="J1039" s="18" t="s">
        <v>3425</v>
      </c>
    </row>
    <row r="1040" ht="36" spans="1:10">
      <c r="A1040" s="18" t="s">
        <v>2052</v>
      </c>
      <c r="B1040" s="18"/>
      <c r="C1040" s="18" t="s">
        <v>2053</v>
      </c>
      <c r="D1040" s="18" t="s">
        <v>2059</v>
      </c>
      <c r="E1040" s="18" t="s">
        <v>3369</v>
      </c>
      <c r="F1040" s="18"/>
      <c r="G1040" s="18" t="s">
        <v>3426</v>
      </c>
      <c r="H1040" s="18" t="s">
        <v>2099</v>
      </c>
      <c r="I1040" s="18"/>
      <c r="J1040" s="18" t="s">
        <v>3425</v>
      </c>
    </row>
    <row r="1041" ht="36" spans="1:10">
      <c r="A1041" s="18" t="s">
        <v>2052</v>
      </c>
      <c r="B1041" s="18"/>
      <c r="C1041" s="18" t="s">
        <v>2053</v>
      </c>
      <c r="D1041" s="18" t="s">
        <v>2066</v>
      </c>
      <c r="E1041" s="18" t="s">
        <v>3371</v>
      </c>
      <c r="F1041" s="18"/>
      <c r="G1041" s="18" t="s">
        <v>2071</v>
      </c>
      <c r="H1041" s="18" t="s">
        <v>2058</v>
      </c>
      <c r="I1041" s="18"/>
      <c r="J1041" s="18" t="s">
        <v>3425</v>
      </c>
    </row>
    <row r="1042" ht="36" spans="1:10">
      <c r="A1042" s="18" t="s">
        <v>2052</v>
      </c>
      <c r="B1042" s="18"/>
      <c r="C1042" s="18" t="s">
        <v>2068</v>
      </c>
      <c r="D1042" s="18" t="s">
        <v>2069</v>
      </c>
      <c r="E1042" s="18" t="s">
        <v>3372</v>
      </c>
      <c r="F1042" s="18"/>
      <c r="G1042" s="18" t="s">
        <v>2279</v>
      </c>
      <c r="H1042" s="18" t="s">
        <v>2058</v>
      </c>
      <c r="I1042" s="18"/>
      <c r="J1042" s="18" t="s">
        <v>3427</v>
      </c>
    </row>
    <row r="1043" ht="36" spans="1:10">
      <c r="A1043" s="18" t="s">
        <v>2052</v>
      </c>
      <c r="B1043" s="18"/>
      <c r="C1043" s="18" t="s">
        <v>2072</v>
      </c>
      <c r="D1043" s="18" t="s">
        <v>2073</v>
      </c>
      <c r="E1043" s="18" t="s">
        <v>3373</v>
      </c>
      <c r="F1043" s="18"/>
      <c r="G1043" s="18" t="s">
        <v>3428</v>
      </c>
      <c r="H1043" s="18" t="s">
        <v>2173</v>
      </c>
      <c r="I1043" s="18"/>
      <c r="J1043" s="18" t="s">
        <v>3425</v>
      </c>
    </row>
    <row r="1044" ht="36" spans="1:10">
      <c r="A1044" s="18" t="s">
        <v>2052</v>
      </c>
      <c r="B1044" s="18"/>
      <c r="C1044" s="18" t="s">
        <v>2072</v>
      </c>
      <c r="D1044" s="18" t="s">
        <v>2105</v>
      </c>
      <c r="E1044" s="18" t="s">
        <v>3375</v>
      </c>
      <c r="F1044" s="18"/>
      <c r="G1044" s="18" t="s">
        <v>3376</v>
      </c>
      <c r="H1044" s="18" t="s">
        <v>2108</v>
      </c>
      <c r="I1044" s="18"/>
      <c r="J1044" s="18" t="s">
        <v>3425</v>
      </c>
    </row>
    <row r="1045" ht="36" spans="1:10">
      <c r="A1045" s="18" t="s">
        <v>2052</v>
      </c>
      <c r="B1045" s="18"/>
      <c r="C1045" s="18" t="s">
        <v>2072</v>
      </c>
      <c r="D1045" s="18" t="s">
        <v>2076</v>
      </c>
      <c r="E1045" s="18" t="s">
        <v>3377</v>
      </c>
      <c r="F1045" s="18"/>
      <c r="G1045" s="18" t="s">
        <v>3378</v>
      </c>
      <c r="H1045" s="18" t="s">
        <v>2286</v>
      </c>
      <c r="I1045" s="18"/>
      <c r="J1045" s="18" t="s">
        <v>3425</v>
      </c>
    </row>
    <row r="1046" ht="36" spans="1:10">
      <c r="A1046" s="18" t="s">
        <v>2052</v>
      </c>
      <c r="B1046" s="18"/>
      <c r="C1046" s="18" t="s">
        <v>2072</v>
      </c>
      <c r="D1046" s="18" t="s">
        <v>2177</v>
      </c>
      <c r="E1046" s="18" t="s">
        <v>3379</v>
      </c>
      <c r="F1046" s="18"/>
      <c r="G1046" s="18" t="s">
        <v>2057</v>
      </c>
      <c r="H1046" s="18" t="s">
        <v>2058</v>
      </c>
      <c r="I1046" s="18"/>
      <c r="J1046" s="18" t="s">
        <v>3425</v>
      </c>
    </row>
    <row r="1047" ht="36" spans="1:10">
      <c r="A1047" s="18" t="s">
        <v>3429</v>
      </c>
      <c r="B1047" s="18" t="s">
        <v>3430</v>
      </c>
      <c r="C1047" s="18"/>
      <c r="D1047" s="18"/>
      <c r="E1047" s="18"/>
      <c r="F1047" s="18"/>
      <c r="G1047" s="18"/>
      <c r="H1047" s="18"/>
      <c r="I1047" s="18"/>
      <c r="J1047" s="18"/>
    </row>
    <row r="1048" ht="36" spans="1:10">
      <c r="A1048" s="18" t="s">
        <v>2052</v>
      </c>
      <c r="B1048" s="18"/>
      <c r="C1048" s="18" t="s">
        <v>2053</v>
      </c>
      <c r="D1048" s="18" t="s">
        <v>2054</v>
      </c>
      <c r="E1048" s="18" t="s">
        <v>2189</v>
      </c>
      <c r="F1048" s="18"/>
      <c r="G1048" s="18" t="s">
        <v>2057</v>
      </c>
      <c r="H1048" s="18" t="s">
        <v>2058</v>
      </c>
      <c r="I1048" s="18"/>
      <c r="J1048" s="18" t="s">
        <v>3431</v>
      </c>
    </row>
    <row r="1049" ht="36" spans="1:10">
      <c r="A1049" s="18" t="s">
        <v>2052</v>
      </c>
      <c r="B1049" s="18"/>
      <c r="C1049" s="18" t="s">
        <v>2053</v>
      </c>
      <c r="D1049" s="18" t="s">
        <v>2054</v>
      </c>
      <c r="E1049" s="18" t="s">
        <v>3418</v>
      </c>
      <c r="F1049" s="18"/>
      <c r="G1049" s="18" t="s">
        <v>2194</v>
      </c>
      <c r="H1049" s="18" t="s">
        <v>2058</v>
      </c>
      <c r="I1049" s="18"/>
      <c r="J1049" s="18" t="s">
        <v>3431</v>
      </c>
    </row>
    <row r="1050" ht="36" spans="1:10">
      <c r="A1050" s="18" t="s">
        <v>2052</v>
      </c>
      <c r="B1050" s="18"/>
      <c r="C1050" s="18" t="s">
        <v>2053</v>
      </c>
      <c r="D1050" s="18" t="s">
        <v>2059</v>
      </c>
      <c r="E1050" s="18" t="s">
        <v>3432</v>
      </c>
      <c r="F1050" s="18"/>
      <c r="G1050" s="18" t="s">
        <v>3433</v>
      </c>
      <c r="H1050" s="18" t="s">
        <v>3434</v>
      </c>
      <c r="I1050" s="18"/>
      <c r="J1050" s="18" t="s">
        <v>3431</v>
      </c>
    </row>
    <row r="1051" ht="36" spans="1:10">
      <c r="A1051" s="18" t="s">
        <v>2052</v>
      </c>
      <c r="B1051" s="18"/>
      <c r="C1051" s="18" t="s">
        <v>2053</v>
      </c>
      <c r="D1051" s="18" t="s">
        <v>2059</v>
      </c>
      <c r="E1051" s="18" t="s">
        <v>3435</v>
      </c>
      <c r="F1051" s="18"/>
      <c r="G1051" s="18" t="s">
        <v>3436</v>
      </c>
      <c r="H1051" s="18" t="s">
        <v>3434</v>
      </c>
      <c r="I1051" s="18"/>
      <c r="J1051" s="18" t="s">
        <v>3431</v>
      </c>
    </row>
    <row r="1052" ht="36" spans="1:10">
      <c r="A1052" s="18" t="s">
        <v>2052</v>
      </c>
      <c r="B1052" s="18"/>
      <c r="C1052" s="18" t="s">
        <v>2068</v>
      </c>
      <c r="D1052" s="18" t="s">
        <v>2069</v>
      </c>
      <c r="E1052" s="18" t="s">
        <v>2270</v>
      </c>
      <c r="F1052" s="18"/>
      <c r="G1052" s="18" t="s">
        <v>2102</v>
      </c>
      <c r="H1052" s="18" t="s">
        <v>2058</v>
      </c>
      <c r="I1052" s="18"/>
      <c r="J1052" s="18" t="s">
        <v>3431</v>
      </c>
    </row>
    <row r="1053" ht="36" spans="1:10">
      <c r="A1053" s="18" t="s">
        <v>2052</v>
      </c>
      <c r="B1053" s="18"/>
      <c r="C1053" s="18" t="s">
        <v>2072</v>
      </c>
      <c r="D1053" s="18" t="s">
        <v>2076</v>
      </c>
      <c r="E1053" s="18" t="s">
        <v>3422</v>
      </c>
      <c r="F1053" s="18"/>
      <c r="G1053" s="18" t="s">
        <v>2057</v>
      </c>
      <c r="H1053" s="18" t="s">
        <v>2058</v>
      </c>
      <c r="I1053" s="18"/>
      <c r="J1053" s="18" t="s">
        <v>3431</v>
      </c>
    </row>
    <row r="1054" ht="72" spans="1:10">
      <c r="A1054" s="18" t="s">
        <v>3437</v>
      </c>
      <c r="B1054" s="18" t="s">
        <v>3438</v>
      </c>
      <c r="C1054" s="18"/>
      <c r="D1054" s="18"/>
      <c r="E1054" s="18"/>
      <c r="F1054" s="18"/>
      <c r="G1054" s="18"/>
      <c r="H1054" s="18"/>
      <c r="I1054" s="18"/>
      <c r="J1054" s="18"/>
    </row>
    <row r="1055" ht="48" spans="1:10">
      <c r="A1055" s="18" t="s">
        <v>2052</v>
      </c>
      <c r="B1055" s="18"/>
      <c r="C1055" s="18" t="s">
        <v>2053</v>
      </c>
      <c r="D1055" s="18" t="s">
        <v>2083</v>
      </c>
      <c r="E1055" s="18" t="s">
        <v>3395</v>
      </c>
      <c r="F1055" s="18"/>
      <c r="G1055" s="18" t="s">
        <v>2107</v>
      </c>
      <c r="H1055" s="18" t="s">
        <v>2173</v>
      </c>
      <c r="I1055" s="18"/>
      <c r="J1055" s="18" t="s">
        <v>3439</v>
      </c>
    </row>
    <row r="1056" ht="48" spans="1:10">
      <c r="A1056" s="18" t="s">
        <v>2052</v>
      </c>
      <c r="B1056" s="18"/>
      <c r="C1056" s="18" t="s">
        <v>2053</v>
      </c>
      <c r="D1056" s="18" t="s">
        <v>2054</v>
      </c>
      <c r="E1056" s="18" t="s">
        <v>2093</v>
      </c>
      <c r="F1056" s="18"/>
      <c r="G1056" s="18" t="s">
        <v>2071</v>
      </c>
      <c r="H1056" s="18" t="s">
        <v>2058</v>
      </c>
      <c r="I1056" s="18"/>
      <c r="J1056" s="18" t="s">
        <v>3439</v>
      </c>
    </row>
    <row r="1057" ht="48" spans="1:10">
      <c r="A1057" s="18" t="s">
        <v>2052</v>
      </c>
      <c r="B1057" s="18"/>
      <c r="C1057" s="18" t="s">
        <v>2053</v>
      </c>
      <c r="D1057" s="18" t="s">
        <v>2054</v>
      </c>
      <c r="E1057" s="18" t="s">
        <v>3440</v>
      </c>
      <c r="F1057" s="18"/>
      <c r="G1057" s="18" t="s">
        <v>3441</v>
      </c>
      <c r="H1057" s="18" t="s">
        <v>2108</v>
      </c>
      <c r="I1057" s="18"/>
      <c r="J1057" s="18" t="s">
        <v>3439</v>
      </c>
    </row>
    <row r="1058" ht="48" spans="1:10">
      <c r="A1058" s="18" t="s">
        <v>2052</v>
      </c>
      <c r="B1058" s="18"/>
      <c r="C1058" s="18" t="s">
        <v>2053</v>
      </c>
      <c r="D1058" s="18" t="s">
        <v>2054</v>
      </c>
      <c r="E1058" s="18" t="s">
        <v>2055</v>
      </c>
      <c r="F1058" s="18"/>
      <c r="G1058" s="18" t="s">
        <v>3442</v>
      </c>
      <c r="H1058" s="18" t="s">
        <v>2108</v>
      </c>
      <c r="I1058" s="18"/>
      <c r="J1058" s="18" t="s">
        <v>3439</v>
      </c>
    </row>
    <row r="1059" ht="48" spans="1:10">
      <c r="A1059" s="18" t="s">
        <v>2052</v>
      </c>
      <c r="B1059" s="18"/>
      <c r="C1059" s="18" t="s">
        <v>2053</v>
      </c>
      <c r="D1059" s="18" t="s">
        <v>2059</v>
      </c>
      <c r="E1059" s="18" t="s">
        <v>3443</v>
      </c>
      <c r="F1059" s="18"/>
      <c r="G1059" s="18" t="s">
        <v>2140</v>
      </c>
      <c r="H1059" s="18" t="s">
        <v>2099</v>
      </c>
      <c r="I1059" s="18"/>
      <c r="J1059" s="18" t="s">
        <v>3439</v>
      </c>
    </row>
    <row r="1060" ht="48" spans="1:10">
      <c r="A1060" s="18" t="s">
        <v>2052</v>
      </c>
      <c r="B1060" s="18"/>
      <c r="C1060" s="18" t="s">
        <v>2053</v>
      </c>
      <c r="D1060" s="18" t="s">
        <v>2066</v>
      </c>
      <c r="E1060" s="18" t="s">
        <v>3400</v>
      </c>
      <c r="F1060" s="18"/>
      <c r="G1060" s="18" t="s">
        <v>2057</v>
      </c>
      <c r="H1060" s="18" t="s">
        <v>2058</v>
      </c>
      <c r="I1060" s="18"/>
      <c r="J1060" s="18" t="s">
        <v>3439</v>
      </c>
    </row>
    <row r="1061" ht="48" spans="1:10">
      <c r="A1061" s="18" t="s">
        <v>2052</v>
      </c>
      <c r="B1061" s="18"/>
      <c r="C1061" s="18" t="s">
        <v>2068</v>
      </c>
      <c r="D1061" s="18" t="s">
        <v>2069</v>
      </c>
      <c r="E1061" s="18" t="s">
        <v>3401</v>
      </c>
      <c r="F1061" s="18"/>
      <c r="G1061" s="18" t="s">
        <v>2071</v>
      </c>
      <c r="H1061" s="18" t="s">
        <v>2058</v>
      </c>
      <c r="I1061" s="18"/>
      <c r="J1061" s="18" t="s">
        <v>3439</v>
      </c>
    </row>
    <row r="1062" ht="48" spans="1:10">
      <c r="A1062" s="18" t="s">
        <v>2052</v>
      </c>
      <c r="B1062" s="18"/>
      <c r="C1062" s="18" t="s">
        <v>2072</v>
      </c>
      <c r="D1062" s="18" t="s">
        <v>2105</v>
      </c>
      <c r="E1062" s="18" t="s">
        <v>3444</v>
      </c>
      <c r="F1062" s="18"/>
      <c r="G1062" s="18" t="s">
        <v>3376</v>
      </c>
      <c r="H1062" s="18" t="s">
        <v>2108</v>
      </c>
      <c r="I1062" s="18"/>
      <c r="J1062" s="18" t="s">
        <v>3439</v>
      </c>
    </row>
    <row r="1063" ht="48" spans="1:10">
      <c r="A1063" s="18" t="s">
        <v>2052</v>
      </c>
      <c r="B1063" s="18"/>
      <c r="C1063" s="18" t="s">
        <v>2072</v>
      </c>
      <c r="D1063" s="18" t="s">
        <v>2076</v>
      </c>
      <c r="E1063" s="18" t="s">
        <v>3402</v>
      </c>
      <c r="F1063" s="18"/>
      <c r="G1063" s="18" t="s">
        <v>3445</v>
      </c>
      <c r="H1063" s="18" t="s">
        <v>2079</v>
      </c>
      <c r="I1063" s="18"/>
      <c r="J1063" s="18" t="s">
        <v>3439</v>
      </c>
    </row>
    <row r="1064" ht="48" spans="1:10">
      <c r="A1064" s="18" t="s">
        <v>2052</v>
      </c>
      <c r="B1064" s="18"/>
      <c r="C1064" s="18" t="s">
        <v>2072</v>
      </c>
      <c r="D1064" s="18" t="s">
        <v>2076</v>
      </c>
      <c r="E1064" s="18" t="s">
        <v>3404</v>
      </c>
      <c r="F1064" s="18"/>
      <c r="G1064" s="18" t="s">
        <v>2057</v>
      </c>
      <c r="H1064" s="18" t="s">
        <v>2058</v>
      </c>
      <c r="I1064" s="18"/>
      <c r="J1064" s="18" t="s">
        <v>3439</v>
      </c>
    </row>
    <row r="1065" ht="48" spans="1:10">
      <c r="A1065" s="18" t="s">
        <v>2052</v>
      </c>
      <c r="B1065" s="18"/>
      <c r="C1065" s="18" t="s">
        <v>2072</v>
      </c>
      <c r="D1065" s="18" t="s">
        <v>2076</v>
      </c>
      <c r="E1065" s="18" t="s">
        <v>3405</v>
      </c>
      <c r="F1065" s="18"/>
      <c r="G1065" s="18" t="s">
        <v>2057</v>
      </c>
      <c r="H1065" s="18" t="s">
        <v>2058</v>
      </c>
      <c r="I1065" s="18"/>
      <c r="J1065" s="18" t="s">
        <v>3439</v>
      </c>
    </row>
    <row r="1066" spans="1:10">
      <c r="A1066" s="18" t="s">
        <v>3446</v>
      </c>
      <c r="B1066" s="18"/>
      <c r="C1066" s="18"/>
      <c r="D1066" s="18"/>
      <c r="E1066" s="18"/>
      <c r="F1066" s="18"/>
      <c r="G1066" s="18"/>
      <c r="H1066" s="18"/>
      <c r="I1066" s="18"/>
      <c r="J1066" s="18"/>
    </row>
    <row r="1067" ht="48" spans="1:10">
      <c r="A1067" s="18" t="s">
        <v>3447</v>
      </c>
      <c r="B1067" s="18" t="s">
        <v>3448</v>
      </c>
      <c r="C1067" s="18"/>
      <c r="D1067" s="18"/>
      <c r="E1067" s="18"/>
      <c r="F1067" s="18"/>
      <c r="G1067" s="18"/>
      <c r="H1067" s="18"/>
      <c r="I1067" s="18"/>
      <c r="J1067" s="18"/>
    </row>
    <row r="1068" ht="84" spans="1:10">
      <c r="A1068" s="18" t="s">
        <v>2052</v>
      </c>
      <c r="B1068" s="18"/>
      <c r="C1068" s="18" t="s">
        <v>2053</v>
      </c>
      <c r="D1068" s="18" t="s">
        <v>2054</v>
      </c>
      <c r="E1068" s="18" t="s">
        <v>2905</v>
      </c>
      <c r="F1068" s="18" t="s">
        <v>2320</v>
      </c>
      <c r="G1068" s="18" t="s">
        <v>2057</v>
      </c>
      <c r="H1068" s="18" t="s">
        <v>2058</v>
      </c>
      <c r="I1068" s="18"/>
      <c r="J1068" s="18" t="s">
        <v>2906</v>
      </c>
    </row>
    <row r="1069" ht="72" spans="1:10">
      <c r="A1069" s="18" t="s">
        <v>2052</v>
      </c>
      <c r="B1069" s="18"/>
      <c r="C1069" s="18" t="s">
        <v>2053</v>
      </c>
      <c r="D1069" s="18" t="s">
        <v>2054</v>
      </c>
      <c r="E1069" s="18" t="s">
        <v>2727</v>
      </c>
      <c r="F1069" s="18" t="s">
        <v>2320</v>
      </c>
      <c r="G1069" s="18" t="s">
        <v>2102</v>
      </c>
      <c r="H1069" s="18" t="s">
        <v>2058</v>
      </c>
      <c r="I1069" s="18"/>
      <c r="J1069" s="18" t="s">
        <v>2728</v>
      </c>
    </row>
    <row r="1070" ht="36" spans="1:10">
      <c r="A1070" s="18" t="s">
        <v>2052</v>
      </c>
      <c r="B1070" s="18"/>
      <c r="C1070" s="18" t="s">
        <v>2053</v>
      </c>
      <c r="D1070" s="18" t="s">
        <v>2059</v>
      </c>
      <c r="E1070" s="18" t="s">
        <v>2959</v>
      </c>
      <c r="F1070" s="18" t="s">
        <v>2320</v>
      </c>
      <c r="G1070" s="18" t="s">
        <v>3449</v>
      </c>
      <c r="H1070" s="18" t="s">
        <v>2263</v>
      </c>
      <c r="I1070" s="18"/>
      <c r="J1070" s="18" t="s">
        <v>2962</v>
      </c>
    </row>
    <row r="1071" ht="24" spans="1:10">
      <c r="A1071" s="18" t="s">
        <v>2052</v>
      </c>
      <c r="B1071" s="18"/>
      <c r="C1071" s="18" t="s">
        <v>2053</v>
      </c>
      <c r="D1071" s="18" t="s">
        <v>2066</v>
      </c>
      <c r="E1071" s="18" t="s">
        <v>2857</v>
      </c>
      <c r="F1071" s="18" t="s">
        <v>2432</v>
      </c>
      <c r="G1071" s="18" t="s">
        <v>2647</v>
      </c>
      <c r="H1071" s="18" t="s">
        <v>2058</v>
      </c>
      <c r="I1071" s="18"/>
      <c r="J1071" s="18" t="s">
        <v>2859</v>
      </c>
    </row>
    <row r="1072" ht="84" spans="1:10">
      <c r="A1072" s="18" t="s">
        <v>2052</v>
      </c>
      <c r="B1072" s="18"/>
      <c r="C1072" s="18" t="s">
        <v>2053</v>
      </c>
      <c r="D1072" s="18" t="s">
        <v>2066</v>
      </c>
      <c r="E1072" s="18" t="s">
        <v>2607</v>
      </c>
      <c r="F1072" s="18" t="s">
        <v>2320</v>
      </c>
      <c r="G1072" s="18" t="s">
        <v>2057</v>
      </c>
      <c r="H1072" s="18" t="s">
        <v>2058</v>
      </c>
      <c r="I1072" s="18"/>
      <c r="J1072" s="18" t="s">
        <v>2609</v>
      </c>
    </row>
    <row r="1073" ht="96" spans="1:10">
      <c r="A1073" s="18" t="s">
        <v>2052</v>
      </c>
      <c r="B1073" s="18"/>
      <c r="C1073" s="18" t="s">
        <v>2068</v>
      </c>
      <c r="D1073" s="18" t="s">
        <v>2069</v>
      </c>
      <c r="E1073" s="18" t="s">
        <v>2610</v>
      </c>
      <c r="F1073" s="18" t="s">
        <v>2320</v>
      </c>
      <c r="G1073" s="18" t="s">
        <v>2102</v>
      </c>
      <c r="H1073" s="18" t="s">
        <v>2058</v>
      </c>
      <c r="I1073" s="18"/>
      <c r="J1073" s="18" t="s">
        <v>2612</v>
      </c>
    </row>
    <row r="1074" ht="96" spans="1:10">
      <c r="A1074" s="18" t="s">
        <v>2052</v>
      </c>
      <c r="B1074" s="18"/>
      <c r="C1074" s="18" t="s">
        <v>2072</v>
      </c>
      <c r="D1074" s="18" t="s">
        <v>2076</v>
      </c>
      <c r="E1074" s="18" t="s">
        <v>2720</v>
      </c>
      <c r="F1074" s="18" t="s">
        <v>2320</v>
      </c>
      <c r="G1074" s="18" t="s">
        <v>2057</v>
      </c>
      <c r="H1074" s="18" t="s">
        <v>2058</v>
      </c>
      <c r="I1074" s="18"/>
      <c r="J1074" s="18" t="s">
        <v>2721</v>
      </c>
    </row>
    <row r="1075" spans="1:10">
      <c r="A1075" s="18" t="s">
        <v>3450</v>
      </c>
      <c r="B1075" s="18"/>
      <c r="C1075" s="18"/>
      <c r="D1075" s="18"/>
      <c r="E1075" s="18"/>
      <c r="F1075" s="18"/>
      <c r="G1075" s="18"/>
      <c r="H1075" s="18"/>
      <c r="I1075" s="18"/>
      <c r="J1075" s="18"/>
    </row>
    <row r="1076" ht="204" spans="1:10">
      <c r="A1076" s="18" t="s">
        <v>3451</v>
      </c>
      <c r="B1076" s="18" t="s">
        <v>3452</v>
      </c>
      <c r="C1076" s="18"/>
      <c r="D1076" s="18"/>
      <c r="E1076" s="18"/>
      <c r="F1076" s="18"/>
      <c r="G1076" s="18"/>
      <c r="H1076" s="18"/>
      <c r="I1076" s="18"/>
      <c r="J1076" s="18"/>
    </row>
    <row r="1077" ht="24" spans="1:10">
      <c r="A1077" s="18" t="s">
        <v>2052</v>
      </c>
      <c r="B1077" s="18"/>
      <c r="C1077" s="18" t="s">
        <v>2053</v>
      </c>
      <c r="D1077" s="18" t="s">
        <v>2059</v>
      </c>
      <c r="E1077" s="18" t="s">
        <v>3453</v>
      </c>
      <c r="F1077" s="18"/>
      <c r="G1077" s="18" t="s">
        <v>3454</v>
      </c>
      <c r="H1077" s="18" t="s">
        <v>2058</v>
      </c>
      <c r="I1077" s="18"/>
      <c r="J1077" s="18" t="s">
        <v>3453</v>
      </c>
    </row>
    <row r="1078" ht="24" spans="1:10">
      <c r="A1078" s="18" t="s">
        <v>2052</v>
      </c>
      <c r="B1078" s="18"/>
      <c r="C1078" s="18" t="s">
        <v>2053</v>
      </c>
      <c r="D1078" s="18" t="s">
        <v>2066</v>
      </c>
      <c r="E1078" s="18" t="s">
        <v>3455</v>
      </c>
      <c r="F1078" s="18"/>
      <c r="G1078" s="18" t="s">
        <v>3456</v>
      </c>
      <c r="H1078" s="18" t="s">
        <v>2058</v>
      </c>
      <c r="I1078" s="18"/>
      <c r="J1078" s="18" t="s">
        <v>3456</v>
      </c>
    </row>
    <row r="1079" spans="1:10">
      <c r="A1079" s="18" t="s">
        <v>2052</v>
      </c>
      <c r="B1079" s="18"/>
      <c r="C1079" s="18" t="s">
        <v>2068</v>
      </c>
      <c r="D1079" s="18" t="s">
        <v>2069</v>
      </c>
      <c r="E1079" s="18" t="s">
        <v>3457</v>
      </c>
      <c r="F1079" s="18"/>
      <c r="G1079" s="18" t="s">
        <v>3458</v>
      </c>
      <c r="H1079" s="18" t="s">
        <v>2058</v>
      </c>
      <c r="I1079" s="18"/>
      <c r="J1079" s="18" t="s">
        <v>3458</v>
      </c>
    </row>
    <row r="1080" spans="1:10">
      <c r="A1080" s="18" t="s">
        <v>2052</v>
      </c>
      <c r="B1080" s="18"/>
      <c r="C1080" s="18" t="s">
        <v>2072</v>
      </c>
      <c r="D1080" s="18" t="s">
        <v>2073</v>
      </c>
      <c r="E1080" s="18" t="s">
        <v>3459</v>
      </c>
      <c r="F1080" s="18"/>
      <c r="G1080" s="18" t="s">
        <v>3456</v>
      </c>
      <c r="H1080" s="18" t="s">
        <v>2058</v>
      </c>
      <c r="I1080" s="18"/>
      <c r="J1080" s="18" t="s">
        <v>3456</v>
      </c>
    </row>
    <row r="1081" ht="24" spans="1:10">
      <c r="A1081" s="18" t="s">
        <v>2052</v>
      </c>
      <c r="B1081" s="18"/>
      <c r="C1081" s="18" t="s">
        <v>2072</v>
      </c>
      <c r="D1081" s="18" t="s">
        <v>2105</v>
      </c>
      <c r="E1081" s="18" t="s">
        <v>3460</v>
      </c>
      <c r="F1081" s="18"/>
      <c r="G1081" s="18" t="s">
        <v>3460</v>
      </c>
      <c r="H1081" s="18" t="s">
        <v>2058</v>
      </c>
      <c r="I1081" s="18"/>
      <c r="J1081" s="18" t="s">
        <v>3460</v>
      </c>
    </row>
    <row r="1082" spans="1:10">
      <c r="A1082" s="18" t="s">
        <v>2052</v>
      </c>
      <c r="B1082" s="18"/>
      <c r="C1082" s="18" t="s">
        <v>2072</v>
      </c>
      <c r="D1082" s="18" t="s">
        <v>2076</v>
      </c>
      <c r="E1082" s="18" t="s">
        <v>3461</v>
      </c>
      <c r="F1082" s="18"/>
      <c r="G1082" s="18" t="s">
        <v>3462</v>
      </c>
      <c r="H1082" s="18" t="s">
        <v>2058</v>
      </c>
      <c r="I1082" s="18"/>
      <c r="J1082" s="18" t="s">
        <v>3463</v>
      </c>
    </row>
    <row r="1083" ht="24" spans="1:10">
      <c r="A1083" s="18" t="s">
        <v>2052</v>
      </c>
      <c r="B1083" s="18"/>
      <c r="C1083" s="18" t="s">
        <v>2072</v>
      </c>
      <c r="D1083" s="18" t="s">
        <v>2177</v>
      </c>
      <c r="E1083" s="18" t="s">
        <v>3464</v>
      </c>
      <c r="F1083" s="18"/>
      <c r="G1083" s="18" t="s">
        <v>3465</v>
      </c>
      <c r="H1083" s="18" t="s">
        <v>2058</v>
      </c>
      <c r="I1083" s="18"/>
      <c r="J1083" s="18" t="s">
        <v>3465</v>
      </c>
    </row>
  </sheetData>
  <mergeCells count="1">
    <mergeCell ref="A2:J2"/>
  </mergeCells>
  <pageMargins left="0.75" right="0.75" top="1" bottom="1" header="0.509027777777778" footer="0.509027777777778"/>
  <pageSetup paperSize="9" scale="1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B7"/>
  <sheetViews>
    <sheetView topLeftCell="A5" workbookViewId="0">
      <selection activeCell="A8" sqref="$A8:$XFD1048576"/>
    </sheetView>
  </sheetViews>
  <sheetFormatPr defaultColWidth="9" defaultRowHeight="14.4" outlineLevelRow="6" outlineLevelCol="1"/>
  <cols>
    <col min="1" max="1" width="20.25" style="1" customWidth="1"/>
    <col min="2" max="2" width="59.8796296296296" style="1" customWidth="1"/>
    <col min="3" max="16384" width="9" style="1"/>
  </cols>
  <sheetData>
    <row r="1" ht="32.1" customHeight="1" spans="1:2">
      <c r="A1" s="2" t="s">
        <v>3466</v>
      </c>
      <c r="B1" s="2"/>
    </row>
    <row r="2" spans="1:2">
      <c r="A2" s="1" t="s">
        <v>3467</v>
      </c>
    </row>
    <row r="3" ht="39.95" customHeight="1" spans="1:2">
      <c r="A3" s="3" t="s">
        <v>3468</v>
      </c>
      <c r="B3" s="4" t="s">
        <v>3469</v>
      </c>
    </row>
    <row r="4" ht="241" customHeight="1" spans="1:2">
      <c r="A4" s="5" t="s">
        <v>3470</v>
      </c>
      <c r="B4" s="6" t="s">
        <v>3471</v>
      </c>
    </row>
    <row r="5" ht="171" customHeight="1" spans="1:2">
      <c r="A5" s="5" t="s">
        <v>3472</v>
      </c>
      <c r="B5" s="6" t="s">
        <v>3473</v>
      </c>
    </row>
    <row r="6" ht="141" customHeight="1" spans="1:2">
      <c r="A6" s="5" t="s">
        <v>3474</v>
      </c>
      <c r="B6" s="6" t="s">
        <v>3475</v>
      </c>
    </row>
    <row r="7" ht="198" customHeight="1" spans="1:2">
      <c r="A7" s="5" t="s">
        <v>3476</v>
      </c>
      <c r="B7" s="6" t="s">
        <v>3477</v>
      </c>
    </row>
  </sheetData>
  <mergeCells count="1">
    <mergeCell ref="A1:B1"/>
  </mergeCells>
  <conditionalFormatting sqref="A4:A7">
    <cfRule type="expression" dxfId="1" priority="1" stopIfTrue="1">
      <formula>"len($A:$A)=3"</formula>
    </cfRule>
  </conditionalFormatting>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B31"/>
  <sheetViews>
    <sheetView showZeros="0" view="pageBreakPreview" zoomScaleNormal="100" topLeftCell="A25" workbookViewId="0">
      <selection activeCell="A38" sqref="A38"/>
    </sheetView>
  </sheetViews>
  <sheetFormatPr defaultColWidth="9" defaultRowHeight="14.4" outlineLevelCol="1"/>
  <cols>
    <col min="1" max="1" width="79" style="121" customWidth="1"/>
    <col min="2" max="2" width="36.5" style="121" customWidth="1"/>
    <col min="3" max="16384" width="9" style="121"/>
  </cols>
  <sheetData>
    <row r="1" ht="45" customHeight="1" spans="1:2">
      <c r="A1" s="270" t="s">
        <v>1203</v>
      </c>
      <c r="B1" s="270"/>
    </row>
    <row r="2" ht="20.1" customHeight="1" spans="1:2">
      <c r="A2" s="271" t="s">
        <v>1204</v>
      </c>
      <c r="B2" s="272" t="s">
        <v>2</v>
      </c>
    </row>
    <row r="3" ht="45" customHeight="1" spans="1:2">
      <c r="A3" s="53" t="s">
        <v>1205</v>
      </c>
      <c r="B3" s="67" t="s">
        <v>6</v>
      </c>
    </row>
    <row r="4" ht="30" customHeight="1" spans="1:2">
      <c r="A4" s="273" t="s">
        <v>1206</v>
      </c>
      <c r="B4" s="274">
        <f>SUM(B5:B8)</f>
        <v>60800</v>
      </c>
    </row>
    <row r="5" ht="30" customHeight="1" spans="1:2">
      <c r="A5" s="275" t="s">
        <v>1207</v>
      </c>
      <c r="B5" s="276">
        <v>37000</v>
      </c>
    </row>
    <row r="6" ht="30" customHeight="1" spans="1:2">
      <c r="A6" s="275" t="s">
        <v>1208</v>
      </c>
      <c r="B6" s="276">
        <v>11000</v>
      </c>
    </row>
    <row r="7" ht="30" customHeight="1" spans="1:2">
      <c r="A7" s="275" t="s">
        <v>1209</v>
      </c>
      <c r="B7" s="276">
        <v>3000</v>
      </c>
    </row>
    <row r="8" ht="30" customHeight="1" spans="1:2">
      <c r="A8" s="275" t="s">
        <v>1210</v>
      </c>
      <c r="B8" s="276">
        <v>9800</v>
      </c>
    </row>
    <row r="9" ht="30" customHeight="1" spans="1:2">
      <c r="A9" s="273" t="s">
        <v>1211</v>
      </c>
      <c r="B9" s="274">
        <f>SUM(B10:B19)</f>
        <v>24458</v>
      </c>
    </row>
    <row r="10" ht="30" customHeight="1" spans="1:2">
      <c r="A10" s="275" t="s">
        <v>1212</v>
      </c>
      <c r="B10" s="276">
        <v>11000</v>
      </c>
    </row>
    <row r="11" ht="30" customHeight="1" spans="1:2">
      <c r="A11" s="275" t="s">
        <v>1213</v>
      </c>
      <c r="B11" s="276">
        <v>640</v>
      </c>
    </row>
    <row r="12" ht="30" customHeight="1" spans="1:2">
      <c r="A12" s="275" t="s">
        <v>1214</v>
      </c>
      <c r="B12" s="276">
        <v>380</v>
      </c>
    </row>
    <row r="13" ht="30" customHeight="1" spans="1:2">
      <c r="A13" s="275" t="s">
        <v>1215</v>
      </c>
      <c r="B13" s="276">
        <v>1400</v>
      </c>
    </row>
    <row r="14" ht="30" customHeight="1" spans="1:2">
      <c r="A14" s="275" t="s">
        <v>1216</v>
      </c>
      <c r="B14" s="276">
        <v>7900</v>
      </c>
    </row>
    <row r="15" ht="30" customHeight="1" spans="1:2">
      <c r="A15" s="275" t="s">
        <v>1217</v>
      </c>
      <c r="B15" s="276">
        <v>50</v>
      </c>
    </row>
    <row r="16" ht="30" customHeight="1" spans="1:2">
      <c r="A16" s="275" t="s">
        <v>1218</v>
      </c>
      <c r="B16" s="276">
        <v>0</v>
      </c>
    </row>
    <row r="17" ht="30" customHeight="1" spans="1:2">
      <c r="A17" s="275" t="s">
        <v>1219</v>
      </c>
      <c r="B17" s="276">
        <v>540</v>
      </c>
    </row>
    <row r="18" ht="30" customHeight="1" spans="1:2">
      <c r="A18" s="275" t="s">
        <v>1220</v>
      </c>
      <c r="B18" s="276">
        <v>600</v>
      </c>
    </row>
    <row r="19" ht="30" customHeight="1" spans="1:2">
      <c r="A19" s="275" t="s">
        <v>1221</v>
      </c>
      <c r="B19" s="276">
        <v>1948</v>
      </c>
    </row>
    <row r="20" ht="30" customHeight="1" spans="1:2">
      <c r="A20" s="273" t="s">
        <v>1222</v>
      </c>
      <c r="B20" s="274">
        <v>73420</v>
      </c>
    </row>
    <row r="21" ht="30" customHeight="1" spans="1:2">
      <c r="A21" s="275" t="s">
        <v>1223</v>
      </c>
      <c r="B21" s="257">
        <v>3000</v>
      </c>
    </row>
    <row r="22" ht="30" customHeight="1" spans="1:2">
      <c r="A22" s="273" t="s">
        <v>1224</v>
      </c>
      <c r="B22" s="274">
        <f>SUM(B23:B24)</f>
        <v>91100</v>
      </c>
    </row>
    <row r="23" ht="30" customHeight="1" spans="1:2">
      <c r="A23" s="275" t="s">
        <v>1225</v>
      </c>
      <c r="B23" s="277">
        <v>80100</v>
      </c>
    </row>
    <row r="24" ht="30" customHeight="1" spans="1:2">
      <c r="A24" s="275" t="s">
        <v>1226</v>
      </c>
      <c r="B24" s="276">
        <v>11000</v>
      </c>
    </row>
    <row r="25" ht="30" customHeight="1" spans="1:2">
      <c r="A25" s="273" t="s">
        <v>1227</v>
      </c>
      <c r="B25" s="274">
        <f>B26</f>
        <v>5200</v>
      </c>
    </row>
    <row r="26" ht="30" customHeight="1" spans="1:2">
      <c r="A26" s="275" t="s">
        <v>1228</v>
      </c>
      <c r="B26" s="257">
        <v>5200</v>
      </c>
    </row>
    <row r="27" ht="30" customHeight="1" spans="1:2">
      <c r="A27" s="273" t="s">
        <v>1229</v>
      </c>
      <c r="B27" s="274">
        <f>SUM(B28:B30)</f>
        <v>48022</v>
      </c>
    </row>
    <row r="28" ht="30" customHeight="1" spans="1:2">
      <c r="A28" s="275" t="s">
        <v>1230</v>
      </c>
      <c r="B28" s="278">
        <v>27020</v>
      </c>
    </row>
    <row r="29" ht="30" customHeight="1" spans="1:2">
      <c r="A29" s="275" t="s">
        <v>1231</v>
      </c>
      <c r="B29" s="276">
        <v>14000</v>
      </c>
    </row>
    <row r="30" ht="30" customHeight="1" spans="1:2">
      <c r="A30" s="275" t="s">
        <v>1232</v>
      </c>
      <c r="B30" s="276">
        <v>7002</v>
      </c>
    </row>
    <row r="31" ht="30" customHeight="1" spans="1:2">
      <c r="A31" s="279" t="s">
        <v>1233</v>
      </c>
      <c r="B31" s="274">
        <f>B4+B9+B20+B22+B25+B27</f>
        <v>303000</v>
      </c>
    </row>
  </sheetData>
  <autoFilter xmlns:etc="http://www.wps.cn/officeDocument/2017/etCustomData" ref="A3:B31" etc:filterBottomFollowUsedRange="0">
    <extLst/>
  </autoFilter>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B42"/>
  <sheetViews>
    <sheetView view="pageBreakPreview" zoomScaleNormal="100" topLeftCell="A16" workbookViewId="0">
      <selection activeCell="B40" sqref="B40"/>
    </sheetView>
  </sheetViews>
  <sheetFormatPr defaultColWidth="9" defaultRowHeight="14.4" outlineLevelCol="1"/>
  <cols>
    <col min="1" max="1" width="30.1296296296296" style="121" customWidth="1"/>
    <col min="2" max="2" width="50.6296296296296" style="121" customWidth="1"/>
    <col min="3" max="16384" width="9" style="121"/>
  </cols>
  <sheetData>
    <row r="1" s="161" customFormat="1" ht="35.1" customHeight="1" spans="1:2">
      <c r="A1" s="259" t="s">
        <v>1234</v>
      </c>
      <c r="B1" s="259"/>
    </row>
    <row r="2" ht="20.1" customHeight="1" spans="1:2">
      <c r="A2" s="260" t="s">
        <v>1235</v>
      </c>
      <c r="B2" s="261" t="s">
        <v>2</v>
      </c>
    </row>
    <row r="3" s="258" customFormat="1" ht="24.95" customHeight="1" spans="1:2">
      <c r="A3" s="262" t="s">
        <v>1236</v>
      </c>
      <c r="B3" s="263" t="s">
        <v>6</v>
      </c>
    </row>
    <row r="4" s="258" customFormat="1" ht="24.95" customHeight="1" spans="1:2">
      <c r="A4" s="264" t="s">
        <v>1237</v>
      </c>
      <c r="B4" s="265">
        <v>1200</v>
      </c>
    </row>
    <row r="5" s="258" customFormat="1" ht="24.95" customHeight="1" spans="1:2">
      <c r="A5" s="266" t="s">
        <v>1238</v>
      </c>
      <c r="B5" s="267"/>
    </row>
    <row r="6" s="258" customFormat="1" ht="24.95" customHeight="1" spans="1:2">
      <c r="A6" s="264" t="s">
        <v>1239</v>
      </c>
      <c r="B6" s="265">
        <v>200</v>
      </c>
    </row>
    <row r="7" s="258" customFormat="1" ht="24.95" customHeight="1" spans="1:2">
      <c r="A7" s="266" t="s">
        <v>1238</v>
      </c>
      <c r="B7" s="267"/>
    </row>
    <row r="8" s="258" customFormat="1" ht="24.95" customHeight="1" spans="1:2">
      <c r="A8" s="264" t="s">
        <v>1240</v>
      </c>
      <c r="B8" s="265">
        <v>670</v>
      </c>
    </row>
    <row r="9" s="258" customFormat="1" ht="24.95" customHeight="1" spans="1:2">
      <c r="A9" s="266" t="s">
        <v>1238</v>
      </c>
      <c r="B9" s="267"/>
    </row>
    <row r="10" s="258" customFormat="1" ht="24.95" customHeight="1" spans="1:2">
      <c r="A10" s="264" t="s">
        <v>1241</v>
      </c>
      <c r="B10" s="265">
        <v>350</v>
      </c>
    </row>
    <row r="11" s="258" customFormat="1" ht="24.95" customHeight="1" spans="1:2">
      <c r="A11" s="266" t="s">
        <v>1238</v>
      </c>
      <c r="B11" s="267"/>
    </row>
    <row r="12" s="258" customFormat="1" ht="24.95" customHeight="1" spans="1:2">
      <c r="A12" s="264" t="s">
        <v>1242</v>
      </c>
      <c r="B12" s="265">
        <v>420</v>
      </c>
    </row>
    <row r="13" s="258" customFormat="1" ht="24.95" customHeight="1" spans="1:2">
      <c r="A13" s="266" t="s">
        <v>1238</v>
      </c>
      <c r="B13" s="267"/>
    </row>
    <row r="14" s="258" customFormat="1" ht="24.95" customHeight="1" spans="1:2">
      <c r="A14" s="264" t="s">
        <v>1243</v>
      </c>
      <c r="B14" s="265">
        <v>540</v>
      </c>
    </row>
    <row r="15" s="258" customFormat="1" ht="24.95" customHeight="1" spans="1:2">
      <c r="A15" s="266" t="s">
        <v>1238</v>
      </c>
      <c r="B15" s="267"/>
    </row>
    <row r="16" s="258" customFormat="1" ht="24.95" customHeight="1" spans="1:2">
      <c r="A16" s="264" t="s">
        <v>1244</v>
      </c>
      <c r="B16" s="265">
        <v>2000</v>
      </c>
    </row>
    <row r="17" s="258" customFormat="1" ht="24.95" customHeight="1" spans="1:2">
      <c r="A17" s="266" t="s">
        <v>1238</v>
      </c>
      <c r="B17" s="267"/>
    </row>
    <row r="18" s="258" customFormat="1" ht="24.95" customHeight="1" spans="1:2">
      <c r="A18" s="264" t="s">
        <v>1245</v>
      </c>
      <c r="B18" s="265">
        <v>2000</v>
      </c>
    </row>
    <row r="19" s="258" customFormat="1" ht="24.95" customHeight="1" spans="1:2">
      <c r="A19" s="266" t="s">
        <v>1238</v>
      </c>
      <c r="B19" s="267"/>
    </row>
    <row r="20" s="258" customFormat="1" ht="24.95" customHeight="1" spans="1:2">
      <c r="A20" s="264" t="s">
        <v>1246</v>
      </c>
      <c r="B20" s="265">
        <v>6300</v>
      </c>
    </row>
    <row r="21" s="258" customFormat="1" ht="24.95" customHeight="1" spans="1:2">
      <c r="A21" s="266" t="s">
        <v>1238</v>
      </c>
      <c r="B21" s="267"/>
    </row>
    <row r="22" s="258" customFormat="1" ht="24.95" customHeight="1" spans="1:2">
      <c r="A22" s="264" t="s">
        <v>1247</v>
      </c>
      <c r="B22" s="265">
        <v>160</v>
      </c>
    </row>
    <row r="23" s="258" customFormat="1" ht="24.95" customHeight="1" spans="1:2">
      <c r="A23" s="266" t="s">
        <v>1238</v>
      </c>
      <c r="B23" s="267"/>
    </row>
    <row r="24" s="258" customFormat="1" ht="24.95" customHeight="1" spans="1:2">
      <c r="A24" s="264" t="s">
        <v>1248</v>
      </c>
      <c r="B24" s="265">
        <v>15300</v>
      </c>
    </row>
    <row r="25" s="258" customFormat="1" ht="24.95" customHeight="1" spans="1:2">
      <c r="A25" s="266" t="s">
        <v>1238</v>
      </c>
      <c r="B25" s="267"/>
    </row>
    <row r="26" s="258" customFormat="1" ht="24.95" customHeight="1" spans="1:2">
      <c r="A26" s="264" t="s">
        <v>1249</v>
      </c>
      <c r="B26" s="265">
        <v>2100</v>
      </c>
    </row>
    <row r="27" s="258" customFormat="1" ht="24.95" customHeight="1" spans="1:2">
      <c r="A27" s="266" t="s">
        <v>1238</v>
      </c>
      <c r="B27" s="267"/>
    </row>
    <row r="28" s="258" customFormat="1" ht="24.95" customHeight="1" spans="1:2">
      <c r="A28" s="264" t="s">
        <v>1250</v>
      </c>
      <c r="B28" s="265">
        <v>1300</v>
      </c>
    </row>
    <row r="29" s="258" customFormat="1" ht="24.95" customHeight="1" spans="1:2">
      <c r="A29" s="266" t="s">
        <v>1238</v>
      </c>
      <c r="B29" s="267"/>
    </row>
    <row r="30" s="258" customFormat="1" ht="24.95" customHeight="1" spans="1:2">
      <c r="A30" s="264" t="s">
        <v>1251</v>
      </c>
      <c r="B30" s="265">
        <v>1700</v>
      </c>
    </row>
    <row r="31" s="258" customFormat="1" ht="24.95" customHeight="1" spans="1:2">
      <c r="A31" s="266" t="s">
        <v>1238</v>
      </c>
      <c r="B31" s="267"/>
    </row>
    <row r="32" s="258" customFormat="1" ht="24.95" customHeight="1" spans="1:2">
      <c r="A32" s="268" t="s">
        <v>1252</v>
      </c>
      <c r="B32" s="265">
        <v>70</v>
      </c>
    </row>
    <row r="33" s="258" customFormat="1" ht="24.95" customHeight="1" spans="1:2">
      <c r="A33" s="266" t="s">
        <v>1238</v>
      </c>
      <c r="B33" s="267"/>
    </row>
    <row r="34" s="258" customFormat="1" ht="24.95" customHeight="1" spans="1:2">
      <c r="A34" s="264" t="s">
        <v>1253</v>
      </c>
      <c r="B34" s="265">
        <v>5570</v>
      </c>
    </row>
    <row r="35" s="258" customFormat="1" ht="24.95" customHeight="1" spans="1:2">
      <c r="A35" s="266" t="s">
        <v>1238</v>
      </c>
      <c r="B35" s="267"/>
    </row>
    <row r="36" s="258" customFormat="1" ht="24.95" customHeight="1" spans="1:2">
      <c r="A36" s="268" t="s">
        <v>1254</v>
      </c>
      <c r="B36" s="265">
        <v>320</v>
      </c>
    </row>
    <row r="37" s="258" customFormat="1" ht="24.95" customHeight="1" spans="1:2">
      <c r="A37" s="266" t="s">
        <v>1238</v>
      </c>
      <c r="B37" s="267"/>
    </row>
    <row r="38" s="258" customFormat="1" ht="24.95" customHeight="1" spans="1:2">
      <c r="A38" s="264" t="s">
        <v>1255</v>
      </c>
      <c r="B38" s="265">
        <v>3800</v>
      </c>
    </row>
    <row r="39" s="258" customFormat="1" ht="24.95" customHeight="1" spans="1:2">
      <c r="A39" s="266" t="s">
        <v>1238</v>
      </c>
      <c r="B39" s="267"/>
    </row>
    <row r="40" s="258" customFormat="1" ht="24.95" customHeight="1" spans="1:2">
      <c r="A40" s="264" t="s">
        <v>1256</v>
      </c>
      <c r="B40" s="265">
        <v>1000</v>
      </c>
    </row>
    <row r="41" s="258" customFormat="1" ht="24.95" customHeight="1" spans="1:2">
      <c r="A41" s="266" t="s">
        <v>1238</v>
      </c>
      <c r="B41" s="267"/>
    </row>
    <row r="42" s="258" customFormat="1" ht="24.95" customHeight="1" spans="1:2">
      <c r="A42" s="269" t="s">
        <v>1257</v>
      </c>
      <c r="B42" s="265">
        <f>SUM(B40,B34,B32,B30,B28,B26,B24,B22,B20,B18,B16,B14,B12,B10,B8,B6,B4,B36,B38)</f>
        <v>45000</v>
      </c>
    </row>
  </sheetData>
  <mergeCells count="1">
    <mergeCell ref="A1:B1"/>
  </mergeCells>
  <printOptions horizontalCentered="1"/>
  <pageMargins left="0.751388888888889" right="0.751388888888889" top="1" bottom="1" header="0.511805555555556" footer="0.511805555555556"/>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2" tint="-0.1"/>
  </sheetPr>
  <dimension ref="A1:D17"/>
  <sheetViews>
    <sheetView showGridLines="0" showZeros="0" view="pageBreakPreview" zoomScaleNormal="85" topLeftCell="A12" workbookViewId="0">
      <selection activeCell="A18" sqref="$A18:$XFD1048576"/>
    </sheetView>
  </sheetViews>
  <sheetFormatPr defaultColWidth="9" defaultRowHeight="15.6" outlineLevelCol="3"/>
  <cols>
    <col min="1" max="1" width="43.6296296296296" style="107" customWidth="1"/>
    <col min="2" max="2" width="20.6296296296296" style="109" customWidth="1"/>
    <col min="3" max="3" width="20.6296296296296" style="107" customWidth="1"/>
    <col min="4" max="4" width="20" style="251" customWidth="1"/>
    <col min="5" max="16384" width="9" style="107"/>
  </cols>
  <sheetData>
    <row r="1" ht="45" customHeight="1" spans="1:4">
      <c r="A1" s="112" t="s">
        <v>1258</v>
      </c>
      <c r="B1" s="112"/>
      <c r="C1" s="112"/>
      <c r="D1" s="112"/>
    </row>
    <row r="2" ht="20.1" customHeight="1" spans="1:4">
      <c r="A2" s="113" t="s">
        <v>1259</v>
      </c>
      <c r="B2" s="113"/>
      <c r="C2" s="252"/>
      <c r="D2" s="253" t="s">
        <v>2</v>
      </c>
    </row>
    <row r="3" s="108" customFormat="1" ht="45" customHeight="1" spans="1:4">
      <c r="A3" s="115" t="s">
        <v>1260</v>
      </c>
      <c r="B3" s="115" t="s">
        <v>1261</v>
      </c>
      <c r="C3" s="254" t="s">
        <v>1262</v>
      </c>
      <c r="D3" s="254" t="s">
        <v>1263</v>
      </c>
    </row>
    <row r="4" ht="36" customHeight="1" spans="1:4">
      <c r="A4" s="255" t="s">
        <v>1264</v>
      </c>
      <c r="B4" s="256">
        <f>SUM(B5:B16)</f>
        <v>22000</v>
      </c>
      <c r="C4" s="256">
        <f>SUM(C5:C16)</f>
        <v>0</v>
      </c>
      <c r="D4" s="256">
        <f>SUM(D5:D16)</f>
        <v>22000</v>
      </c>
    </row>
    <row r="5" ht="36" customHeight="1" spans="1:4">
      <c r="A5" s="120" t="s">
        <v>1265</v>
      </c>
      <c r="B5" s="257">
        <v>1500</v>
      </c>
      <c r="C5" s="117"/>
      <c r="D5" s="257">
        <v>1500</v>
      </c>
    </row>
    <row r="6" ht="36" customHeight="1" spans="1:4">
      <c r="A6" s="120" t="s">
        <v>1266</v>
      </c>
      <c r="B6" s="257">
        <v>2000</v>
      </c>
      <c r="C6" s="117"/>
      <c r="D6" s="257">
        <v>2000</v>
      </c>
    </row>
    <row r="7" ht="36" customHeight="1" spans="1:4">
      <c r="A7" s="120" t="s">
        <v>1267</v>
      </c>
      <c r="B7" s="257">
        <v>1500</v>
      </c>
      <c r="C7" s="117"/>
      <c r="D7" s="257">
        <v>1500</v>
      </c>
    </row>
    <row r="8" ht="36" customHeight="1" spans="1:4">
      <c r="A8" s="120" t="s">
        <v>1268</v>
      </c>
      <c r="B8" s="257">
        <v>2000</v>
      </c>
      <c r="C8" s="117"/>
      <c r="D8" s="257">
        <v>2000</v>
      </c>
    </row>
    <row r="9" ht="36" customHeight="1" spans="1:4">
      <c r="A9" s="120" t="s">
        <v>1269</v>
      </c>
      <c r="B9" s="257">
        <v>2000</v>
      </c>
      <c r="C9" s="117"/>
      <c r="D9" s="257">
        <v>2000</v>
      </c>
    </row>
    <row r="10" ht="36" customHeight="1" spans="1:4">
      <c r="A10" s="120" t="s">
        <v>1270</v>
      </c>
      <c r="B10" s="257">
        <v>2000</v>
      </c>
      <c r="C10" s="117"/>
      <c r="D10" s="257">
        <v>2000</v>
      </c>
    </row>
    <row r="11" ht="36" customHeight="1" spans="1:4">
      <c r="A11" s="120" t="s">
        <v>1271</v>
      </c>
      <c r="B11" s="257">
        <v>3000</v>
      </c>
      <c r="C11" s="117"/>
      <c r="D11" s="257">
        <v>3000</v>
      </c>
    </row>
    <row r="12" ht="36" customHeight="1" spans="1:4">
      <c r="A12" s="120" t="s">
        <v>1272</v>
      </c>
      <c r="B12" s="257">
        <v>1700</v>
      </c>
      <c r="C12" s="117"/>
      <c r="D12" s="257">
        <v>1700</v>
      </c>
    </row>
    <row r="13" ht="36" customHeight="1" spans="1:4">
      <c r="A13" s="120" t="s">
        <v>1273</v>
      </c>
      <c r="B13" s="257">
        <v>1500</v>
      </c>
      <c r="C13" s="117"/>
      <c r="D13" s="257">
        <v>1500</v>
      </c>
    </row>
    <row r="14" ht="36" customHeight="1" spans="1:4">
      <c r="A14" s="120" t="s">
        <v>1274</v>
      </c>
      <c r="B14" s="257">
        <v>2000</v>
      </c>
      <c r="C14" s="117"/>
      <c r="D14" s="257">
        <v>2000</v>
      </c>
    </row>
    <row r="15" ht="36" customHeight="1" spans="1:4">
      <c r="A15" s="120" t="s">
        <v>1275</v>
      </c>
      <c r="B15" s="257">
        <v>1600</v>
      </c>
      <c r="C15" s="117"/>
      <c r="D15" s="257">
        <v>1600</v>
      </c>
    </row>
    <row r="16" ht="36" customHeight="1" spans="1:4">
      <c r="A16" s="120" t="s">
        <v>1276</v>
      </c>
      <c r="B16" s="257">
        <v>1200</v>
      </c>
      <c r="C16" s="117"/>
      <c r="D16" s="257">
        <v>1200</v>
      </c>
    </row>
    <row r="17" ht="36" customHeight="1" spans="1:4">
      <c r="A17" s="255" t="s">
        <v>1277</v>
      </c>
      <c r="B17" s="256">
        <v>22000</v>
      </c>
      <c r="C17" s="256"/>
      <c r="D17" s="256">
        <v>22000</v>
      </c>
    </row>
  </sheetData>
  <mergeCells count="1">
    <mergeCell ref="A1:D1"/>
  </mergeCells>
  <conditionalFormatting sqref="D1">
    <cfRule type="cellIs" dxfId="0" priority="4" stopIfTrue="1" operator="lessThanOrEqual">
      <formula>-1</formula>
    </cfRule>
    <cfRule type="cellIs" dxfId="0" priority="3" stopIfTrue="1" operator="greaterThanOrEqual">
      <formula>10</formula>
    </cfRule>
  </conditionalFormatting>
  <conditionalFormatting sqref="B3:C3">
    <cfRule type="cellIs" dxfId="0" priority="2" stopIfTrue="1" operator="lessThanOrEqual">
      <formula>-1</formula>
    </cfRule>
  </conditionalFormatting>
  <conditionalFormatting sqref="C5:C7 C9:C1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E11"/>
  <sheetViews>
    <sheetView topLeftCell="C9" workbookViewId="0">
      <selection activeCell="C12" sqref="$A12:$XFD1048576"/>
    </sheetView>
  </sheetViews>
  <sheetFormatPr defaultColWidth="9" defaultRowHeight="14.4" outlineLevelCol="4"/>
  <cols>
    <col min="1" max="1" width="37.75" style="234" customWidth="1"/>
    <col min="2" max="2" width="22" style="234" customWidth="1"/>
    <col min="3" max="4" width="23.8796296296296" style="234" customWidth="1"/>
    <col min="5" max="5" width="24.5" style="234" customWidth="1"/>
    <col min="6" max="16384" width="9" style="1"/>
  </cols>
  <sheetData>
    <row r="1" s="234" customFormat="1" ht="40.5" customHeight="1" spans="1:5">
      <c r="A1" s="235" t="s">
        <v>1278</v>
      </c>
      <c r="B1" s="235"/>
      <c r="C1" s="235"/>
      <c r="D1" s="235"/>
      <c r="E1" s="235"/>
    </row>
    <row r="2" s="234" customFormat="1" ht="17" customHeight="1" spans="1:5">
      <c r="A2" s="236" t="s">
        <v>1279</v>
      </c>
      <c r="B2" s="237"/>
      <c r="C2" s="237"/>
      <c r="D2" s="238"/>
      <c r="E2" s="239" t="s">
        <v>2</v>
      </c>
    </row>
    <row r="3" s="1" customFormat="1" ht="24.95" customHeight="1" spans="1:5">
      <c r="A3" s="240" t="s">
        <v>4</v>
      </c>
      <c r="B3" s="241" t="s">
        <v>5</v>
      </c>
      <c r="C3" s="241" t="s">
        <v>6</v>
      </c>
      <c r="D3" s="242" t="s">
        <v>1280</v>
      </c>
      <c r="E3" s="242"/>
    </row>
    <row r="4" s="1" customFormat="1" ht="24.95" customHeight="1" spans="1:5">
      <c r="A4" s="243"/>
      <c r="B4" s="244"/>
      <c r="C4" s="244"/>
      <c r="D4" s="242" t="s">
        <v>1281</v>
      </c>
      <c r="E4" s="242" t="s">
        <v>1282</v>
      </c>
    </row>
    <row r="5" s="234" customFormat="1" ht="35.1" customHeight="1" spans="1:5">
      <c r="A5" s="245" t="s">
        <v>1261</v>
      </c>
      <c r="B5" s="245">
        <f>SUM(B6,B7,B8,)</f>
        <v>1670</v>
      </c>
      <c r="C5" s="245">
        <f>SUM(C6,C7,C8,)</f>
        <v>1605</v>
      </c>
      <c r="D5" s="246">
        <f t="shared" ref="D5:D10" si="0">C5-B5</f>
        <v>-65</v>
      </c>
      <c r="E5" s="247">
        <f t="shared" ref="E5:E10" si="1">C5/B5-1</f>
        <v>-0.0389221556886228</v>
      </c>
    </row>
    <row r="6" s="234" customFormat="1" ht="35.1" customHeight="1" spans="1:5">
      <c r="A6" s="246" t="s">
        <v>1283</v>
      </c>
      <c r="B6" s="246">
        <v>19</v>
      </c>
      <c r="C6" s="246">
        <v>18</v>
      </c>
      <c r="D6" s="246">
        <f t="shared" si="0"/>
        <v>-1</v>
      </c>
      <c r="E6" s="247">
        <f t="shared" si="1"/>
        <v>-0.0526315789473685</v>
      </c>
    </row>
    <row r="7" s="234" customFormat="1" ht="35.1" customHeight="1" spans="1:5">
      <c r="A7" s="246" t="s">
        <v>1284</v>
      </c>
      <c r="B7" s="246">
        <v>320</v>
      </c>
      <c r="C7" s="246">
        <v>287</v>
      </c>
      <c r="D7" s="246">
        <f t="shared" si="0"/>
        <v>-33</v>
      </c>
      <c r="E7" s="247">
        <f t="shared" si="1"/>
        <v>-0.103125</v>
      </c>
    </row>
    <row r="8" s="234" customFormat="1" ht="35.1" customHeight="1" spans="1:5">
      <c r="A8" s="246" t="s">
        <v>1285</v>
      </c>
      <c r="B8" s="246">
        <f>B9+B10</f>
        <v>1331</v>
      </c>
      <c r="C8" s="246">
        <f>C9+C10</f>
        <v>1300</v>
      </c>
      <c r="D8" s="246">
        <f t="shared" si="0"/>
        <v>-31</v>
      </c>
      <c r="E8" s="247">
        <f t="shared" si="1"/>
        <v>-0.023290758827949</v>
      </c>
    </row>
    <row r="9" s="234" customFormat="1" ht="35.1" customHeight="1" spans="1:5">
      <c r="A9" s="248" t="s">
        <v>1286</v>
      </c>
      <c r="B9" s="248">
        <v>411</v>
      </c>
      <c r="C9" s="248">
        <v>400</v>
      </c>
      <c r="D9" s="248">
        <f t="shared" si="0"/>
        <v>-11</v>
      </c>
      <c r="E9" s="249">
        <f t="shared" si="1"/>
        <v>-0.0267639902676399</v>
      </c>
    </row>
    <row r="10" s="234" customFormat="1" ht="35.1" customHeight="1" spans="1:5">
      <c r="A10" s="248" t="s">
        <v>1287</v>
      </c>
      <c r="B10" s="248">
        <v>920</v>
      </c>
      <c r="C10" s="248">
        <v>900</v>
      </c>
      <c r="D10" s="248">
        <f t="shared" si="0"/>
        <v>-20</v>
      </c>
      <c r="E10" s="249">
        <f t="shared" si="1"/>
        <v>-0.0217391304347826</v>
      </c>
    </row>
    <row r="11" s="234" customFormat="1" ht="158" customHeight="1" spans="1:5">
      <c r="A11" s="250" t="s">
        <v>1288</v>
      </c>
      <c r="B11" s="250"/>
      <c r="C11" s="250"/>
      <c r="D11" s="250"/>
      <c r="E11" s="250"/>
    </row>
  </sheetData>
  <mergeCells count="6">
    <mergeCell ref="A1:E1"/>
    <mergeCell ref="D3:E3"/>
    <mergeCell ref="A11:E11"/>
    <mergeCell ref="A3:A4"/>
    <mergeCell ref="B3:B4"/>
    <mergeCell ref="C3:C4"/>
  </mergeCells>
  <printOptions horizontalCentered="1"/>
  <pageMargins left="0.709027777777778" right="0.709027777777778" top="0.75" bottom="0.75" header="0.309027777777778" footer="0.309027777777778"/>
  <pageSetup paperSize="9" fitToHeight="2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0" tint="-0.149876400036622"/>
  </sheetPr>
  <dimension ref="A1:G268"/>
  <sheetViews>
    <sheetView showZeros="0" view="pageBreakPreview" zoomScale="80" zoomScaleNormal="115" workbookViewId="0">
      <pane ySplit="3" topLeftCell="A198" activePane="bottomLeft" state="frozen"/>
      <selection/>
      <selection pane="bottomLeft" activeCell="B198" sqref="B198"/>
    </sheetView>
  </sheetViews>
  <sheetFormatPr defaultColWidth="9" defaultRowHeight="15.6" outlineLevelCol="6"/>
  <cols>
    <col min="1" max="1" width="14.3703703703704" style="180" customWidth="1"/>
    <col min="2" max="2" width="53.287037037037" style="180" customWidth="1"/>
    <col min="3" max="3" width="20.3055555555556" style="181" customWidth="1"/>
    <col min="4" max="4" width="20.7777777777778" style="181" customWidth="1"/>
    <col min="5" max="5" width="18.5925925925926" style="182" customWidth="1"/>
    <col min="6" max="6" width="3.75" style="179" customWidth="1"/>
    <col min="7" max="16384" width="9" style="180"/>
  </cols>
  <sheetData>
    <row r="1" ht="45" customHeight="1" spans="1:7">
      <c r="B1" s="183" t="s">
        <v>1289</v>
      </c>
      <c r="C1" s="183"/>
      <c r="D1" s="183"/>
      <c r="E1" s="183"/>
    </row>
    <row r="2" s="176" customFormat="1" ht="20.1" customHeight="1" spans="1:7">
      <c r="B2" s="184" t="s">
        <v>1290</v>
      </c>
      <c r="C2" s="184"/>
      <c r="D2" s="184"/>
      <c r="E2" s="185" t="s">
        <v>2</v>
      </c>
      <c r="F2" s="186"/>
    </row>
    <row r="3" s="177" customFormat="1" ht="45" customHeight="1" spans="1:7">
      <c r="A3" s="187" t="s">
        <v>3</v>
      </c>
      <c r="B3" s="188" t="s">
        <v>4</v>
      </c>
      <c r="C3" s="187" t="str">
        <f>YEAR([3]封面!$B$7)-1&amp;"年预算数"</f>
        <v>2020年预算数</v>
      </c>
      <c r="D3" s="187" t="str">
        <f>YEAR([3]封面!$B$7)&amp;"年预算数"</f>
        <v>2021年预算数</v>
      </c>
      <c r="E3" s="189" t="s">
        <v>1291</v>
      </c>
      <c r="F3" s="190" t="s">
        <v>8</v>
      </c>
      <c r="G3" s="177" t="s">
        <v>1292</v>
      </c>
    </row>
    <row r="4" ht="36" customHeight="1" spans="1:7">
      <c r="A4" s="191" t="s">
        <v>1293</v>
      </c>
      <c r="B4" s="192" t="s">
        <v>1294</v>
      </c>
      <c r="C4" s="193">
        <f>SUM(C5,C11,C17)</f>
        <v>136</v>
      </c>
      <c r="D4" s="193">
        <f>SUM(D5,D11,D17)</f>
        <v>245</v>
      </c>
      <c r="E4" s="194">
        <f t="shared" ref="E4:E67" si="0">IF(C4&lt;&gt;0,IF((D4/C4-1)&lt;-30%,"",IF((D4/C4-1)&gt;150%,"",D4/C4-1)),"")</f>
        <v>0.801470588235294</v>
      </c>
      <c r="F4" s="195" t="str">
        <f t="shared" ref="F4:F67" si="1">IF(LEN(A4)=3,"是",IF(B4&lt;&gt;"",IF(SUM(C4:D4)&lt;&gt;0,"是","否"),"是"))</f>
        <v>是</v>
      </c>
      <c r="G4" s="180" t="str">
        <f t="shared" ref="G4:G67" si="2">IF(LEN(A4)=3,"类",IF(LEN(A4)=5,"款","项"))</f>
        <v>类</v>
      </c>
    </row>
    <row r="5" ht="36" customHeight="1" spans="1:7">
      <c r="A5" s="191" t="s">
        <v>1295</v>
      </c>
      <c r="B5" s="196" t="s">
        <v>1296</v>
      </c>
      <c r="C5" s="197">
        <f>SUM(C6:C10)</f>
        <v>26</v>
      </c>
      <c r="D5" s="197">
        <f>SUM(D6:D10)</f>
        <v>35</v>
      </c>
      <c r="E5" s="198">
        <f t="shared" si="0"/>
        <v>0.346153846153846</v>
      </c>
      <c r="F5" s="195" t="str">
        <f t="shared" si="1"/>
        <v>是</v>
      </c>
      <c r="G5" s="180" t="str">
        <f t="shared" si="2"/>
        <v>款</v>
      </c>
    </row>
    <row r="6" ht="36" customHeight="1" spans="1:7">
      <c r="A6" s="199" t="s">
        <v>1297</v>
      </c>
      <c r="B6" s="200" t="s">
        <v>1298</v>
      </c>
      <c r="C6" s="197">
        <v>6</v>
      </c>
      <c r="D6" s="197">
        <v>0</v>
      </c>
      <c r="E6" s="201" t="str">
        <f t="shared" si="0"/>
        <v/>
      </c>
      <c r="F6" s="195" t="str">
        <f t="shared" si="1"/>
        <v>是</v>
      </c>
      <c r="G6" s="180" t="str">
        <f t="shared" si="2"/>
        <v>项</v>
      </c>
    </row>
    <row r="7" ht="36" customHeight="1" spans="1:7">
      <c r="A7" s="199" t="s">
        <v>1299</v>
      </c>
      <c r="B7" s="200" t="s">
        <v>1300</v>
      </c>
      <c r="C7" s="197">
        <v>10</v>
      </c>
      <c r="D7" s="197">
        <v>34</v>
      </c>
      <c r="E7" s="201" t="str">
        <f t="shared" si="0"/>
        <v/>
      </c>
      <c r="F7" s="195" t="str">
        <f t="shared" si="1"/>
        <v>是</v>
      </c>
      <c r="G7" s="180" t="str">
        <f t="shared" si="2"/>
        <v>项</v>
      </c>
    </row>
    <row r="8" ht="36" customHeight="1" spans="1:7">
      <c r="A8" s="199" t="s">
        <v>1301</v>
      </c>
      <c r="B8" s="200" t="s">
        <v>1302</v>
      </c>
      <c r="C8" s="197">
        <v>0</v>
      </c>
      <c r="D8" s="197">
        <v>0</v>
      </c>
      <c r="E8" s="201" t="str">
        <f t="shared" si="0"/>
        <v/>
      </c>
      <c r="F8" s="195" t="str">
        <f t="shared" si="1"/>
        <v>否</v>
      </c>
      <c r="G8" s="180" t="str">
        <f t="shared" si="2"/>
        <v>项</v>
      </c>
    </row>
    <row r="9" ht="36" customHeight="1" spans="1:7">
      <c r="A9" s="202" t="s">
        <v>1303</v>
      </c>
      <c r="B9" s="203" t="s">
        <v>1304</v>
      </c>
      <c r="C9" s="197">
        <v>0</v>
      </c>
      <c r="D9" s="197">
        <v>0</v>
      </c>
      <c r="E9" s="201" t="str">
        <f t="shared" si="0"/>
        <v/>
      </c>
      <c r="F9" s="195" t="str">
        <f t="shared" si="1"/>
        <v>否</v>
      </c>
      <c r="G9" s="180" t="str">
        <f t="shared" si="2"/>
        <v>项</v>
      </c>
    </row>
    <row r="10" ht="36" customHeight="1" spans="1:7">
      <c r="A10" s="199" t="s">
        <v>1305</v>
      </c>
      <c r="B10" s="200" t="s">
        <v>1306</v>
      </c>
      <c r="C10" s="197">
        <v>10</v>
      </c>
      <c r="D10" s="197">
        <v>1</v>
      </c>
      <c r="E10" s="198" t="str">
        <f t="shared" si="0"/>
        <v/>
      </c>
      <c r="F10" s="195" t="str">
        <f t="shared" si="1"/>
        <v>是</v>
      </c>
      <c r="G10" s="180" t="str">
        <f t="shared" si="2"/>
        <v>项</v>
      </c>
    </row>
    <row r="11" ht="36" customHeight="1" spans="1:7">
      <c r="A11" s="191" t="s">
        <v>1307</v>
      </c>
      <c r="B11" s="196" t="s">
        <v>1308</v>
      </c>
      <c r="C11" s="197">
        <f>SUM(C12:C16)</f>
        <v>110</v>
      </c>
      <c r="D11" s="197">
        <f>SUM(D12:D16)</f>
        <v>210</v>
      </c>
      <c r="E11" s="201">
        <f t="shared" si="0"/>
        <v>0.909090909090909</v>
      </c>
      <c r="F11" s="195" t="str">
        <f t="shared" si="1"/>
        <v>是</v>
      </c>
      <c r="G11" s="180" t="str">
        <f t="shared" si="2"/>
        <v>款</v>
      </c>
    </row>
    <row r="12" ht="36" customHeight="1" spans="1:7">
      <c r="A12" s="199" t="s">
        <v>1309</v>
      </c>
      <c r="B12" s="196" t="s">
        <v>1310</v>
      </c>
      <c r="C12" s="197">
        <v>0</v>
      </c>
      <c r="D12" s="197">
        <v>0</v>
      </c>
      <c r="E12" s="201" t="str">
        <f t="shared" si="0"/>
        <v/>
      </c>
      <c r="F12" s="195" t="str">
        <f t="shared" si="1"/>
        <v>否</v>
      </c>
      <c r="G12" s="180" t="str">
        <f t="shared" si="2"/>
        <v>项</v>
      </c>
    </row>
    <row r="13" ht="36" customHeight="1" spans="1:7">
      <c r="A13" s="199" t="s">
        <v>1311</v>
      </c>
      <c r="B13" s="200" t="s">
        <v>1312</v>
      </c>
      <c r="C13" s="197">
        <v>0</v>
      </c>
      <c r="D13" s="197">
        <v>0</v>
      </c>
      <c r="E13" s="201" t="str">
        <f t="shared" si="0"/>
        <v/>
      </c>
      <c r="F13" s="195" t="str">
        <f t="shared" si="1"/>
        <v>否</v>
      </c>
      <c r="G13" s="180" t="str">
        <f t="shared" si="2"/>
        <v>项</v>
      </c>
    </row>
    <row r="14" ht="36" customHeight="1" spans="1:7">
      <c r="A14" s="199" t="s">
        <v>1313</v>
      </c>
      <c r="B14" s="200" t="s">
        <v>1314</v>
      </c>
      <c r="C14" s="197">
        <v>0</v>
      </c>
      <c r="D14" s="197">
        <v>0</v>
      </c>
      <c r="E14" s="198" t="str">
        <f t="shared" si="0"/>
        <v/>
      </c>
      <c r="F14" s="195" t="str">
        <f t="shared" si="1"/>
        <v>否</v>
      </c>
      <c r="G14" s="180" t="str">
        <f t="shared" si="2"/>
        <v>项</v>
      </c>
    </row>
    <row r="15" ht="36" customHeight="1" spans="1:7">
      <c r="A15" s="202" t="s">
        <v>1315</v>
      </c>
      <c r="B15" s="203" t="s">
        <v>1316</v>
      </c>
      <c r="C15" s="197">
        <v>40</v>
      </c>
      <c r="D15" s="197">
        <v>210</v>
      </c>
      <c r="E15" s="201" t="str">
        <f t="shared" si="0"/>
        <v/>
      </c>
      <c r="F15" s="195" t="str">
        <f t="shared" si="1"/>
        <v>是</v>
      </c>
      <c r="G15" s="180" t="str">
        <f t="shared" si="2"/>
        <v>项</v>
      </c>
    </row>
    <row r="16" ht="36" customHeight="1" spans="1:7">
      <c r="A16" s="202" t="s">
        <v>1317</v>
      </c>
      <c r="B16" s="203" t="s">
        <v>1318</v>
      </c>
      <c r="C16" s="197">
        <v>70</v>
      </c>
      <c r="D16" s="197"/>
      <c r="E16" s="201" t="str">
        <f t="shared" si="0"/>
        <v/>
      </c>
      <c r="F16" s="195" t="str">
        <f t="shared" si="1"/>
        <v>是</v>
      </c>
      <c r="G16" s="180" t="str">
        <f t="shared" si="2"/>
        <v>项</v>
      </c>
    </row>
    <row r="17" ht="36" customHeight="1" spans="1:7">
      <c r="A17" s="191" t="s">
        <v>1319</v>
      </c>
      <c r="B17" s="200" t="s">
        <v>1320</v>
      </c>
      <c r="C17" s="197">
        <f>SUM(C18:C19)</f>
        <v>0</v>
      </c>
      <c r="D17" s="197">
        <f>SUM(D18:D19)</f>
        <v>0</v>
      </c>
      <c r="E17" s="198" t="str">
        <f t="shared" si="0"/>
        <v/>
      </c>
      <c r="F17" s="195" t="str">
        <f t="shared" si="1"/>
        <v>否</v>
      </c>
      <c r="G17" s="180" t="str">
        <f t="shared" si="2"/>
        <v>款</v>
      </c>
    </row>
    <row r="18" ht="36" customHeight="1" spans="1:7">
      <c r="A18" s="199" t="s">
        <v>1321</v>
      </c>
      <c r="B18" s="196" t="s">
        <v>1322</v>
      </c>
      <c r="C18" s="197">
        <v>0</v>
      </c>
      <c r="D18" s="197">
        <v>0</v>
      </c>
      <c r="E18" s="198" t="str">
        <f t="shared" si="0"/>
        <v/>
      </c>
      <c r="F18" s="195" t="str">
        <f t="shared" si="1"/>
        <v>否</v>
      </c>
      <c r="G18" s="180" t="str">
        <f t="shared" si="2"/>
        <v>项</v>
      </c>
    </row>
    <row r="19" ht="36" customHeight="1" spans="1:7">
      <c r="A19" s="199" t="s">
        <v>1323</v>
      </c>
      <c r="B19" s="200" t="s">
        <v>1324</v>
      </c>
      <c r="C19" s="197">
        <v>0</v>
      </c>
      <c r="D19" s="197">
        <v>0</v>
      </c>
      <c r="E19" s="201" t="str">
        <f t="shared" si="0"/>
        <v/>
      </c>
      <c r="F19" s="195" t="str">
        <f t="shared" si="1"/>
        <v>否</v>
      </c>
      <c r="G19" s="180" t="str">
        <f t="shared" si="2"/>
        <v>项</v>
      </c>
    </row>
    <row r="20" ht="36" customHeight="1" spans="1:7">
      <c r="A20" s="191" t="s">
        <v>1325</v>
      </c>
      <c r="B20" s="204" t="s">
        <v>1326</v>
      </c>
      <c r="C20" s="193">
        <f>SUM(C21,C25,C29)</f>
        <v>3275</v>
      </c>
      <c r="D20" s="193">
        <f>SUM(D21,D25,D29)</f>
        <v>3704</v>
      </c>
      <c r="E20" s="201">
        <f t="shared" si="0"/>
        <v>0.130992366412214</v>
      </c>
      <c r="F20" s="195" t="str">
        <f t="shared" si="1"/>
        <v>是</v>
      </c>
      <c r="G20" s="180" t="str">
        <f t="shared" si="2"/>
        <v>类</v>
      </c>
    </row>
    <row r="21" ht="36" customHeight="1" spans="1:7">
      <c r="A21" s="191" t="s">
        <v>1327</v>
      </c>
      <c r="B21" s="200" t="s">
        <v>1328</v>
      </c>
      <c r="C21" s="197">
        <f>SUM(C22:C24)</f>
        <v>3208</v>
      </c>
      <c r="D21" s="197">
        <f>SUM(D22:D24)</f>
        <v>3607</v>
      </c>
      <c r="E21" s="201">
        <f t="shared" si="0"/>
        <v>0.124376558603491</v>
      </c>
      <c r="F21" s="195" t="str">
        <f t="shared" si="1"/>
        <v>是</v>
      </c>
      <c r="G21" s="180" t="str">
        <f t="shared" si="2"/>
        <v>款</v>
      </c>
    </row>
    <row r="22" ht="36" customHeight="1" spans="1:7">
      <c r="A22" s="199" t="s">
        <v>1329</v>
      </c>
      <c r="B22" s="196" t="s">
        <v>1330</v>
      </c>
      <c r="C22" s="197">
        <v>971</v>
      </c>
      <c r="D22" s="197">
        <v>1162</v>
      </c>
      <c r="E22" s="198">
        <f t="shared" si="0"/>
        <v>0.196704428424305</v>
      </c>
      <c r="F22" s="195" t="str">
        <f t="shared" si="1"/>
        <v>是</v>
      </c>
      <c r="G22" s="180" t="str">
        <f t="shared" si="2"/>
        <v>项</v>
      </c>
    </row>
    <row r="23" ht="36" customHeight="1" spans="1:7">
      <c r="A23" s="199" t="s">
        <v>1331</v>
      </c>
      <c r="B23" s="196" t="s">
        <v>1332</v>
      </c>
      <c r="C23" s="197">
        <v>1048</v>
      </c>
      <c r="D23" s="197">
        <v>2384</v>
      </c>
      <c r="E23" s="201">
        <f t="shared" si="0"/>
        <v>1.27480916030534</v>
      </c>
      <c r="F23" s="195" t="str">
        <f t="shared" si="1"/>
        <v>是</v>
      </c>
      <c r="G23" s="180" t="str">
        <f t="shared" si="2"/>
        <v>项</v>
      </c>
    </row>
    <row r="24" ht="36" customHeight="1" spans="1:7">
      <c r="A24" s="199" t="s">
        <v>1333</v>
      </c>
      <c r="B24" s="196" t="s">
        <v>1334</v>
      </c>
      <c r="C24" s="197">
        <v>1189</v>
      </c>
      <c r="D24" s="197">
        <v>61</v>
      </c>
      <c r="E24" s="201" t="str">
        <f t="shared" si="0"/>
        <v/>
      </c>
      <c r="F24" s="195" t="str">
        <f t="shared" si="1"/>
        <v>是</v>
      </c>
      <c r="G24" s="180" t="str">
        <f t="shared" si="2"/>
        <v>项</v>
      </c>
    </row>
    <row r="25" ht="36" customHeight="1" spans="1:7">
      <c r="A25" s="205" t="s">
        <v>1335</v>
      </c>
      <c r="B25" s="200" t="s">
        <v>1336</v>
      </c>
      <c r="C25" s="197">
        <f>SUM(C26:C28)</f>
        <v>67</v>
      </c>
      <c r="D25" s="197">
        <f>SUM(D26:D28)</f>
        <v>97</v>
      </c>
      <c r="E25" s="201">
        <f t="shared" si="0"/>
        <v>0.447761194029851</v>
      </c>
      <c r="F25" s="195" t="str">
        <f t="shared" si="1"/>
        <v>是</v>
      </c>
      <c r="G25" s="180" t="str">
        <f t="shared" si="2"/>
        <v>款</v>
      </c>
    </row>
    <row r="26" ht="36" customHeight="1" spans="1:7">
      <c r="A26" s="199" t="s">
        <v>1337</v>
      </c>
      <c r="B26" s="200" t="s">
        <v>1330</v>
      </c>
      <c r="C26" s="197">
        <v>0</v>
      </c>
      <c r="D26" s="197">
        <v>0</v>
      </c>
      <c r="E26" s="198" t="str">
        <f t="shared" si="0"/>
        <v/>
      </c>
      <c r="F26" s="195" t="str">
        <f t="shared" si="1"/>
        <v>否</v>
      </c>
      <c r="G26" s="180" t="str">
        <f t="shared" si="2"/>
        <v>项</v>
      </c>
    </row>
    <row r="27" ht="36" customHeight="1" spans="1:7">
      <c r="A27" s="199" t="s">
        <v>1338</v>
      </c>
      <c r="B27" s="200" t="s">
        <v>1332</v>
      </c>
      <c r="C27" s="197">
        <v>67</v>
      </c>
      <c r="D27" s="197">
        <v>97</v>
      </c>
      <c r="E27" s="201">
        <f t="shared" si="0"/>
        <v>0.447761194029851</v>
      </c>
      <c r="F27" s="195" t="str">
        <f t="shared" si="1"/>
        <v>是</v>
      </c>
      <c r="G27" s="180" t="str">
        <f t="shared" si="2"/>
        <v>项</v>
      </c>
    </row>
    <row r="28" ht="36" customHeight="1" spans="1:7">
      <c r="A28" s="199" t="s">
        <v>1339</v>
      </c>
      <c r="B28" s="200" t="s">
        <v>1340</v>
      </c>
      <c r="C28" s="197">
        <v>0</v>
      </c>
      <c r="D28" s="197">
        <v>0</v>
      </c>
      <c r="E28" s="201" t="str">
        <f t="shared" si="0"/>
        <v/>
      </c>
      <c r="F28" s="195" t="str">
        <f t="shared" si="1"/>
        <v>否</v>
      </c>
      <c r="G28" s="180" t="str">
        <f t="shared" si="2"/>
        <v>项</v>
      </c>
    </row>
    <row r="29" s="178" customFormat="1" ht="36" customHeight="1" spans="1:7">
      <c r="A29" s="191" t="s">
        <v>1341</v>
      </c>
      <c r="B29" s="196" t="s">
        <v>1342</v>
      </c>
      <c r="C29" s="197">
        <f>SUM(C30:C31)</f>
        <v>0</v>
      </c>
      <c r="D29" s="197">
        <f>SUM(D30:D31)</f>
        <v>0</v>
      </c>
      <c r="E29" s="198" t="str">
        <f t="shared" si="0"/>
        <v/>
      </c>
      <c r="F29" s="195" t="str">
        <f t="shared" si="1"/>
        <v>否</v>
      </c>
      <c r="G29" s="180" t="str">
        <f t="shared" si="2"/>
        <v>款</v>
      </c>
    </row>
    <row r="30" ht="36" customHeight="1" spans="1:7">
      <c r="A30" s="199" t="s">
        <v>1343</v>
      </c>
      <c r="B30" s="196" t="s">
        <v>1332</v>
      </c>
      <c r="C30" s="197">
        <v>0</v>
      </c>
      <c r="D30" s="197">
        <v>0</v>
      </c>
      <c r="E30" s="201" t="str">
        <f t="shared" si="0"/>
        <v/>
      </c>
      <c r="F30" s="195" t="str">
        <f t="shared" si="1"/>
        <v>否</v>
      </c>
      <c r="G30" s="180" t="str">
        <f t="shared" si="2"/>
        <v>项</v>
      </c>
    </row>
    <row r="31" ht="36" customHeight="1" spans="1:7">
      <c r="A31" s="199" t="s">
        <v>1344</v>
      </c>
      <c r="B31" s="200" t="s">
        <v>1345</v>
      </c>
      <c r="C31" s="197">
        <v>0</v>
      </c>
      <c r="D31" s="197">
        <v>0</v>
      </c>
      <c r="E31" s="198" t="str">
        <f t="shared" si="0"/>
        <v/>
      </c>
      <c r="F31" s="195" t="str">
        <f t="shared" si="1"/>
        <v>否</v>
      </c>
      <c r="G31" s="180" t="str">
        <f t="shared" si="2"/>
        <v>项</v>
      </c>
    </row>
    <row r="32" ht="36" customHeight="1" spans="1:7">
      <c r="A32" s="191" t="s">
        <v>1346</v>
      </c>
      <c r="B32" s="204" t="s">
        <v>1347</v>
      </c>
      <c r="C32" s="193">
        <f>SUM(C33:C34)</f>
        <v>0</v>
      </c>
      <c r="D32" s="193">
        <f>SUM(D33:D34)</f>
        <v>0</v>
      </c>
      <c r="E32" s="201" t="str">
        <f t="shared" si="0"/>
        <v/>
      </c>
      <c r="F32" s="195" t="str">
        <f t="shared" si="1"/>
        <v>是</v>
      </c>
      <c r="G32" s="180" t="str">
        <f t="shared" si="2"/>
        <v>类</v>
      </c>
    </row>
    <row r="33" ht="36" customHeight="1" spans="1:7">
      <c r="A33" s="199" t="s">
        <v>1348</v>
      </c>
      <c r="B33" s="200" t="s">
        <v>1349</v>
      </c>
      <c r="C33" s="197">
        <v>0</v>
      </c>
      <c r="D33" s="197">
        <v>0</v>
      </c>
      <c r="E33" s="201" t="str">
        <f t="shared" si="0"/>
        <v/>
      </c>
      <c r="F33" s="195" t="str">
        <f t="shared" si="1"/>
        <v>否</v>
      </c>
      <c r="G33" s="180" t="str">
        <f t="shared" si="2"/>
        <v>款</v>
      </c>
    </row>
    <row r="34" ht="36" customHeight="1" spans="1:7">
      <c r="A34" s="191" t="s">
        <v>1350</v>
      </c>
      <c r="B34" s="200" t="s">
        <v>1351</v>
      </c>
      <c r="C34" s="197">
        <f>SUM(C35:C38)</f>
        <v>0</v>
      </c>
      <c r="D34" s="197">
        <f>SUM(D35:D38)</f>
        <v>0</v>
      </c>
      <c r="E34" s="201" t="str">
        <f t="shared" si="0"/>
        <v/>
      </c>
      <c r="F34" s="195" t="str">
        <f t="shared" si="1"/>
        <v>否</v>
      </c>
      <c r="G34" s="180" t="str">
        <f t="shared" si="2"/>
        <v>款</v>
      </c>
    </row>
    <row r="35" ht="36" customHeight="1" spans="1:7">
      <c r="A35" s="199" t="s">
        <v>1352</v>
      </c>
      <c r="B35" s="200" t="s">
        <v>1353</v>
      </c>
      <c r="C35" s="197">
        <v>0</v>
      </c>
      <c r="D35" s="197">
        <v>0</v>
      </c>
      <c r="E35" s="201" t="str">
        <f t="shared" si="0"/>
        <v/>
      </c>
      <c r="F35" s="195" t="str">
        <f t="shared" si="1"/>
        <v>否</v>
      </c>
      <c r="G35" s="180" t="str">
        <f t="shared" si="2"/>
        <v>项</v>
      </c>
    </row>
    <row r="36" ht="36" customHeight="1" spans="1:7">
      <c r="A36" s="199" t="s">
        <v>1354</v>
      </c>
      <c r="B36" s="200" t="s">
        <v>1355</v>
      </c>
      <c r="C36" s="197">
        <v>0</v>
      </c>
      <c r="D36" s="197">
        <v>0</v>
      </c>
      <c r="E36" s="198" t="str">
        <f t="shared" si="0"/>
        <v/>
      </c>
      <c r="F36" s="195" t="str">
        <f t="shared" si="1"/>
        <v>否</v>
      </c>
      <c r="G36" s="180" t="str">
        <f t="shared" si="2"/>
        <v>项</v>
      </c>
    </row>
    <row r="37" s="178" customFormat="1" ht="36" customHeight="1" spans="1:7">
      <c r="A37" s="199" t="s">
        <v>1356</v>
      </c>
      <c r="B37" s="200" t="s">
        <v>1357</v>
      </c>
      <c r="C37" s="197">
        <v>0</v>
      </c>
      <c r="D37" s="197">
        <v>0</v>
      </c>
      <c r="E37" s="198" t="str">
        <f t="shared" si="0"/>
        <v/>
      </c>
      <c r="F37" s="195" t="str">
        <f t="shared" si="1"/>
        <v>否</v>
      </c>
      <c r="G37" s="180" t="str">
        <f t="shared" si="2"/>
        <v>项</v>
      </c>
    </row>
    <row r="38" ht="36" customHeight="1" spans="1:7">
      <c r="A38" s="199" t="s">
        <v>1358</v>
      </c>
      <c r="B38" s="200" t="s">
        <v>1359</v>
      </c>
      <c r="C38" s="197">
        <v>0</v>
      </c>
      <c r="D38" s="197">
        <v>0</v>
      </c>
      <c r="E38" s="201" t="str">
        <f t="shared" si="0"/>
        <v/>
      </c>
      <c r="F38" s="195" t="str">
        <f t="shared" si="1"/>
        <v>否</v>
      </c>
      <c r="G38" s="180" t="str">
        <f t="shared" si="2"/>
        <v>项</v>
      </c>
    </row>
    <row r="39" ht="36" customHeight="1" spans="1:7">
      <c r="A39" s="191" t="s">
        <v>1360</v>
      </c>
      <c r="B39" s="204" t="s">
        <v>1361</v>
      </c>
      <c r="C39" s="193">
        <f>SUM(C40,C53,C57,C58,C64,C68,C72,C76,C82,C85)</f>
        <v>80653</v>
      </c>
      <c r="D39" s="193">
        <f>SUM(D40,D53,D57,D58,D64,D68,D72,D76,D82,D85)</f>
        <v>89939</v>
      </c>
      <c r="E39" s="201">
        <f t="shared" si="0"/>
        <v>0.115135208857699</v>
      </c>
      <c r="F39" s="195" t="str">
        <f t="shared" si="1"/>
        <v>是</v>
      </c>
      <c r="G39" s="180" t="str">
        <f t="shared" si="2"/>
        <v>类</v>
      </c>
    </row>
    <row r="40" ht="36" customHeight="1" spans="1:7">
      <c r="A40" s="191" t="s">
        <v>1362</v>
      </c>
      <c r="B40" s="200" t="s">
        <v>1363</v>
      </c>
      <c r="C40" s="197">
        <f>SUM(C41:C52)</f>
        <v>79427</v>
      </c>
      <c r="D40" s="197">
        <f>SUM(D41:D52)</f>
        <v>78643</v>
      </c>
      <c r="E40" s="201">
        <f t="shared" si="0"/>
        <v>-0.00987069888073322</v>
      </c>
      <c r="F40" s="195" t="str">
        <f t="shared" si="1"/>
        <v>是</v>
      </c>
      <c r="G40" s="180" t="str">
        <f t="shared" si="2"/>
        <v>款</v>
      </c>
    </row>
    <row r="41" ht="36" customHeight="1" spans="1:7">
      <c r="A41" s="199" t="s">
        <v>1364</v>
      </c>
      <c r="B41" s="200" t="s">
        <v>1365</v>
      </c>
      <c r="C41" s="197">
        <v>11334</v>
      </c>
      <c r="D41" s="197">
        <v>11786</v>
      </c>
      <c r="E41" s="201">
        <f t="shared" si="0"/>
        <v>0.0398800070584084</v>
      </c>
      <c r="F41" s="195" t="str">
        <f t="shared" si="1"/>
        <v>是</v>
      </c>
      <c r="G41" s="180" t="str">
        <f t="shared" si="2"/>
        <v>项</v>
      </c>
    </row>
    <row r="42" ht="36" customHeight="1" spans="1:7">
      <c r="A42" s="199" t="s">
        <v>1366</v>
      </c>
      <c r="B42" s="200" t="s">
        <v>1367</v>
      </c>
      <c r="C42" s="197">
        <v>0</v>
      </c>
      <c r="D42" s="197">
        <v>0</v>
      </c>
      <c r="E42" s="201" t="str">
        <f t="shared" si="0"/>
        <v/>
      </c>
      <c r="F42" s="195" t="str">
        <f t="shared" si="1"/>
        <v>否</v>
      </c>
      <c r="G42" s="180" t="str">
        <f t="shared" si="2"/>
        <v>项</v>
      </c>
    </row>
    <row r="43" ht="36" customHeight="1" spans="1:7">
      <c r="A43" s="199" t="s">
        <v>1368</v>
      </c>
      <c r="B43" s="196" t="s">
        <v>1369</v>
      </c>
      <c r="C43" s="197">
        <v>0</v>
      </c>
      <c r="D43" s="197">
        <v>0</v>
      </c>
      <c r="E43" s="201" t="str">
        <f t="shared" si="0"/>
        <v/>
      </c>
      <c r="F43" s="195" t="str">
        <f t="shared" si="1"/>
        <v>否</v>
      </c>
      <c r="G43" s="180" t="str">
        <f t="shared" si="2"/>
        <v>项</v>
      </c>
    </row>
    <row r="44" ht="36" customHeight="1" spans="1:7">
      <c r="A44" s="199" t="s">
        <v>1370</v>
      </c>
      <c r="B44" s="200" t="s">
        <v>1371</v>
      </c>
      <c r="C44" s="197">
        <v>0</v>
      </c>
      <c r="D44" s="197">
        <v>0</v>
      </c>
      <c r="E44" s="201" t="str">
        <f t="shared" si="0"/>
        <v/>
      </c>
      <c r="F44" s="195" t="str">
        <f t="shared" si="1"/>
        <v>否</v>
      </c>
      <c r="G44" s="180" t="str">
        <f t="shared" si="2"/>
        <v>项</v>
      </c>
    </row>
    <row r="45" ht="36" customHeight="1" spans="1:7">
      <c r="A45" s="199" t="s">
        <v>1372</v>
      </c>
      <c r="B45" s="200" t="s">
        <v>1373</v>
      </c>
      <c r="C45" s="197">
        <v>1070</v>
      </c>
      <c r="D45" s="197">
        <v>0</v>
      </c>
      <c r="E45" s="201" t="str">
        <f t="shared" si="0"/>
        <v/>
      </c>
      <c r="F45" s="195" t="str">
        <f t="shared" si="1"/>
        <v>是</v>
      </c>
      <c r="G45" s="180" t="str">
        <f t="shared" si="2"/>
        <v>项</v>
      </c>
    </row>
    <row r="46" ht="36" customHeight="1" spans="1:7">
      <c r="A46" s="199" t="s">
        <v>1374</v>
      </c>
      <c r="B46" s="200" t="s">
        <v>1375</v>
      </c>
      <c r="C46" s="197">
        <v>0</v>
      </c>
      <c r="D46" s="197">
        <v>0</v>
      </c>
      <c r="E46" s="201" t="str">
        <f t="shared" si="0"/>
        <v/>
      </c>
      <c r="F46" s="195" t="str">
        <f t="shared" si="1"/>
        <v>否</v>
      </c>
      <c r="G46" s="180" t="str">
        <f t="shared" si="2"/>
        <v>项</v>
      </c>
    </row>
    <row r="47" ht="36" customHeight="1" spans="1:7">
      <c r="A47" s="199" t="s">
        <v>1376</v>
      </c>
      <c r="B47" s="200" t="s">
        <v>1377</v>
      </c>
      <c r="C47" s="197">
        <v>0</v>
      </c>
      <c r="D47" s="197">
        <v>0</v>
      </c>
      <c r="E47" s="201" t="str">
        <f t="shared" si="0"/>
        <v/>
      </c>
      <c r="F47" s="195" t="str">
        <f t="shared" si="1"/>
        <v>否</v>
      </c>
      <c r="G47" s="180" t="str">
        <f t="shared" si="2"/>
        <v>项</v>
      </c>
    </row>
    <row r="48" ht="36" customHeight="1" spans="1:7">
      <c r="A48" s="199" t="s">
        <v>1378</v>
      </c>
      <c r="B48" s="200" t="s">
        <v>1379</v>
      </c>
      <c r="C48" s="197">
        <v>0</v>
      </c>
      <c r="D48" s="197">
        <v>0</v>
      </c>
      <c r="E48" s="201" t="str">
        <f t="shared" si="0"/>
        <v/>
      </c>
      <c r="F48" s="195" t="str">
        <f t="shared" si="1"/>
        <v>否</v>
      </c>
      <c r="G48" s="180" t="str">
        <f t="shared" si="2"/>
        <v>项</v>
      </c>
    </row>
    <row r="49" ht="36" customHeight="1" spans="1:7">
      <c r="A49" s="199" t="s">
        <v>1380</v>
      </c>
      <c r="B49" s="196" t="s">
        <v>1381</v>
      </c>
      <c r="C49" s="197">
        <v>10112</v>
      </c>
      <c r="D49" s="197">
        <v>8612</v>
      </c>
      <c r="E49" s="201">
        <f t="shared" si="0"/>
        <v>-0.148338607594937</v>
      </c>
      <c r="F49" s="195" t="str">
        <f t="shared" si="1"/>
        <v>是</v>
      </c>
      <c r="G49" s="180" t="str">
        <f t="shared" si="2"/>
        <v>项</v>
      </c>
    </row>
    <row r="50" ht="36" customHeight="1" spans="1:7">
      <c r="A50" s="199" t="s">
        <v>1382</v>
      </c>
      <c r="B50" s="200" t="s">
        <v>1383</v>
      </c>
      <c r="C50" s="197">
        <v>0</v>
      </c>
      <c r="D50" s="197">
        <v>0</v>
      </c>
      <c r="E50" s="198" t="str">
        <f t="shared" si="0"/>
        <v/>
      </c>
      <c r="F50" s="195" t="str">
        <f t="shared" si="1"/>
        <v>否</v>
      </c>
      <c r="G50" s="180" t="str">
        <f t="shared" si="2"/>
        <v>项</v>
      </c>
    </row>
    <row r="51" ht="36" customHeight="1" spans="1:7">
      <c r="A51" s="199" t="s">
        <v>1384</v>
      </c>
      <c r="B51" s="200" t="s">
        <v>1073</v>
      </c>
      <c r="C51" s="197">
        <v>0</v>
      </c>
      <c r="D51" s="197">
        <v>0</v>
      </c>
      <c r="E51" s="201" t="str">
        <f t="shared" si="0"/>
        <v/>
      </c>
      <c r="F51" s="195" t="str">
        <f t="shared" si="1"/>
        <v>否</v>
      </c>
      <c r="G51" s="180" t="str">
        <f t="shared" si="2"/>
        <v>项</v>
      </c>
    </row>
    <row r="52" ht="36" customHeight="1" spans="1:7">
      <c r="A52" s="199" t="s">
        <v>1385</v>
      </c>
      <c r="B52" s="200" t="s">
        <v>1386</v>
      </c>
      <c r="C52" s="197">
        <v>56911</v>
      </c>
      <c r="D52" s="197">
        <v>58245</v>
      </c>
      <c r="E52" s="201">
        <f t="shared" si="0"/>
        <v>0.0234401082391804</v>
      </c>
      <c r="F52" s="195" t="str">
        <f t="shared" si="1"/>
        <v>是</v>
      </c>
      <c r="G52" s="180" t="str">
        <f t="shared" si="2"/>
        <v>项</v>
      </c>
    </row>
    <row r="53" ht="36" customHeight="1" spans="1:7">
      <c r="A53" s="191" t="s">
        <v>1387</v>
      </c>
      <c r="B53" s="196" t="s">
        <v>1388</v>
      </c>
      <c r="C53" s="197">
        <f>SUM(C54:C56)</f>
        <v>4</v>
      </c>
      <c r="D53" s="197">
        <f>SUM(D54:D56)</f>
        <v>363</v>
      </c>
      <c r="E53" s="201" t="str">
        <f t="shared" si="0"/>
        <v/>
      </c>
      <c r="F53" s="195" t="str">
        <f t="shared" si="1"/>
        <v>是</v>
      </c>
      <c r="G53" s="180" t="str">
        <f t="shared" si="2"/>
        <v>款</v>
      </c>
    </row>
    <row r="54" ht="36" customHeight="1" spans="1:7">
      <c r="A54" s="199" t="s">
        <v>1389</v>
      </c>
      <c r="B54" s="196" t="s">
        <v>1365</v>
      </c>
      <c r="C54" s="197">
        <v>4</v>
      </c>
      <c r="D54" s="197">
        <v>363</v>
      </c>
      <c r="E54" s="201" t="str">
        <f t="shared" si="0"/>
        <v/>
      </c>
      <c r="F54" s="195" t="str">
        <f t="shared" si="1"/>
        <v>是</v>
      </c>
      <c r="G54" s="180" t="str">
        <f t="shared" si="2"/>
        <v>项</v>
      </c>
    </row>
    <row r="55" ht="36" customHeight="1" spans="1:7">
      <c r="A55" s="199" t="s">
        <v>1390</v>
      </c>
      <c r="B55" s="200" t="s">
        <v>1367</v>
      </c>
      <c r="C55" s="197">
        <v>0</v>
      </c>
      <c r="D55" s="197">
        <v>0</v>
      </c>
      <c r="E55" s="198" t="str">
        <f t="shared" si="0"/>
        <v/>
      </c>
      <c r="F55" s="195" t="str">
        <f t="shared" si="1"/>
        <v>否</v>
      </c>
      <c r="G55" s="180" t="str">
        <f t="shared" si="2"/>
        <v>项</v>
      </c>
    </row>
    <row r="56" ht="36" customHeight="1" spans="1:7">
      <c r="A56" s="199" t="s">
        <v>1391</v>
      </c>
      <c r="B56" s="200" t="s">
        <v>1392</v>
      </c>
      <c r="C56" s="197">
        <v>0</v>
      </c>
      <c r="D56" s="197">
        <v>0</v>
      </c>
      <c r="E56" s="201" t="str">
        <f t="shared" si="0"/>
        <v/>
      </c>
      <c r="F56" s="195" t="str">
        <f t="shared" si="1"/>
        <v>否</v>
      </c>
      <c r="G56" s="180" t="str">
        <f t="shared" si="2"/>
        <v>项</v>
      </c>
    </row>
    <row r="57" ht="36" customHeight="1" spans="1:7">
      <c r="A57" s="199" t="s">
        <v>1393</v>
      </c>
      <c r="B57" s="200" t="s">
        <v>1394</v>
      </c>
      <c r="C57" s="197">
        <v>522</v>
      </c>
      <c r="D57" s="197">
        <v>421</v>
      </c>
      <c r="E57" s="201">
        <f t="shared" si="0"/>
        <v>-0.193486590038314</v>
      </c>
      <c r="F57" s="195" t="str">
        <f t="shared" si="1"/>
        <v>是</v>
      </c>
      <c r="G57" s="180" t="str">
        <f t="shared" si="2"/>
        <v>款</v>
      </c>
    </row>
    <row r="58" ht="36" customHeight="1" spans="1:7">
      <c r="A58" s="191" t="s">
        <v>1395</v>
      </c>
      <c r="B58" s="200" t="s">
        <v>1396</v>
      </c>
      <c r="C58" s="197">
        <f>SUM(C59:C63)</f>
        <v>700</v>
      </c>
      <c r="D58" s="197">
        <f>SUM(D59:D63)</f>
        <v>4412</v>
      </c>
      <c r="E58" s="201" t="str">
        <f t="shared" si="0"/>
        <v/>
      </c>
      <c r="F58" s="195" t="str">
        <f t="shared" si="1"/>
        <v>是</v>
      </c>
      <c r="G58" s="180" t="str">
        <f t="shared" si="2"/>
        <v>款</v>
      </c>
    </row>
    <row r="59" ht="36" customHeight="1" spans="1:7">
      <c r="A59" s="199" t="s">
        <v>1397</v>
      </c>
      <c r="B59" s="200" t="s">
        <v>1398</v>
      </c>
      <c r="C59" s="197">
        <v>0</v>
      </c>
      <c r="D59" s="197">
        <v>0</v>
      </c>
      <c r="E59" s="201" t="str">
        <f t="shared" si="0"/>
        <v/>
      </c>
      <c r="F59" s="195" t="str">
        <f t="shared" si="1"/>
        <v>否</v>
      </c>
      <c r="G59" s="180" t="str">
        <f t="shared" si="2"/>
        <v>项</v>
      </c>
    </row>
    <row r="60" ht="36" customHeight="1" spans="1:7">
      <c r="A60" s="199" t="s">
        <v>1399</v>
      </c>
      <c r="B60" s="196" t="s">
        <v>1400</v>
      </c>
      <c r="C60" s="197">
        <v>0</v>
      </c>
      <c r="D60" s="197">
        <v>0</v>
      </c>
      <c r="E60" s="201" t="str">
        <f t="shared" si="0"/>
        <v/>
      </c>
      <c r="F60" s="195" t="str">
        <f t="shared" si="1"/>
        <v>否</v>
      </c>
      <c r="G60" s="180" t="str">
        <f t="shared" si="2"/>
        <v>项</v>
      </c>
    </row>
    <row r="61" ht="36" customHeight="1" spans="1:7">
      <c r="A61" s="199" t="s">
        <v>1401</v>
      </c>
      <c r="B61" s="200" t="s">
        <v>1402</v>
      </c>
      <c r="C61" s="197">
        <v>0</v>
      </c>
      <c r="D61" s="197">
        <v>0</v>
      </c>
      <c r="E61" s="198" t="str">
        <f t="shared" si="0"/>
        <v/>
      </c>
      <c r="F61" s="195" t="str">
        <f t="shared" si="1"/>
        <v>否</v>
      </c>
      <c r="G61" s="180" t="str">
        <f t="shared" si="2"/>
        <v>项</v>
      </c>
    </row>
    <row r="62" ht="36" customHeight="1" spans="1:7">
      <c r="A62" s="199" t="s">
        <v>1403</v>
      </c>
      <c r="B62" s="200" t="s">
        <v>1404</v>
      </c>
      <c r="C62" s="197">
        <v>0</v>
      </c>
      <c r="D62" s="197">
        <v>0</v>
      </c>
      <c r="E62" s="201" t="str">
        <f t="shared" si="0"/>
        <v/>
      </c>
      <c r="F62" s="195" t="str">
        <f t="shared" si="1"/>
        <v>否</v>
      </c>
      <c r="G62" s="180" t="str">
        <f t="shared" si="2"/>
        <v>项</v>
      </c>
    </row>
    <row r="63" ht="36" customHeight="1" spans="1:7">
      <c r="A63" s="199" t="s">
        <v>1405</v>
      </c>
      <c r="B63" s="200" t="s">
        <v>1406</v>
      </c>
      <c r="C63" s="197">
        <v>700</v>
      </c>
      <c r="D63" s="197">
        <v>4412</v>
      </c>
      <c r="E63" s="201" t="str">
        <f t="shared" si="0"/>
        <v/>
      </c>
      <c r="F63" s="195" t="str">
        <f t="shared" si="1"/>
        <v>是</v>
      </c>
      <c r="G63" s="180" t="str">
        <f t="shared" si="2"/>
        <v>项</v>
      </c>
    </row>
    <row r="64" ht="36" customHeight="1" spans="1:7">
      <c r="A64" s="191" t="s">
        <v>1407</v>
      </c>
      <c r="B64" s="200" t="s">
        <v>1408</v>
      </c>
      <c r="C64" s="197">
        <f>SUM(C65:C67)</f>
        <v>0</v>
      </c>
      <c r="D64" s="197">
        <f>SUM(D65:D67)</f>
        <v>6100</v>
      </c>
      <c r="E64" s="201" t="str">
        <f t="shared" si="0"/>
        <v/>
      </c>
      <c r="F64" s="195" t="str">
        <f t="shared" si="1"/>
        <v>是</v>
      </c>
      <c r="G64" s="180" t="str">
        <f t="shared" si="2"/>
        <v>款</v>
      </c>
    </row>
    <row r="65" ht="36" customHeight="1" spans="1:7">
      <c r="A65" s="199" t="s">
        <v>1409</v>
      </c>
      <c r="B65" s="200" t="s">
        <v>1410</v>
      </c>
      <c r="C65" s="197">
        <v>0</v>
      </c>
      <c r="D65" s="197">
        <v>0</v>
      </c>
      <c r="E65" s="198" t="str">
        <f t="shared" si="0"/>
        <v/>
      </c>
      <c r="F65" s="195" t="str">
        <f t="shared" si="1"/>
        <v>否</v>
      </c>
      <c r="G65" s="180" t="str">
        <f t="shared" si="2"/>
        <v>项</v>
      </c>
    </row>
    <row r="66" ht="36" customHeight="1" spans="1:7">
      <c r="A66" s="199" t="s">
        <v>1411</v>
      </c>
      <c r="B66" s="196" t="s">
        <v>1412</v>
      </c>
      <c r="C66" s="197">
        <v>0</v>
      </c>
      <c r="D66" s="197">
        <v>0</v>
      </c>
      <c r="E66" s="201" t="str">
        <f t="shared" si="0"/>
        <v/>
      </c>
      <c r="F66" s="195" t="str">
        <f t="shared" si="1"/>
        <v>否</v>
      </c>
      <c r="G66" s="180" t="str">
        <f t="shared" si="2"/>
        <v>项</v>
      </c>
    </row>
    <row r="67" ht="36" customHeight="1" spans="1:7">
      <c r="A67" s="199" t="s">
        <v>1413</v>
      </c>
      <c r="B67" s="196" t="s">
        <v>1414</v>
      </c>
      <c r="C67" s="197">
        <v>0</v>
      </c>
      <c r="D67" s="197">
        <v>6100</v>
      </c>
      <c r="E67" s="201" t="str">
        <f t="shared" si="0"/>
        <v/>
      </c>
      <c r="F67" s="195" t="str">
        <f t="shared" si="1"/>
        <v>是</v>
      </c>
      <c r="G67" s="180" t="str">
        <f t="shared" si="2"/>
        <v>项</v>
      </c>
    </row>
    <row r="68" ht="36" customHeight="1" spans="1:7">
      <c r="A68" s="191" t="s">
        <v>1415</v>
      </c>
      <c r="B68" s="196" t="s">
        <v>1416</v>
      </c>
      <c r="C68" s="197">
        <f>SUM(C69:C71)</f>
        <v>0</v>
      </c>
      <c r="D68" s="197">
        <f>SUM(D69:D71)</f>
        <v>0</v>
      </c>
      <c r="E68" s="201" t="str">
        <f t="shared" ref="E68:E131" si="3">IF(C68&lt;&gt;0,IF((D68/C68-1)&lt;-30%,"",IF((D68/C68-1)&gt;150%,"",D68/C68-1)),"")</f>
        <v/>
      </c>
      <c r="F68" s="195" t="str">
        <f t="shared" ref="F68:F131" si="4">IF(LEN(A68)=3,"是",IF(B68&lt;&gt;"",IF(SUM(C68:D68)&lt;&gt;0,"是","否"),"是"))</f>
        <v>否</v>
      </c>
      <c r="G68" s="180" t="str">
        <f t="shared" ref="G68:G131" si="5">IF(LEN(A68)=3,"类",IF(LEN(A68)=5,"款","项"))</f>
        <v>款</v>
      </c>
    </row>
    <row r="69" ht="36" customHeight="1" spans="1:7">
      <c r="A69" s="199" t="s">
        <v>1417</v>
      </c>
      <c r="B69" s="200" t="s">
        <v>1365</v>
      </c>
      <c r="C69" s="197">
        <v>0</v>
      </c>
      <c r="D69" s="197">
        <v>0</v>
      </c>
      <c r="E69" s="198" t="str">
        <f t="shared" si="3"/>
        <v/>
      </c>
      <c r="F69" s="195" t="str">
        <f t="shared" si="4"/>
        <v>否</v>
      </c>
      <c r="G69" s="180" t="str">
        <f t="shared" si="5"/>
        <v>项</v>
      </c>
    </row>
    <row r="70" ht="36" customHeight="1" spans="1:7">
      <c r="A70" s="199" t="s">
        <v>1418</v>
      </c>
      <c r="B70" s="200" t="s">
        <v>1367</v>
      </c>
      <c r="C70" s="197">
        <v>0</v>
      </c>
      <c r="D70" s="197">
        <v>0</v>
      </c>
      <c r="E70" s="201" t="str">
        <f t="shared" si="3"/>
        <v/>
      </c>
      <c r="F70" s="195" t="str">
        <f t="shared" si="4"/>
        <v>否</v>
      </c>
      <c r="G70" s="180" t="str">
        <f t="shared" si="5"/>
        <v>项</v>
      </c>
    </row>
    <row r="71" ht="36" customHeight="1" spans="1:7">
      <c r="A71" s="199" t="s">
        <v>1419</v>
      </c>
      <c r="B71" s="200" t="s">
        <v>1420</v>
      </c>
      <c r="C71" s="197">
        <v>0</v>
      </c>
      <c r="D71" s="197">
        <v>0</v>
      </c>
      <c r="E71" s="201" t="str">
        <f t="shared" si="3"/>
        <v/>
      </c>
      <c r="F71" s="195" t="str">
        <f t="shared" si="4"/>
        <v>否</v>
      </c>
      <c r="G71" s="180" t="str">
        <f t="shared" si="5"/>
        <v>项</v>
      </c>
    </row>
    <row r="72" ht="36" customHeight="1" spans="1:7">
      <c r="A72" s="191" t="s">
        <v>1421</v>
      </c>
      <c r="B72" s="200" t="s">
        <v>1422</v>
      </c>
      <c r="C72" s="197">
        <f>SUM(C73:C75)</f>
        <v>0</v>
      </c>
      <c r="D72" s="197">
        <f>SUM(D73:D75)</f>
        <v>0</v>
      </c>
      <c r="E72" s="201" t="str">
        <f t="shared" si="3"/>
        <v/>
      </c>
      <c r="F72" s="195" t="str">
        <f t="shared" si="4"/>
        <v>否</v>
      </c>
      <c r="G72" s="180" t="str">
        <f t="shared" si="5"/>
        <v>款</v>
      </c>
    </row>
    <row r="73" ht="36" customHeight="1" spans="1:7">
      <c r="A73" s="206" t="s">
        <v>1423</v>
      </c>
      <c r="B73" s="200" t="s">
        <v>1365</v>
      </c>
      <c r="C73" s="197">
        <v>0</v>
      </c>
      <c r="D73" s="197">
        <v>0</v>
      </c>
      <c r="E73" s="198" t="str">
        <f t="shared" si="3"/>
        <v/>
      </c>
      <c r="F73" s="195" t="str">
        <f t="shared" si="4"/>
        <v>否</v>
      </c>
      <c r="G73" s="180" t="str">
        <f t="shared" si="5"/>
        <v>项</v>
      </c>
    </row>
    <row r="74" ht="36" customHeight="1" spans="1:7">
      <c r="A74" s="199" t="s">
        <v>1424</v>
      </c>
      <c r="B74" s="196" t="s">
        <v>1367</v>
      </c>
      <c r="C74" s="197">
        <v>0</v>
      </c>
      <c r="D74" s="197">
        <v>0</v>
      </c>
      <c r="E74" s="201" t="str">
        <f t="shared" si="3"/>
        <v/>
      </c>
      <c r="F74" s="195" t="str">
        <f t="shared" si="4"/>
        <v>否</v>
      </c>
      <c r="G74" s="180" t="str">
        <f t="shared" si="5"/>
        <v>项</v>
      </c>
    </row>
    <row r="75" ht="36" customHeight="1" spans="1:7">
      <c r="A75" s="199" t="s">
        <v>1425</v>
      </c>
      <c r="B75" s="200" t="s">
        <v>1426</v>
      </c>
      <c r="C75" s="197">
        <v>0</v>
      </c>
      <c r="D75" s="197">
        <v>0</v>
      </c>
      <c r="E75" s="201" t="str">
        <f t="shared" si="3"/>
        <v/>
      </c>
      <c r="F75" s="195" t="str">
        <f t="shared" si="4"/>
        <v>否</v>
      </c>
      <c r="G75" s="180" t="str">
        <f t="shared" si="5"/>
        <v>项</v>
      </c>
    </row>
    <row r="76" ht="36" customHeight="1" spans="1:7">
      <c r="A76" s="191" t="s">
        <v>1427</v>
      </c>
      <c r="B76" s="200" t="s">
        <v>1428</v>
      </c>
      <c r="C76" s="197">
        <f>SUM(C77:C81)</f>
        <v>0</v>
      </c>
      <c r="D76" s="197">
        <f>SUM(D77:D81)</f>
        <v>0</v>
      </c>
      <c r="E76" s="201" t="str">
        <f t="shared" si="3"/>
        <v/>
      </c>
      <c r="F76" s="195" t="str">
        <f t="shared" si="4"/>
        <v>否</v>
      </c>
      <c r="G76" s="180" t="str">
        <f t="shared" si="5"/>
        <v>款</v>
      </c>
    </row>
    <row r="77" ht="36" customHeight="1" spans="1:7">
      <c r="A77" s="199" t="s">
        <v>1429</v>
      </c>
      <c r="B77" s="200" t="s">
        <v>1398</v>
      </c>
      <c r="C77" s="197">
        <v>0</v>
      </c>
      <c r="D77" s="197">
        <v>0</v>
      </c>
      <c r="E77" s="201" t="str">
        <f t="shared" si="3"/>
        <v/>
      </c>
      <c r="F77" s="195" t="str">
        <f t="shared" si="4"/>
        <v>否</v>
      </c>
      <c r="G77" s="180" t="str">
        <f t="shared" si="5"/>
        <v>项</v>
      </c>
    </row>
    <row r="78" ht="36" customHeight="1" spans="1:7">
      <c r="A78" s="199" t="s">
        <v>1430</v>
      </c>
      <c r="B78" s="200" t="s">
        <v>1400</v>
      </c>
      <c r="C78" s="197">
        <v>0</v>
      </c>
      <c r="D78" s="197">
        <v>0</v>
      </c>
      <c r="E78" s="201" t="str">
        <f t="shared" si="3"/>
        <v/>
      </c>
      <c r="F78" s="195" t="str">
        <f t="shared" si="4"/>
        <v>否</v>
      </c>
      <c r="G78" s="180" t="str">
        <f t="shared" si="5"/>
        <v>项</v>
      </c>
    </row>
    <row r="79" ht="36" customHeight="1" spans="1:7">
      <c r="A79" s="199" t="s">
        <v>1431</v>
      </c>
      <c r="B79" s="196" t="s">
        <v>1402</v>
      </c>
      <c r="C79" s="197">
        <v>0</v>
      </c>
      <c r="D79" s="197">
        <v>0</v>
      </c>
      <c r="E79" s="198" t="str">
        <f t="shared" si="3"/>
        <v/>
      </c>
      <c r="F79" s="195" t="str">
        <f t="shared" si="4"/>
        <v>否</v>
      </c>
      <c r="G79" s="180" t="str">
        <f t="shared" si="5"/>
        <v>项</v>
      </c>
    </row>
    <row r="80" ht="36" customHeight="1" spans="1:7">
      <c r="A80" s="199" t="s">
        <v>1432</v>
      </c>
      <c r="B80" s="200" t="s">
        <v>1404</v>
      </c>
      <c r="C80" s="197">
        <v>0</v>
      </c>
      <c r="D80" s="197">
        <v>0</v>
      </c>
      <c r="E80" s="201" t="str">
        <f t="shared" si="3"/>
        <v/>
      </c>
      <c r="F80" s="195" t="str">
        <f t="shared" si="4"/>
        <v>否</v>
      </c>
      <c r="G80" s="180" t="str">
        <f t="shared" si="5"/>
        <v>项</v>
      </c>
    </row>
    <row r="81" ht="36" customHeight="1" spans="1:7">
      <c r="A81" s="199" t="s">
        <v>1433</v>
      </c>
      <c r="B81" s="200" t="s">
        <v>1434</v>
      </c>
      <c r="C81" s="197">
        <v>0</v>
      </c>
      <c r="D81" s="197">
        <v>0</v>
      </c>
      <c r="E81" s="201" t="str">
        <f t="shared" si="3"/>
        <v/>
      </c>
      <c r="F81" s="195" t="str">
        <f t="shared" si="4"/>
        <v>否</v>
      </c>
      <c r="G81" s="180" t="str">
        <f t="shared" si="5"/>
        <v>项</v>
      </c>
    </row>
    <row r="82" ht="36" customHeight="1" spans="1:7">
      <c r="A82" s="191" t="s">
        <v>1435</v>
      </c>
      <c r="B82" s="200" t="s">
        <v>1436</v>
      </c>
      <c r="C82" s="197">
        <f>SUM(C83:C84)</f>
        <v>0</v>
      </c>
      <c r="D82" s="197">
        <f>SUM(D83:D84)</f>
        <v>0</v>
      </c>
      <c r="E82" s="198" t="str">
        <f t="shared" si="3"/>
        <v/>
      </c>
      <c r="F82" s="195" t="str">
        <f t="shared" si="4"/>
        <v>否</v>
      </c>
      <c r="G82" s="180" t="str">
        <f t="shared" si="5"/>
        <v>款</v>
      </c>
    </row>
    <row r="83" ht="36" customHeight="1" spans="1:7">
      <c r="A83" s="199" t="s">
        <v>1437</v>
      </c>
      <c r="B83" s="200" t="s">
        <v>1410</v>
      </c>
      <c r="C83" s="197">
        <v>0</v>
      </c>
      <c r="D83" s="197">
        <v>0</v>
      </c>
      <c r="E83" s="198" t="str">
        <f t="shared" si="3"/>
        <v/>
      </c>
      <c r="F83" s="195" t="str">
        <f t="shared" si="4"/>
        <v>否</v>
      </c>
      <c r="G83" s="180" t="str">
        <f t="shared" si="5"/>
        <v>项</v>
      </c>
    </row>
    <row r="84" ht="36" customHeight="1" spans="1:7">
      <c r="A84" s="199" t="s">
        <v>1438</v>
      </c>
      <c r="B84" s="196" t="s">
        <v>1439</v>
      </c>
      <c r="C84" s="197">
        <v>0</v>
      </c>
      <c r="D84" s="197">
        <v>0</v>
      </c>
      <c r="E84" s="201" t="str">
        <f t="shared" si="3"/>
        <v/>
      </c>
      <c r="F84" s="195" t="str">
        <f t="shared" si="4"/>
        <v>否</v>
      </c>
      <c r="G84" s="180" t="str">
        <f t="shared" si="5"/>
        <v>项</v>
      </c>
    </row>
    <row r="85" ht="36" customHeight="1" spans="1:7">
      <c r="A85" s="199" t="s">
        <v>1440</v>
      </c>
      <c r="B85" s="207" t="s">
        <v>1441</v>
      </c>
      <c r="C85" s="197">
        <f>SUM(C86:C93)</f>
        <v>0</v>
      </c>
      <c r="D85" s="197">
        <f>SUM(D86:D93)</f>
        <v>0</v>
      </c>
      <c r="E85" s="201" t="str">
        <f t="shared" si="3"/>
        <v/>
      </c>
      <c r="F85" s="195" t="str">
        <f t="shared" si="4"/>
        <v>否</v>
      </c>
      <c r="G85" s="180" t="str">
        <f t="shared" si="5"/>
        <v>款</v>
      </c>
    </row>
    <row r="86" ht="36" customHeight="1" spans="1:7">
      <c r="A86" s="199" t="s">
        <v>1442</v>
      </c>
      <c r="B86" s="207" t="s">
        <v>1365</v>
      </c>
      <c r="C86" s="197">
        <v>0</v>
      </c>
      <c r="D86" s="197">
        <v>0</v>
      </c>
      <c r="E86" s="201" t="str">
        <f t="shared" si="3"/>
        <v/>
      </c>
      <c r="F86" s="195" t="str">
        <f t="shared" si="4"/>
        <v>否</v>
      </c>
      <c r="G86" s="180" t="str">
        <f t="shared" si="5"/>
        <v>项</v>
      </c>
    </row>
    <row r="87" ht="36" customHeight="1" spans="1:7">
      <c r="A87" s="199" t="s">
        <v>1443</v>
      </c>
      <c r="B87" s="207" t="s">
        <v>1367</v>
      </c>
      <c r="C87" s="197">
        <v>0</v>
      </c>
      <c r="D87" s="197">
        <v>0</v>
      </c>
      <c r="E87" s="201" t="str">
        <f t="shared" si="3"/>
        <v/>
      </c>
      <c r="F87" s="195" t="str">
        <f t="shared" si="4"/>
        <v>否</v>
      </c>
      <c r="G87" s="180" t="str">
        <f t="shared" si="5"/>
        <v>项</v>
      </c>
    </row>
    <row r="88" ht="36" customHeight="1" spans="1:7">
      <c r="A88" s="199" t="s">
        <v>1444</v>
      </c>
      <c r="B88" s="207" t="s">
        <v>1369</v>
      </c>
      <c r="C88" s="197">
        <v>0</v>
      </c>
      <c r="D88" s="197">
        <v>0</v>
      </c>
      <c r="E88" s="198" t="str">
        <f t="shared" si="3"/>
        <v/>
      </c>
      <c r="F88" s="195" t="str">
        <f t="shared" si="4"/>
        <v>否</v>
      </c>
      <c r="G88" s="180" t="str">
        <f t="shared" si="5"/>
        <v>项</v>
      </c>
    </row>
    <row r="89" ht="36" customHeight="1" spans="1:7">
      <c r="A89" s="199" t="s">
        <v>1445</v>
      </c>
      <c r="B89" s="207" t="s">
        <v>1371</v>
      </c>
      <c r="C89" s="197">
        <v>0</v>
      </c>
      <c r="D89" s="197">
        <v>0</v>
      </c>
      <c r="E89" s="201" t="str">
        <f t="shared" si="3"/>
        <v/>
      </c>
      <c r="F89" s="195" t="str">
        <f t="shared" si="4"/>
        <v>否</v>
      </c>
      <c r="G89" s="180" t="str">
        <f t="shared" si="5"/>
        <v>项</v>
      </c>
    </row>
    <row r="90" ht="36" customHeight="1" spans="1:7">
      <c r="A90" s="199" t="s">
        <v>1446</v>
      </c>
      <c r="B90" s="207" t="s">
        <v>1377</v>
      </c>
      <c r="C90" s="197">
        <v>0</v>
      </c>
      <c r="D90" s="197">
        <v>0</v>
      </c>
      <c r="E90" s="201" t="str">
        <f t="shared" si="3"/>
        <v/>
      </c>
      <c r="F90" s="195" t="str">
        <f t="shared" si="4"/>
        <v>否</v>
      </c>
      <c r="G90" s="180" t="str">
        <f t="shared" si="5"/>
        <v>项</v>
      </c>
    </row>
    <row r="91" ht="36" customHeight="1" spans="1:7">
      <c r="A91" s="199" t="s">
        <v>1447</v>
      </c>
      <c r="B91" s="207" t="s">
        <v>1381</v>
      </c>
      <c r="C91" s="197">
        <v>0</v>
      </c>
      <c r="D91" s="197">
        <v>0</v>
      </c>
      <c r="E91" s="201" t="str">
        <f t="shared" si="3"/>
        <v/>
      </c>
      <c r="F91" s="195" t="str">
        <f t="shared" si="4"/>
        <v>否</v>
      </c>
      <c r="G91" s="180" t="str">
        <f t="shared" si="5"/>
        <v>项</v>
      </c>
    </row>
    <row r="92" ht="36" customHeight="1" spans="1:7">
      <c r="A92" s="199" t="s">
        <v>1448</v>
      </c>
      <c r="B92" s="207" t="s">
        <v>1383</v>
      </c>
      <c r="C92" s="197">
        <v>0</v>
      </c>
      <c r="D92" s="197">
        <v>0</v>
      </c>
      <c r="E92" s="201" t="str">
        <f t="shared" si="3"/>
        <v/>
      </c>
      <c r="F92" s="195" t="str">
        <f t="shared" si="4"/>
        <v>否</v>
      </c>
      <c r="G92" s="180" t="str">
        <f t="shared" si="5"/>
        <v>项</v>
      </c>
    </row>
    <row r="93" ht="36" customHeight="1" spans="1:7">
      <c r="A93" s="199" t="s">
        <v>1449</v>
      </c>
      <c r="B93" s="207" t="s">
        <v>1450</v>
      </c>
      <c r="C93" s="197">
        <v>0</v>
      </c>
      <c r="D93" s="197">
        <v>0</v>
      </c>
      <c r="E93" s="198" t="str">
        <f t="shared" si="3"/>
        <v/>
      </c>
      <c r="F93" s="195" t="str">
        <f t="shared" si="4"/>
        <v>否</v>
      </c>
      <c r="G93" s="180" t="str">
        <f t="shared" si="5"/>
        <v>项</v>
      </c>
    </row>
    <row r="94" ht="36" customHeight="1" spans="1:7">
      <c r="A94" s="191" t="s">
        <v>1451</v>
      </c>
      <c r="B94" s="204" t="s">
        <v>1452</v>
      </c>
      <c r="C94" s="193">
        <f>SUM(C95,C100,C105,C110,C113)</f>
        <v>3837</v>
      </c>
      <c r="D94" s="193">
        <f>SUM(D95,D100,D105,D110,D113)</f>
        <v>5097</v>
      </c>
      <c r="E94" s="201">
        <f t="shared" si="3"/>
        <v>0.328381548084441</v>
      </c>
      <c r="F94" s="195" t="str">
        <f t="shared" si="4"/>
        <v>是</v>
      </c>
      <c r="G94" s="180" t="str">
        <f t="shared" si="5"/>
        <v>类</v>
      </c>
    </row>
    <row r="95" ht="36" customHeight="1" spans="1:7">
      <c r="A95" s="191" t="s">
        <v>1453</v>
      </c>
      <c r="B95" s="200" t="s">
        <v>1454</v>
      </c>
      <c r="C95" s="197">
        <f>SUM(C96:C99)</f>
        <v>3837</v>
      </c>
      <c r="D95" s="197">
        <f>SUM(D96:D99)</f>
        <v>5097</v>
      </c>
      <c r="E95" s="201">
        <f t="shared" si="3"/>
        <v>0.328381548084441</v>
      </c>
      <c r="F95" s="195" t="str">
        <f t="shared" si="4"/>
        <v>是</v>
      </c>
      <c r="G95" s="180" t="str">
        <f t="shared" si="5"/>
        <v>款</v>
      </c>
    </row>
    <row r="96" ht="36" customHeight="1" spans="1:7">
      <c r="A96" s="199" t="s">
        <v>1455</v>
      </c>
      <c r="B96" s="196" t="s">
        <v>1332</v>
      </c>
      <c r="C96" s="197">
        <v>3691</v>
      </c>
      <c r="D96" s="197">
        <v>4900</v>
      </c>
      <c r="E96" s="201">
        <f t="shared" si="3"/>
        <v>0.327553508534272</v>
      </c>
      <c r="F96" s="195" t="str">
        <f t="shared" si="4"/>
        <v>是</v>
      </c>
      <c r="G96" s="180" t="str">
        <f t="shared" si="5"/>
        <v>项</v>
      </c>
    </row>
    <row r="97" ht="36" customHeight="1" spans="1:7">
      <c r="A97" s="199" t="s">
        <v>1456</v>
      </c>
      <c r="B97" s="200" t="s">
        <v>1457</v>
      </c>
      <c r="C97" s="197">
        <v>0</v>
      </c>
      <c r="D97" s="197">
        <v>0</v>
      </c>
      <c r="E97" s="201" t="str">
        <f t="shared" si="3"/>
        <v/>
      </c>
      <c r="F97" s="195" t="str">
        <f t="shared" si="4"/>
        <v>否</v>
      </c>
      <c r="G97" s="180" t="str">
        <f t="shared" si="5"/>
        <v>项</v>
      </c>
    </row>
    <row r="98" ht="36" customHeight="1" spans="1:7">
      <c r="A98" s="199" t="s">
        <v>1458</v>
      </c>
      <c r="B98" s="200" t="s">
        <v>1459</v>
      </c>
      <c r="C98" s="197">
        <v>0</v>
      </c>
      <c r="D98" s="197">
        <v>0</v>
      </c>
      <c r="E98" s="198" t="str">
        <f t="shared" si="3"/>
        <v/>
      </c>
      <c r="F98" s="195" t="str">
        <f t="shared" si="4"/>
        <v>否</v>
      </c>
      <c r="G98" s="180" t="str">
        <f t="shared" si="5"/>
        <v>项</v>
      </c>
    </row>
    <row r="99" ht="36" customHeight="1" spans="1:7">
      <c r="A99" s="199" t="s">
        <v>1460</v>
      </c>
      <c r="B99" s="200" t="s">
        <v>1461</v>
      </c>
      <c r="C99" s="197">
        <v>146</v>
      </c>
      <c r="D99" s="197">
        <v>197</v>
      </c>
      <c r="E99" s="201">
        <f t="shared" si="3"/>
        <v>0.349315068493151</v>
      </c>
      <c r="F99" s="195" t="str">
        <f t="shared" si="4"/>
        <v>是</v>
      </c>
      <c r="G99" s="180" t="str">
        <f t="shared" si="5"/>
        <v>项</v>
      </c>
    </row>
    <row r="100" ht="36" customHeight="1" spans="1:7">
      <c r="A100" s="191" t="s">
        <v>1462</v>
      </c>
      <c r="B100" s="200" t="s">
        <v>1463</v>
      </c>
      <c r="C100" s="197">
        <f>SUM(C101:C104)</f>
        <v>0</v>
      </c>
      <c r="D100" s="197">
        <f>SUM(D101:D104)</f>
        <v>0</v>
      </c>
      <c r="E100" s="201" t="str">
        <f t="shared" si="3"/>
        <v/>
      </c>
      <c r="F100" s="195" t="str">
        <f t="shared" si="4"/>
        <v>否</v>
      </c>
      <c r="G100" s="180" t="str">
        <f t="shared" si="5"/>
        <v>款</v>
      </c>
    </row>
    <row r="101" ht="36" customHeight="1" spans="1:7">
      <c r="A101" s="199" t="s">
        <v>1464</v>
      </c>
      <c r="B101" s="196" t="s">
        <v>1332</v>
      </c>
      <c r="C101" s="197">
        <v>0</v>
      </c>
      <c r="D101" s="197">
        <v>0</v>
      </c>
      <c r="E101" s="198" t="str">
        <f t="shared" si="3"/>
        <v/>
      </c>
      <c r="F101" s="195" t="str">
        <f t="shared" si="4"/>
        <v>否</v>
      </c>
      <c r="G101" s="180" t="str">
        <f t="shared" si="5"/>
        <v>项</v>
      </c>
    </row>
    <row r="102" ht="36" customHeight="1" spans="1:7">
      <c r="A102" s="199" t="s">
        <v>1465</v>
      </c>
      <c r="B102" s="196" t="s">
        <v>1457</v>
      </c>
      <c r="C102" s="197">
        <v>0</v>
      </c>
      <c r="D102" s="197">
        <v>0</v>
      </c>
      <c r="E102" s="201" t="str">
        <f t="shared" si="3"/>
        <v/>
      </c>
      <c r="F102" s="195" t="str">
        <f t="shared" si="4"/>
        <v>否</v>
      </c>
      <c r="G102" s="180" t="str">
        <f t="shared" si="5"/>
        <v>项</v>
      </c>
    </row>
    <row r="103" ht="36" customHeight="1" spans="1:7">
      <c r="A103" s="199" t="s">
        <v>1466</v>
      </c>
      <c r="B103" s="200" t="s">
        <v>1467</v>
      </c>
      <c r="C103" s="197">
        <v>0</v>
      </c>
      <c r="D103" s="197">
        <v>0</v>
      </c>
      <c r="E103" s="201" t="str">
        <f t="shared" si="3"/>
        <v/>
      </c>
      <c r="F103" s="195" t="str">
        <f t="shared" si="4"/>
        <v>否</v>
      </c>
      <c r="G103" s="180" t="str">
        <f t="shared" si="5"/>
        <v>项</v>
      </c>
    </row>
    <row r="104" ht="36" customHeight="1" spans="1:7">
      <c r="A104" s="199" t="s">
        <v>1468</v>
      </c>
      <c r="B104" s="196" t="s">
        <v>1469</v>
      </c>
      <c r="C104" s="197">
        <v>0</v>
      </c>
      <c r="D104" s="197">
        <v>0</v>
      </c>
      <c r="E104" s="201" t="str">
        <f t="shared" si="3"/>
        <v/>
      </c>
      <c r="F104" s="195" t="str">
        <f t="shared" si="4"/>
        <v>否</v>
      </c>
      <c r="G104" s="180" t="str">
        <f t="shared" si="5"/>
        <v>项</v>
      </c>
    </row>
    <row r="105" ht="36" customHeight="1" spans="1:7">
      <c r="A105" s="191" t="s">
        <v>1470</v>
      </c>
      <c r="B105" s="200" t="s">
        <v>1471</v>
      </c>
      <c r="C105" s="197">
        <f>SUM(C106:C109)</f>
        <v>0</v>
      </c>
      <c r="D105" s="197">
        <f>SUM(D106:D109)</f>
        <v>0</v>
      </c>
      <c r="E105" s="201" t="str">
        <f t="shared" si="3"/>
        <v/>
      </c>
      <c r="F105" s="195" t="str">
        <f t="shared" si="4"/>
        <v>否</v>
      </c>
      <c r="G105" s="180" t="str">
        <f t="shared" si="5"/>
        <v>款</v>
      </c>
    </row>
    <row r="106" ht="36" customHeight="1" spans="1:7">
      <c r="A106" s="199" t="s">
        <v>1472</v>
      </c>
      <c r="B106" s="200" t="s">
        <v>850</v>
      </c>
      <c r="C106" s="197">
        <v>0</v>
      </c>
      <c r="D106" s="197">
        <v>0</v>
      </c>
      <c r="E106" s="198" t="str">
        <f t="shared" si="3"/>
        <v/>
      </c>
      <c r="F106" s="195" t="str">
        <f t="shared" si="4"/>
        <v>否</v>
      </c>
      <c r="G106" s="180" t="str">
        <f t="shared" si="5"/>
        <v>项</v>
      </c>
    </row>
    <row r="107" ht="36" customHeight="1" spans="1:7">
      <c r="A107" s="199" t="s">
        <v>1473</v>
      </c>
      <c r="B107" s="200" t="s">
        <v>1474</v>
      </c>
      <c r="C107" s="197">
        <v>0</v>
      </c>
      <c r="D107" s="197">
        <v>0</v>
      </c>
      <c r="E107" s="198" t="str">
        <f t="shared" si="3"/>
        <v/>
      </c>
      <c r="F107" s="195" t="str">
        <f t="shared" si="4"/>
        <v>否</v>
      </c>
      <c r="G107" s="180" t="str">
        <f t="shared" si="5"/>
        <v>项</v>
      </c>
    </row>
    <row r="108" ht="36" customHeight="1" spans="1:7">
      <c r="A108" s="199" t="s">
        <v>1475</v>
      </c>
      <c r="B108" s="200" t="s">
        <v>1476</v>
      </c>
      <c r="C108" s="197">
        <v>0</v>
      </c>
      <c r="D108" s="197">
        <v>0</v>
      </c>
      <c r="E108" s="201" t="str">
        <f t="shared" si="3"/>
        <v/>
      </c>
      <c r="F108" s="195" t="str">
        <f t="shared" si="4"/>
        <v>否</v>
      </c>
      <c r="G108" s="180" t="str">
        <f t="shared" si="5"/>
        <v>项</v>
      </c>
    </row>
    <row r="109" ht="36" customHeight="1" spans="1:7">
      <c r="A109" s="199" t="s">
        <v>1477</v>
      </c>
      <c r="B109" s="196" t="s">
        <v>1478</v>
      </c>
      <c r="C109" s="197">
        <v>0</v>
      </c>
      <c r="D109" s="197">
        <v>0</v>
      </c>
      <c r="E109" s="201" t="str">
        <f t="shared" si="3"/>
        <v/>
      </c>
      <c r="F109" s="195" t="str">
        <f t="shared" si="4"/>
        <v>否</v>
      </c>
      <c r="G109" s="180" t="str">
        <f t="shared" si="5"/>
        <v>项</v>
      </c>
    </row>
    <row r="110" ht="36" customHeight="1" spans="1:7">
      <c r="A110" s="191" t="s">
        <v>1479</v>
      </c>
      <c r="B110" s="200" t="s">
        <v>1480</v>
      </c>
      <c r="C110" s="197">
        <f>SUM(C111:C112)</f>
        <v>0</v>
      </c>
      <c r="D110" s="197">
        <f>SUM(D111:D112)</f>
        <v>0</v>
      </c>
      <c r="E110" s="201" t="str">
        <f t="shared" si="3"/>
        <v/>
      </c>
      <c r="F110" s="195" t="str">
        <f t="shared" si="4"/>
        <v>否</v>
      </c>
      <c r="G110" s="180" t="str">
        <f t="shared" si="5"/>
        <v>款</v>
      </c>
    </row>
    <row r="111" ht="36" customHeight="1" spans="1:7">
      <c r="A111" s="206" t="s">
        <v>1481</v>
      </c>
      <c r="B111" s="200" t="s">
        <v>1332</v>
      </c>
      <c r="C111" s="197">
        <v>0</v>
      </c>
      <c r="D111" s="197">
        <v>0</v>
      </c>
      <c r="E111" s="201" t="str">
        <f t="shared" si="3"/>
        <v/>
      </c>
      <c r="F111" s="195" t="str">
        <f t="shared" si="4"/>
        <v>否</v>
      </c>
      <c r="G111" s="180" t="str">
        <f t="shared" si="5"/>
        <v>项</v>
      </c>
    </row>
    <row r="112" ht="36" customHeight="1" spans="1:7">
      <c r="A112" s="199" t="s">
        <v>1482</v>
      </c>
      <c r="B112" s="200" t="s">
        <v>1483</v>
      </c>
      <c r="C112" s="197">
        <v>0</v>
      </c>
      <c r="D112" s="197">
        <v>0</v>
      </c>
      <c r="E112" s="198" t="str">
        <f t="shared" si="3"/>
        <v/>
      </c>
      <c r="F112" s="195" t="str">
        <f t="shared" si="4"/>
        <v>否</v>
      </c>
      <c r="G112" s="180" t="str">
        <f t="shared" si="5"/>
        <v>项</v>
      </c>
    </row>
    <row r="113" ht="36" customHeight="1" spans="1:7">
      <c r="A113" s="191" t="s">
        <v>1484</v>
      </c>
      <c r="B113" s="200" t="s">
        <v>1485</v>
      </c>
      <c r="C113" s="197">
        <f>SUM(C114:C117)</f>
        <v>0</v>
      </c>
      <c r="D113" s="197">
        <f>SUM(D114:D117)</f>
        <v>0</v>
      </c>
      <c r="E113" s="201" t="str">
        <f t="shared" si="3"/>
        <v/>
      </c>
      <c r="F113" s="195" t="str">
        <f t="shared" si="4"/>
        <v>否</v>
      </c>
      <c r="G113" s="180" t="str">
        <f t="shared" si="5"/>
        <v>款</v>
      </c>
    </row>
    <row r="114" ht="36" customHeight="1" spans="1:7">
      <c r="A114" s="199" t="s">
        <v>1486</v>
      </c>
      <c r="B114" s="196" t="s">
        <v>850</v>
      </c>
      <c r="C114" s="197">
        <v>0</v>
      </c>
      <c r="D114" s="197">
        <v>0</v>
      </c>
      <c r="E114" s="201" t="str">
        <f t="shared" si="3"/>
        <v/>
      </c>
      <c r="F114" s="195" t="str">
        <f t="shared" si="4"/>
        <v>否</v>
      </c>
      <c r="G114" s="180" t="str">
        <f t="shared" si="5"/>
        <v>项</v>
      </c>
    </row>
    <row r="115" ht="36" customHeight="1" spans="1:7">
      <c r="A115" s="208" t="s">
        <v>1487</v>
      </c>
      <c r="B115" s="200" t="s">
        <v>1474</v>
      </c>
      <c r="C115" s="197">
        <v>0</v>
      </c>
      <c r="D115" s="197">
        <v>0</v>
      </c>
      <c r="E115" s="201" t="str">
        <f t="shared" si="3"/>
        <v/>
      </c>
      <c r="F115" s="195" t="str">
        <f t="shared" si="4"/>
        <v>否</v>
      </c>
      <c r="G115" s="180" t="str">
        <f t="shared" si="5"/>
        <v>项</v>
      </c>
    </row>
    <row r="116" ht="36" customHeight="1" spans="1:7">
      <c r="A116" s="208" t="s">
        <v>1488</v>
      </c>
      <c r="B116" s="200" t="s">
        <v>1476</v>
      </c>
      <c r="C116" s="197">
        <v>0</v>
      </c>
      <c r="D116" s="197">
        <v>0</v>
      </c>
      <c r="E116" s="201" t="str">
        <f t="shared" si="3"/>
        <v/>
      </c>
      <c r="F116" s="195" t="str">
        <f t="shared" si="4"/>
        <v>否</v>
      </c>
      <c r="G116" s="180" t="str">
        <f t="shared" si="5"/>
        <v>项</v>
      </c>
    </row>
    <row r="117" ht="36" customHeight="1" spans="1:7">
      <c r="A117" s="208" t="s">
        <v>1489</v>
      </c>
      <c r="B117" s="200" t="s">
        <v>1490</v>
      </c>
      <c r="C117" s="197">
        <v>0</v>
      </c>
      <c r="D117" s="197">
        <v>0</v>
      </c>
      <c r="E117" s="198" t="str">
        <f t="shared" si="3"/>
        <v/>
      </c>
      <c r="F117" s="195" t="str">
        <f t="shared" si="4"/>
        <v>否</v>
      </c>
      <c r="G117" s="180" t="str">
        <f t="shared" si="5"/>
        <v>项</v>
      </c>
    </row>
    <row r="118" ht="36" customHeight="1" spans="1:7">
      <c r="A118" s="209" t="s">
        <v>1491</v>
      </c>
      <c r="B118" s="204" t="s">
        <v>1492</v>
      </c>
      <c r="C118" s="193">
        <f>SUM(C119,C124,C129,C134,C143,C150,C159,C162,C165:C166)</f>
        <v>0</v>
      </c>
      <c r="D118" s="193">
        <f>SUM(D119,D124,D129,D134,D143,D150,D159,D162,D165:D166)</f>
        <v>2</v>
      </c>
      <c r="E118" s="201" t="str">
        <f t="shared" si="3"/>
        <v/>
      </c>
      <c r="F118" s="195" t="str">
        <f t="shared" si="4"/>
        <v>是</v>
      </c>
      <c r="G118" s="180" t="str">
        <f t="shared" si="5"/>
        <v>类</v>
      </c>
    </row>
    <row r="119" ht="36" customHeight="1" spans="1:7">
      <c r="A119" s="191" t="s">
        <v>1493</v>
      </c>
      <c r="B119" s="196" t="s">
        <v>1494</v>
      </c>
      <c r="C119" s="197">
        <f>SUM(C120:C123)</f>
        <v>0</v>
      </c>
      <c r="D119" s="197">
        <f>SUM(D120:D123)</f>
        <v>0</v>
      </c>
      <c r="E119" s="201" t="str">
        <f t="shared" si="3"/>
        <v/>
      </c>
      <c r="F119" s="195" t="str">
        <f t="shared" si="4"/>
        <v>否</v>
      </c>
      <c r="G119" s="180" t="str">
        <f t="shared" si="5"/>
        <v>款</v>
      </c>
    </row>
    <row r="120" ht="36" customHeight="1" spans="1:7">
      <c r="A120" s="208" t="s">
        <v>1495</v>
      </c>
      <c r="B120" s="200" t="s">
        <v>883</v>
      </c>
      <c r="C120" s="197">
        <v>0</v>
      </c>
      <c r="D120" s="197">
        <v>0</v>
      </c>
      <c r="E120" s="201" t="str">
        <f t="shared" si="3"/>
        <v/>
      </c>
      <c r="F120" s="195" t="str">
        <f t="shared" si="4"/>
        <v>否</v>
      </c>
      <c r="G120" s="180" t="str">
        <f t="shared" si="5"/>
        <v>项</v>
      </c>
    </row>
    <row r="121" ht="36" customHeight="1" spans="1:7">
      <c r="A121" s="208" t="s">
        <v>1496</v>
      </c>
      <c r="B121" s="200" t="s">
        <v>884</v>
      </c>
      <c r="C121" s="197">
        <v>0</v>
      </c>
      <c r="D121" s="197">
        <v>0</v>
      </c>
      <c r="E121" s="201" t="str">
        <f t="shared" si="3"/>
        <v/>
      </c>
      <c r="F121" s="195" t="str">
        <f t="shared" si="4"/>
        <v>否</v>
      </c>
      <c r="G121" s="180" t="str">
        <f t="shared" si="5"/>
        <v>项</v>
      </c>
    </row>
    <row r="122" ht="36" customHeight="1" spans="1:7">
      <c r="A122" s="208" t="s">
        <v>1497</v>
      </c>
      <c r="B122" s="200" t="s">
        <v>1498</v>
      </c>
      <c r="C122" s="197">
        <v>0</v>
      </c>
      <c r="D122" s="197">
        <v>0</v>
      </c>
      <c r="E122" s="198" t="str">
        <f t="shared" si="3"/>
        <v/>
      </c>
      <c r="F122" s="195" t="str">
        <f t="shared" si="4"/>
        <v>否</v>
      </c>
      <c r="G122" s="180" t="str">
        <f t="shared" si="5"/>
        <v>项</v>
      </c>
    </row>
    <row r="123" ht="36" customHeight="1" spans="1:7">
      <c r="A123" s="208" t="s">
        <v>1499</v>
      </c>
      <c r="B123" s="200" t="s">
        <v>1500</v>
      </c>
      <c r="C123" s="197">
        <v>0</v>
      </c>
      <c r="D123" s="197">
        <v>0</v>
      </c>
      <c r="E123" s="201" t="str">
        <f t="shared" si="3"/>
        <v/>
      </c>
      <c r="F123" s="195" t="str">
        <f t="shared" si="4"/>
        <v>否</v>
      </c>
      <c r="G123" s="180" t="str">
        <f t="shared" si="5"/>
        <v>项</v>
      </c>
    </row>
    <row r="124" ht="36" customHeight="1" spans="1:7">
      <c r="A124" s="209" t="s">
        <v>1501</v>
      </c>
      <c r="B124" s="200" t="s">
        <v>1502</v>
      </c>
      <c r="C124" s="197">
        <f>SUM(C125:C128)</f>
        <v>0</v>
      </c>
      <c r="D124" s="197">
        <f>SUM(D125:D128)</f>
        <v>0</v>
      </c>
      <c r="E124" s="201" t="str">
        <f t="shared" si="3"/>
        <v/>
      </c>
      <c r="F124" s="195" t="str">
        <f t="shared" si="4"/>
        <v>否</v>
      </c>
      <c r="G124" s="180" t="str">
        <f t="shared" si="5"/>
        <v>款</v>
      </c>
    </row>
    <row r="125" ht="36" customHeight="1" spans="1:7">
      <c r="A125" s="208" t="s">
        <v>1503</v>
      </c>
      <c r="B125" s="200" t="s">
        <v>1498</v>
      </c>
      <c r="C125" s="197">
        <v>0</v>
      </c>
      <c r="D125" s="197">
        <v>0</v>
      </c>
      <c r="E125" s="201" t="str">
        <f t="shared" si="3"/>
        <v/>
      </c>
      <c r="F125" s="195" t="str">
        <f t="shared" si="4"/>
        <v>否</v>
      </c>
      <c r="G125" s="180" t="str">
        <f t="shared" si="5"/>
        <v>项</v>
      </c>
    </row>
    <row r="126" ht="36" customHeight="1" spans="1:7">
      <c r="A126" s="208" t="s">
        <v>1504</v>
      </c>
      <c r="B126" s="200" t="s">
        <v>1505</v>
      </c>
      <c r="C126" s="197">
        <v>0</v>
      </c>
      <c r="D126" s="197">
        <v>0</v>
      </c>
      <c r="E126" s="201" t="str">
        <f t="shared" si="3"/>
        <v/>
      </c>
      <c r="F126" s="195" t="str">
        <f t="shared" si="4"/>
        <v>否</v>
      </c>
      <c r="G126" s="180" t="str">
        <f t="shared" si="5"/>
        <v>项</v>
      </c>
    </row>
    <row r="127" ht="36" customHeight="1" spans="1:7">
      <c r="A127" s="199" t="s">
        <v>1506</v>
      </c>
      <c r="B127" s="200" t="s">
        <v>1507</v>
      </c>
      <c r="C127" s="197">
        <v>0</v>
      </c>
      <c r="D127" s="197">
        <v>0</v>
      </c>
      <c r="E127" s="201" t="str">
        <f t="shared" si="3"/>
        <v/>
      </c>
      <c r="F127" s="195" t="str">
        <f t="shared" si="4"/>
        <v>否</v>
      </c>
      <c r="G127" s="180" t="str">
        <f t="shared" si="5"/>
        <v>项</v>
      </c>
    </row>
    <row r="128" ht="36" customHeight="1" spans="1:7">
      <c r="A128" s="199" t="s">
        <v>1508</v>
      </c>
      <c r="B128" s="196" t="s">
        <v>1509</v>
      </c>
      <c r="C128" s="197">
        <v>0</v>
      </c>
      <c r="D128" s="197">
        <v>0</v>
      </c>
      <c r="E128" s="201" t="str">
        <f t="shared" si="3"/>
        <v/>
      </c>
      <c r="F128" s="195" t="str">
        <f t="shared" si="4"/>
        <v>否</v>
      </c>
      <c r="G128" s="180" t="str">
        <f t="shared" si="5"/>
        <v>项</v>
      </c>
    </row>
    <row r="129" ht="36" customHeight="1" spans="1:7">
      <c r="A129" s="191" t="s">
        <v>1510</v>
      </c>
      <c r="B129" s="200" t="s">
        <v>1511</v>
      </c>
      <c r="C129" s="197">
        <f>SUM(C130:C133)</f>
        <v>0</v>
      </c>
      <c r="D129" s="197">
        <f>SUM(D130:D133)</f>
        <v>2</v>
      </c>
      <c r="E129" s="201" t="str">
        <f t="shared" si="3"/>
        <v/>
      </c>
      <c r="F129" s="195" t="str">
        <f t="shared" si="4"/>
        <v>是</v>
      </c>
      <c r="G129" s="180" t="str">
        <f t="shared" si="5"/>
        <v>款</v>
      </c>
    </row>
    <row r="130" ht="36" customHeight="1" spans="1:7">
      <c r="A130" s="199" t="s">
        <v>1512</v>
      </c>
      <c r="B130" s="200" t="s">
        <v>890</v>
      </c>
      <c r="C130" s="197">
        <v>0</v>
      </c>
      <c r="D130" s="197">
        <v>0</v>
      </c>
      <c r="E130" s="201" t="str">
        <f t="shared" si="3"/>
        <v/>
      </c>
      <c r="F130" s="195" t="str">
        <f t="shared" si="4"/>
        <v>否</v>
      </c>
      <c r="G130" s="180" t="str">
        <f t="shared" si="5"/>
        <v>项</v>
      </c>
    </row>
    <row r="131" ht="36" customHeight="1" spans="1:7">
      <c r="A131" s="199" t="s">
        <v>1513</v>
      </c>
      <c r="B131" s="200" t="s">
        <v>1514</v>
      </c>
      <c r="C131" s="197">
        <v>0</v>
      </c>
      <c r="D131" s="197">
        <v>2</v>
      </c>
      <c r="E131" s="198" t="str">
        <f t="shared" si="3"/>
        <v/>
      </c>
      <c r="F131" s="195" t="str">
        <f t="shared" si="4"/>
        <v>是</v>
      </c>
      <c r="G131" s="180" t="str">
        <f t="shared" si="5"/>
        <v>项</v>
      </c>
    </row>
    <row r="132" ht="36" customHeight="1" spans="1:7">
      <c r="A132" s="199" t="s">
        <v>1515</v>
      </c>
      <c r="B132" s="200" t="s">
        <v>1516</v>
      </c>
      <c r="C132" s="197">
        <v>0</v>
      </c>
      <c r="D132" s="197">
        <v>0</v>
      </c>
      <c r="E132" s="201" t="str">
        <f t="shared" ref="E132:E175" si="6">IF(C132&lt;&gt;0,IF((D132/C132-1)&lt;-30%,"",IF((D132/C132-1)&gt;150%,"",D132/C132-1)),"")</f>
        <v/>
      </c>
      <c r="F132" s="195" t="str">
        <f t="shared" ref="F132:F175" si="7">IF(LEN(A132)=3,"是",IF(B132&lt;&gt;"",IF(SUM(C132:D132)&lt;&gt;0,"是","否"),"是"))</f>
        <v>否</v>
      </c>
      <c r="G132" s="180" t="str">
        <f t="shared" ref="G132:G175" si="8">IF(LEN(A132)=3,"类",IF(LEN(A132)=5,"款","项"))</f>
        <v>项</v>
      </c>
    </row>
    <row r="133" ht="36" customHeight="1" spans="1:7">
      <c r="A133" s="199" t="s">
        <v>1517</v>
      </c>
      <c r="B133" s="200" t="s">
        <v>1518</v>
      </c>
      <c r="C133" s="197">
        <v>0</v>
      </c>
      <c r="D133" s="197">
        <v>0</v>
      </c>
      <c r="E133" s="201" t="str">
        <f t="shared" si="6"/>
        <v/>
      </c>
      <c r="F133" s="195" t="str">
        <f t="shared" si="7"/>
        <v>否</v>
      </c>
      <c r="G133" s="180" t="str">
        <f t="shared" si="8"/>
        <v>项</v>
      </c>
    </row>
    <row r="134" ht="36" customHeight="1" spans="1:7">
      <c r="A134" s="191" t="s">
        <v>1519</v>
      </c>
      <c r="B134" s="200" t="s">
        <v>1520</v>
      </c>
      <c r="C134" s="197">
        <f>SUM(C135:C142)</f>
        <v>0</v>
      </c>
      <c r="D134" s="197">
        <f>SUM(D135:D142)</f>
        <v>0</v>
      </c>
      <c r="E134" s="201" t="str">
        <f t="shared" si="6"/>
        <v/>
      </c>
      <c r="F134" s="195" t="str">
        <f t="shared" si="7"/>
        <v>否</v>
      </c>
      <c r="G134" s="180" t="str">
        <f t="shared" si="8"/>
        <v>款</v>
      </c>
    </row>
    <row r="135" ht="36" customHeight="1" spans="1:7">
      <c r="A135" s="199" t="s">
        <v>1521</v>
      </c>
      <c r="B135" s="196" t="s">
        <v>1522</v>
      </c>
      <c r="C135" s="197">
        <v>0</v>
      </c>
      <c r="D135" s="197">
        <v>0</v>
      </c>
      <c r="E135" s="201" t="str">
        <f t="shared" si="6"/>
        <v/>
      </c>
      <c r="F135" s="195" t="str">
        <f t="shared" si="7"/>
        <v>否</v>
      </c>
      <c r="G135" s="180" t="str">
        <f t="shared" si="8"/>
        <v>项</v>
      </c>
    </row>
    <row r="136" ht="36" customHeight="1" spans="1:7">
      <c r="A136" s="199" t="s">
        <v>1523</v>
      </c>
      <c r="B136" s="200" t="s">
        <v>1524</v>
      </c>
      <c r="C136" s="197">
        <v>0</v>
      </c>
      <c r="D136" s="197">
        <v>0</v>
      </c>
      <c r="E136" s="201" t="str">
        <f t="shared" si="6"/>
        <v/>
      </c>
      <c r="F136" s="195" t="str">
        <f t="shared" si="7"/>
        <v>否</v>
      </c>
      <c r="G136" s="180" t="str">
        <f t="shared" si="8"/>
        <v>项</v>
      </c>
    </row>
    <row r="137" ht="36" customHeight="1" spans="1:7">
      <c r="A137" s="199" t="s">
        <v>1525</v>
      </c>
      <c r="B137" s="200" t="s">
        <v>1526</v>
      </c>
      <c r="C137" s="197">
        <v>0</v>
      </c>
      <c r="D137" s="197">
        <v>0</v>
      </c>
      <c r="E137" s="201" t="str">
        <f t="shared" si="6"/>
        <v/>
      </c>
      <c r="F137" s="195" t="str">
        <f t="shared" si="7"/>
        <v>否</v>
      </c>
      <c r="G137" s="180" t="str">
        <f t="shared" si="8"/>
        <v>项</v>
      </c>
    </row>
    <row r="138" ht="36" customHeight="1" spans="1:7">
      <c r="A138" s="199" t="s">
        <v>1527</v>
      </c>
      <c r="B138" s="200" t="s">
        <v>1528</v>
      </c>
      <c r="C138" s="197">
        <v>0</v>
      </c>
      <c r="D138" s="197">
        <v>0</v>
      </c>
      <c r="E138" s="198" t="str">
        <f t="shared" si="6"/>
        <v/>
      </c>
      <c r="F138" s="195" t="str">
        <f t="shared" si="7"/>
        <v>否</v>
      </c>
      <c r="G138" s="180" t="str">
        <f t="shared" si="8"/>
        <v>项</v>
      </c>
    </row>
    <row r="139" ht="36" customHeight="1" spans="1:7">
      <c r="A139" s="199" t="s">
        <v>1529</v>
      </c>
      <c r="B139" s="200" t="s">
        <v>1530</v>
      </c>
      <c r="C139" s="197">
        <v>0</v>
      </c>
      <c r="D139" s="197">
        <v>0</v>
      </c>
      <c r="E139" s="201" t="str">
        <f t="shared" si="6"/>
        <v/>
      </c>
      <c r="F139" s="195" t="str">
        <f t="shared" si="7"/>
        <v>否</v>
      </c>
      <c r="G139" s="180" t="str">
        <f t="shared" si="8"/>
        <v>项</v>
      </c>
    </row>
    <row r="140" ht="36" customHeight="1" spans="1:7">
      <c r="A140" s="199" t="s">
        <v>1531</v>
      </c>
      <c r="B140" s="200" t="s">
        <v>1532</v>
      </c>
      <c r="C140" s="197">
        <v>0</v>
      </c>
      <c r="D140" s="197">
        <v>0</v>
      </c>
      <c r="E140" s="201" t="str">
        <f t="shared" si="6"/>
        <v/>
      </c>
      <c r="F140" s="195" t="str">
        <f t="shared" si="7"/>
        <v>否</v>
      </c>
      <c r="G140" s="180" t="str">
        <f t="shared" si="8"/>
        <v>项</v>
      </c>
    </row>
    <row r="141" ht="36" customHeight="1" spans="1:7">
      <c r="A141" s="199" t="s">
        <v>1533</v>
      </c>
      <c r="B141" s="200" t="s">
        <v>1534</v>
      </c>
      <c r="C141" s="197">
        <v>0</v>
      </c>
      <c r="D141" s="197">
        <v>0</v>
      </c>
      <c r="E141" s="201" t="str">
        <f t="shared" si="6"/>
        <v/>
      </c>
      <c r="F141" s="195" t="str">
        <f t="shared" si="7"/>
        <v>否</v>
      </c>
      <c r="G141" s="180" t="str">
        <f t="shared" si="8"/>
        <v>项</v>
      </c>
    </row>
    <row r="142" ht="36" customHeight="1" spans="1:7">
      <c r="A142" s="199" t="s">
        <v>1535</v>
      </c>
      <c r="B142" s="200" t="s">
        <v>1536</v>
      </c>
      <c r="C142" s="197">
        <v>0</v>
      </c>
      <c r="D142" s="197">
        <v>0</v>
      </c>
      <c r="E142" s="201" t="str">
        <f t="shared" si="6"/>
        <v/>
      </c>
      <c r="F142" s="195" t="str">
        <f t="shared" si="7"/>
        <v>否</v>
      </c>
      <c r="G142" s="180" t="str">
        <f t="shared" si="8"/>
        <v>项</v>
      </c>
    </row>
    <row r="143" ht="36" customHeight="1" spans="1:7">
      <c r="A143" s="191" t="s">
        <v>1537</v>
      </c>
      <c r="B143" s="200" t="s">
        <v>1538</v>
      </c>
      <c r="C143" s="197">
        <f>SUM(C144:C149)</f>
        <v>0</v>
      </c>
      <c r="D143" s="197">
        <f>SUM(D144:D149)</f>
        <v>0</v>
      </c>
      <c r="E143" s="201" t="str">
        <f t="shared" si="6"/>
        <v/>
      </c>
      <c r="F143" s="195" t="str">
        <f t="shared" si="7"/>
        <v>否</v>
      </c>
      <c r="G143" s="180" t="str">
        <f t="shared" si="8"/>
        <v>款</v>
      </c>
    </row>
    <row r="144" ht="36" customHeight="1" spans="1:7">
      <c r="A144" s="199" t="s">
        <v>1539</v>
      </c>
      <c r="B144" s="196" t="s">
        <v>1540</v>
      </c>
      <c r="C144" s="197">
        <v>0</v>
      </c>
      <c r="D144" s="197">
        <v>0</v>
      </c>
      <c r="E144" s="201" t="str">
        <f t="shared" si="6"/>
        <v/>
      </c>
      <c r="F144" s="195" t="str">
        <f t="shared" si="7"/>
        <v>否</v>
      </c>
      <c r="G144" s="180" t="str">
        <f t="shared" si="8"/>
        <v>项</v>
      </c>
    </row>
    <row r="145" ht="36" customHeight="1" spans="1:7">
      <c r="A145" s="199" t="s">
        <v>1541</v>
      </c>
      <c r="B145" s="196" t="s">
        <v>1542</v>
      </c>
      <c r="C145" s="197">
        <v>0</v>
      </c>
      <c r="D145" s="197">
        <v>0</v>
      </c>
      <c r="E145" s="201" t="str">
        <f t="shared" si="6"/>
        <v/>
      </c>
      <c r="F145" s="195" t="str">
        <f t="shared" si="7"/>
        <v>否</v>
      </c>
      <c r="G145" s="180" t="str">
        <f t="shared" si="8"/>
        <v>项</v>
      </c>
    </row>
    <row r="146" ht="36" customHeight="1" spans="1:7">
      <c r="A146" s="199" t="s">
        <v>1543</v>
      </c>
      <c r="B146" s="200" t="s">
        <v>1544</v>
      </c>
      <c r="C146" s="197">
        <v>0</v>
      </c>
      <c r="D146" s="197">
        <v>0</v>
      </c>
      <c r="E146" s="201" t="str">
        <f t="shared" si="6"/>
        <v/>
      </c>
      <c r="F146" s="195" t="str">
        <f t="shared" si="7"/>
        <v>否</v>
      </c>
      <c r="G146" s="180" t="str">
        <f t="shared" si="8"/>
        <v>项</v>
      </c>
    </row>
    <row r="147" ht="36" customHeight="1" spans="1:7">
      <c r="A147" s="199" t="s">
        <v>1545</v>
      </c>
      <c r="B147" s="200" t="s">
        <v>1546</v>
      </c>
      <c r="C147" s="197">
        <v>0</v>
      </c>
      <c r="D147" s="197">
        <v>0</v>
      </c>
      <c r="E147" s="198" t="str">
        <f t="shared" si="6"/>
        <v/>
      </c>
      <c r="F147" s="195" t="str">
        <f t="shared" si="7"/>
        <v>否</v>
      </c>
      <c r="G147" s="180" t="str">
        <f t="shared" si="8"/>
        <v>项</v>
      </c>
    </row>
    <row r="148" ht="36" customHeight="1" spans="1:7">
      <c r="A148" s="199" t="s">
        <v>1547</v>
      </c>
      <c r="B148" s="200" t="s">
        <v>1548</v>
      </c>
      <c r="C148" s="197">
        <v>0</v>
      </c>
      <c r="D148" s="197">
        <v>0</v>
      </c>
      <c r="E148" s="201" t="str">
        <f t="shared" si="6"/>
        <v/>
      </c>
      <c r="F148" s="195" t="str">
        <f t="shared" si="7"/>
        <v>否</v>
      </c>
      <c r="G148" s="180" t="str">
        <f t="shared" si="8"/>
        <v>项</v>
      </c>
    </row>
    <row r="149" ht="36" customHeight="1" spans="1:7">
      <c r="A149" s="199" t="s">
        <v>1549</v>
      </c>
      <c r="B149" s="200" t="s">
        <v>1550</v>
      </c>
      <c r="C149" s="197">
        <v>0</v>
      </c>
      <c r="D149" s="197">
        <v>0</v>
      </c>
      <c r="E149" s="201" t="str">
        <f t="shared" si="6"/>
        <v/>
      </c>
      <c r="F149" s="195" t="str">
        <f t="shared" si="7"/>
        <v>否</v>
      </c>
      <c r="G149" s="180" t="str">
        <f t="shared" si="8"/>
        <v>项</v>
      </c>
    </row>
    <row r="150" ht="36" customHeight="1" spans="1:7">
      <c r="A150" s="191" t="s">
        <v>1551</v>
      </c>
      <c r="B150" s="200" t="s">
        <v>1552</v>
      </c>
      <c r="C150" s="197">
        <f>SUM(C151:C158)</f>
        <v>0</v>
      </c>
      <c r="D150" s="197">
        <f>SUM(D151:D158)</f>
        <v>0</v>
      </c>
      <c r="E150" s="198" t="str">
        <f t="shared" si="6"/>
        <v/>
      </c>
      <c r="F150" s="195" t="str">
        <f t="shared" si="7"/>
        <v>否</v>
      </c>
      <c r="G150" s="180" t="str">
        <f t="shared" si="8"/>
        <v>款</v>
      </c>
    </row>
    <row r="151" ht="36" customHeight="1" spans="1:7">
      <c r="A151" s="199" t="s">
        <v>1553</v>
      </c>
      <c r="B151" s="200" t="s">
        <v>1554</v>
      </c>
      <c r="C151" s="197">
        <v>0</v>
      </c>
      <c r="D151" s="197">
        <v>0</v>
      </c>
      <c r="E151" s="201" t="str">
        <f t="shared" si="6"/>
        <v/>
      </c>
      <c r="F151" s="195" t="str">
        <f t="shared" si="7"/>
        <v>否</v>
      </c>
      <c r="G151" s="180" t="str">
        <f t="shared" si="8"/>
        <v>项</v>
      </c>
    </row>
    <row r="152" ht="36" customHeight="1" spans="1:7">
      <c r="A152" s="199" t="s">
        <v>1555</v>
      </c>
      <c r="B152" s="196" t="s">
        <v>911</v>
      </c>
      <c r="C152" s="197">
        <v>0</v>
      </c>
      <c r="D152" s="197">
        <v>0</v>
      </c>
      <c r="E152" s="201" t="str">
        <f t="shared" si="6"/>
        <v/>
      </c>
      <c r="F152" s="195" t="str">
        <f t="shared" si="7"/>
        <v>否</v>
      </c>
      <c r="G152" s="180" t="str">
        <f t="shared" si="8"/>
        <v>项</v>
      </c>
    </row>
    <row r="153" ht="36" customHeight="1" spans="1:7">
      <c r="A153" s="199" t="s">
        <v>1556</v>
      </c>
      <c r="B153" s="200" t="s">
        <v>1557</v>
      </c>
      <c r="C153" s="197">
        <v>0</v>
      </c>
      <c r="D153" s="197">
        <v>0</v>
      </c>
      <c r="E153" s="201" t="str">
        <f t="shared" si="6"/>
        <v/>
      </c>
      <c r="F153" s="195" t="str">
        <f t="shared" si="7"/>
        <v>否</v>
      </c>
      <c r="G153" s="180" t="str">
        <f t="shared" si="8"/>
        <v>项</v>
      </c>
    </row>
    <row r="154" ht="36" customHeight="1" spans="1:7">
      <c r="A154" s="199" t="s">
        <v>1558</v>
      </c>
      <c r="B154" s="200" t="s">
        <v>1559</v>
      </c>
      <c r="C154" s="197">
        <v>0</v>
      </c>
      <c r="D154" s="197">
        <v>0</v>
      </c>
      <c r="E154" s="198" t="str">
        <f t="shared" si="6"/>
        <v/>
      </c>
      <c r="F154" s="195" t="str">
        <f t="shared" si="7"/>
        <v>否</v>
      </c>
      <c r="G154" s="180" t="str">
        <f t="shared" si="8"/>
        <v>项</v>
      </c>
    </row>
    <row r="155" ht="36" customHeight="1" spans="1:7">
      <c r="A155" s="206" t="s">
        <v>1560</v>
      </c>
      <c r="B155" s="200" t="s">
        <v>1561</v>
      </c>
      <c r="C155" s="197">
        <v>0</v>
      </c>
      <c r="D155" s="197">
        <v>0</v>
      </c>
      <c r="E155" s="201" t="str">
        <f t="shared" si="6"/>
        <v/>
      </c>
      <c r="F155" s="195" t="str">
        <f t="shared" si="7"/>
        <v>否</v>
      </c>
      <c r="G155" s="180" t="str">
        <f t="shared" si="8"/>
        <v>项</v>
      </c>
    </row>
    <row r="156" ht="36" customHeight="1" spans="1:7">
      <c r="A156" s="199" t="s">
        <v>1562</v>
      </c>
      <c r="B156" s="200" t="s">
        <v>1563</v>
      </c>
      <c r="C156" s="197">
        <v>0</v>
      </c>
      <c r="D156" s="197">
        <v>0</v>
      </c>
      <c r="E156" s="201" t="str">
        <f t="shared" si="6"/>
        <v/>
      </c>
      <c r="F156" s="195" t="str">
        <f t="shared" si="7"/>
        <v>否</v>
      </c>
      <c r="G156" s="180" t="str">
        <f t="shared" si="8"/>
        <v>项</v>
      </c>
    </row>
    <row r="157" ht="36" customHeight="1" spans="1:7">
      <c r="A157" s="199" t="s">
        <v>1564</v>
      </c>
      <c r="B157" s="200" t="s">
        <v>1565</v>
      </c>
      <c r="C157" s="197">
        <v>0</v>
      </c>
      <c r="D157" s="197">
        <v>0</v>
      </c>
      <c r="E157" s="201" t="str">
        <f t="shared" si="6"/>
        <v/>
      </c>
      <c r="F157" s="195" t="str">
        <f t="shared" si="7"/>
        <v>否</v>
      </c>
      <c r="G157" s="180" t="str">
        <f t="shared" si="8"/>
        <v>项</v>
      </c>
    </row>
    <row r="158" ht="36" customHeight="1" spans="1:7">
      <c r="A158" s="199" t="s">
        <v>1566</v>
      </c>
      <c r="B158" s="196" t="s">
        <v>1567</v>
      </c>
      <c r="C158" s="197">
        <v>0</v>
      </c>
      <c r="D158" s="197">
        <v>0</v>
      </c>
      <c r="E158" s="198" t="str">
        <f t="shared" si="6"/>
        <v/>
      </c>
      <c r="F158" s="195" t="str">
        <f t="shared" si="7"/>
        <v>否</v>
      </c>
      <c r="G158" s="180" t="str">
        <f t="shared" si="8"/>
        <v>项</v>
      </c>
    </row>
    <row r="159" ht="36" customHeight="1" spans="1:7">
      <c r="A159" s="191" t="s">
        <v>1568</v>
      </c>
      <c r="B159" s="200" t="s">
        <v>1569</v>
      </c>
      <c r="C159" s="197">
        <f>SUM(C160:C161)</f>
        <v>0</v>
      </c>
      <c r="D159" s="197">
        <f>SUM(D160:D161)</f>
        <v>0</v>
      </c>
      <c r="E159" s="198" t="str">
        <f t="shared" si="6"/>
        <v/>
      </c>
      <c r="F159" s="195" t="str">
        <f t="shared" si="7"/>
        <v>否</v>
      </c>
      <c r="G159" s="180" t="str">
        <f t="shared" si="8"/>
        <v>款</v>
      </c>
    </row>
    <row r="160" ht="36" customHeight="1" spans="1:7">
      <c r="A160" s="199" t="s">
        <v>1570</v>
      </c>
      <c r="B160" s="200" t="s">
        <v>883</v>
      </c>
      <c r="C160" s="197">
        <v>0</v>
      </c>
      <c r="D160" s="197">
        <v>0</v>
      </c>
      <c r="E160" s="201" t="str">
        <f t="shared" si="6"/>
        <v/>
      </c>
      <c r="F160" s="195" t="str">
        <f t="shared" si="7"/>
        <v>否</v>
      </c>
      <c r="G160" s="180" t="str">
        <f t="shared" si="8"/>
        <v>项</v>
      </c>
    </row>
    <row r="161" ht="36" customHeight="1" spans="1:7">
      <c r="A161" s="199" t="s">
        <v>1571</v>
      </c>
      <c r="B161" s="196" t="s">
        <v>1572</v>
      </c>
      <c r="C161" s="197">
        <v>0</v>
      </c>
      <c r="D161" s="197">
        <v>0</v>
      </c>
      <c r="E161" s="201" t="str">
        <f t="shared" si="6"/>
        <v/>
      </c>
      <c r="F161" s="195" t="str">
        <f t="shared" si="7"/>
        <v>否</v>
      </c>
      <c r="G161" s="180" t="str">
        <f t="shared" si="8"/>
        <v>项</v>
      </c>
    </row>
    <row r="162" ht="36" customHeight="1" spans="1:7">
      <c r="A162" s="191" t="s">
        <v>1573</v>
      </c>
      <c r="B162" s="196" t="s">
        <v>1574</v>
      </c>
      <c r="C162" s="197">
        <f>SUM(C163:C164)</f>
        <v>0</v>
      </c>
      <c r="D162" s="197">
        <f>SUM(D163:D164)</f>
        <v>0</v>
      </c>
      <c r="E162" s="198" t="str">
        <f t="shared" si="6"/>
        <v/>
      </c>
      <c r="F162" s="195" t="str">
        <f t="shared" si="7"/>
        <v>否</v>
      </c>
      <c r="G162" s="180" t="str">
        <f t="shared" si="8"/>
        <v>款</v>
      </c>
    </row>
    <row r="163" ht="36" customHeight="1" spans="1:7">
      <c r="A163" s="199" t="s">
        <v>1575</v>
      </c>
      <c r="B163" s="200" t="s">
        <v>883</v>
      </c>
      <c r="C163" s="197">
        <v>0</v>
      </c>
      <c r="D163" s="197">
        <v>0</v>
      </c>
      <c r="E163" s="201" t="str">
        <f t="shared" si="6"/>
        <v/>
      </c>
      <c r="F163" s="195" t="str">
        <f t="shared" si="7"/>
        <v>否</v>
      </c>
      <c r="G163" s="180" t="str">
        <f t="shared" si="8"/>
        <v>项</v>
      </c>
    </row>
    <row r="164" ht="36" customHeight="1" spans="1:7">
      <c r="A164" s="208" t="s">
        <v>1576</v>
      </c>
      <c r="B164" s="200" t="s">
        <v>1577</v>
      </c>
      <c r="C164" s="197">
        <v>0</v>
      </c>
      <c r="D164" s="197">
        <v>0</v>
      </c>
      <c r="E164" s="198" t="str">
        <f t="shared" si="6"/>
        <v/>
      </c>
      <c r="F164" s="195" t="str">
        <f t="shared" si="7"/>
        <v>否</v>
      </c>
      <c r="G164" s="180" t="str">
        <f t="shared" si="8"/>
        <v>项</v>
      </c>
    </row>
    <row r="165" ht="36" customHeight="1" spans="1:7">
      <c r="A165" s="199" t="s">
        <v>1578</v>
      </c>
      <c r="B165" s="200" t="s">
        <v>1579</v>
      </c>
      <c r="C165" s="197">
        <v>0</v>
      </c>
      <c r="D165" s="197">
        <v>0</v>
      </c>
      <c r="E165" s="201" t="str">
        <f t="shared" si="6"/>
        <v/>
      </c>
      <c r="F165" s="195" t="str">
        <f t="shared" si="7"/>
        <v>否</v>
      </c>
      <c r="G165" s="180" t="str">
        <f t="shared" si="8"/>
        <v>款</v>
      </c>
    </row>
    <row r="166" ht="36" customHeight="1" spans="1:7">
      <c r="A166" s="191" t="s">
        <v>1580</v>
      </c>
      <c r="B166" s="200" t="s">
        <v>1581</v>
      </c>
      <c r="C166" s="197">
        <f>SUM(C167:C169)</f>
        <v>0</v>
      </c>
      <c r="D166" s="197">
        <f>SUM(D167:D169)</f>
        <v>0</v>
      </c>
      <c r="E166" s="201" t="str">
        <f t="shared" si="6"/>
        <v/>
      </c>
      <c r="F166" s="195" t="str">
        <f t="shared" si="7"/>
        <v>否</v>
      </c>
      <c r="G166" s="180" t="str">
        <f t="shared" si="8"/>
        <v>款</v>
      </c>
    </row>
    <row r="167" ht="36" customHeight="1" spans="1:7">
      <c r="A167" s="210" t="s">
        <v>1582</v>
      </c>
      <c r="B167" s="200" t="s">
        <v>890</v>
      </c>
      <c r="C167" s="197">
        <v>0</v>
      </c>
      <c r="D167" s="197">
        <v>0</v>
      </c>
      <c r="E167" s="201" t="str">
        <f t="shared" si="6"/>
        <v/>
      </c>
      <c r="F167" s="195" t="str">
        <f t="shared" si="7"/>
        <v>否</v>
      </c>
      <c r="G167" s="180" t="str">
        <f t="shared" si="8"/>
        <v>项</v>
      </c>
    </row>
    <row r="168" ht="36" customHeight="1" spans="1:7">
      <c r="A168" s="199" t="s">
        <v>1583</v>
      </c>
      <c r="B168" s="196" t="s">
        <v>1516</v>
      </c>
      <c r="C168" s="197">
        <v>0</v>
      </c>
      <c r="D168" s="197">
        <v>0</v>
      </c>
      <c r="E168" s="201" t="str">
        <f t="shared" si="6"/>
        <v/>
      </c>
      <c r="F168" s="195" t="str">
        <f t="shared" si="7"/>
        <v>否</v>
      </c>
      <c r="G168" s="180" t="str">
        <f t="shared" si="8"/>
        <v>项</v>
      </c>
    </row>
    <row r="169" ht="36" customHeight="1" spans="1:7">
      <c r="A169" s="199" t="s">
        <v>1584</v>
      </c>
      <c r="B169" s="211" t="s">
        <v>1585</v>
      </c>
      <c r="C169" s="197">
        <v>0</v>
      </c>
      <c r="D169" s="197">
        <v>0</v>
      </c>
      <c r="E169" s="201" t="str">
        <f t="shared" si="6"/>
        <v/>
      </c>
      <c r="F169" s="195" t="str">
        <f t="shared" si="7"/>
        <v>否</v>
      </c>
      <c r="G169" s="180" t="str">
        <f t="shared" si="8"/>
        <v>项</v>
      </c>
    </row>
    <row r="170" ht="36" customHeight="1" spans="1:7">
      <c r="A170" s="212" t="s">
        <v>1586</v>
      </c>
      <c r="B170" s="213" t="s">
        <v>1587</v>
      </c>
      <c r="C170" s="193">
        <f>SUM(C171)</f>
        <v>0</v>
      </c>
      <c r="D170" s="193">
        <f>SUM(D171)</f>
        <v>0</v>
      </c>
      <c r="E170" s="201" t="str">
        <f t="shared" si="6"/>
        <v/>
      </c>
      <c r="F170" s="195" t="str">
        <f t="shared" si="7"/>
        <v>是</v>
      </c>
      <c r="G170" s="180" t="str">
        <f t="shared" si="8"/>
        <v>类</v>
      </c>
    </row>
    <row r="171" ht="36" customHeight="1" spans="1:7">
      <c r="A171" s="212" t="s">
        <v>1588</v>
      </c>
      <c r="B171" s="211" t="s">
        <v>1589</v>
      </c>
      <c r="C171" s="197">
        <f>SUM(C172:C173)</f>
        <v>0</v>
      </c>
      <c r="D171" s="197">
        <f>SUM(D172:D173)</f>
        <v>0</v>
      </c>
      <c r="E171" s="201" t="str">
        <f t="shared" si="6"/>
        <v/>
      </c>
      <c r="F171" s="195" t="str">
        <f t="shared" si="7"/>
        <v>否</v>
      </c>
      <c r="G171" s="180" t="str">
        <f t="shared" si="8"/>
        <v>款</v>
      </c>
    </row>
    <row r="172" ht="36" customHeight="1" spans="1:7">
      <c r="A172" s="206" t="s">
        <v>1590</v>
      </c>
      <c r="B172" s="211" t="s">
        <v>1591</v>
      </c>
      <c r="C172" s="197">
        <v>0</v>
      </c>
      <c r="D172" s="197">
        <v>0</v>
      </c>
      <c r="E172" s="201" t="str">
        <f t="shared" si="6"/>
        <v/>
      </c>
      <c r="F172" s="195" t="str">
        <f t="shared" si="7"/>
        <v>否</v>
      </c>
      <c r="G172" s="180" t="str">
        <f t="shared" si="8"/>
        <v>项</v>
      </c>
    </row>
    <row r="173" ht="36" customHeight="1" spans="1:7">
      <c r="A173" s="206" t="s">
        <v>1592</v>
      </c>
      <c r="B173" s="211" t="s">
        <v>1593</v>
      </c>
      <c r="C173" s="197">
        <v>0</v>
      </c>
      <c r="D173" s="197">
        <v>0</v>
      </c>
      <c r="E173" s="198" t="str">
        <f t="shared" si="6"/>
        <v/>
      </c>
      <c r="F173" s="195" t="str">
        <f t="shared" si="7"/>
        <v>否</v>
      </c>
      <c r="G173" s="180" t="str">
        <f t="shared" si="8"/>
        <v>项</v>
      </c>
    </row>
    <row r="174" ht="36" customHeight="1" spans="1:7">
      <c r="A174" s="212" t="s">
        <v>1594</v>
      </c>
      <c r="B174" s="213" t="s">
        <v>1595</v>
      </c>
      <c r="C174" s="193">
        <f>SUM(C175,C179,C188)</f>
        <v>6643</v>
      </c>
      <c r="D174" s="193">
        <f>SUM(D175,D179,D188)</f>
        <v>4988</v>
      </c>
      <c r="E174" s="201">
        <f t="shared" si="6"/>
        <v>-0.249134427216619</v>
      </c>
      <c r="F174" s="195" t="str">
        <f t="shared" si="7"/>
        <v>是</v>
      </c>
      <c r="G174" s="180" t="str">
        <f t="shared" si="8"/>
        <v>类</v>
      </c>
    </row>
    <row r="175" ht="36" customHeight="1" spans="1:7">
      <c r="A175" s="214" t="s">
        <v>1596</v>
      </c>
      <c r="B175" s="215" t="s">
        <v>1597</v>
      </c>
      <c r="C175" s="216">
        <f>SUM(C176:C178)</f>
        <v>0</v>
      </c>
      <c r="D175" s="216">
        <f>SUM(D176:D178)</f>
        <v>0</v>
      </c>
      <c r="E175" s="201" t="str">
        <f t="shared" si="6"/>
        <v/>
      </c>
      <c r="F175" s="195" t="str">
        <f t="shared" si="7"/>
        <v>否</v>
      </c>
      <c r="G175" s="180" t="str">
        <f t="shared" si="8"/>
        <v>款</v>
      </c>
    </row>
    <row r="176" ht="36" customHeight="1" spans="1:7">
      <c r="A176" s="217" t="s">
        <v>1598</v>
      </c>
      <c r="B176" s="210" t="s">
        <v>1599</v>
      </c>
      <c r="C176" s="218"/>
      <c r="D176" s="197">
        <v>0</v>
      </c>
      <c r="E176" s="201"/>
      <c r="F176" s="195"/>
    </row>
    <row r="177" ht="36" customHeight="1" spans="1:7">
      <c r="A177" s="217" t="s">
        <v>1600</v>
      </c>
      <c r="B177" s="210" t="s">
        <v>1601</v>
      </c>
      <c r="C177" s="218"/>
      <c r="D177" s="197"/>
      <c r="E177" s="201"/>
      <c r="F177" s="195"/>
    </row>
    <row r="178" ht="36" customHeight="1" spans="1:7">
      <c r="A178" s="217" t="s">
        <v>1602</v>
      </c>
      <c r="B178" s="210" t="s">
        <v>1603</v>
      </c>
      <c r="C178" s="218"/>
      <c r="D178" s="197">
        <v>0</v>
      </c>
      <c r="E178" s="201"/>
      <c r="F178" s="195"/>
    </row>
    <row r="179" ht="36" customHeight="1" spans="1:7">
      <c r="A179" s="212" t="s">
        <v>1604</v>
      </c>
      <c r="B179" s="211" t="s">
        <v>1605</v>
      </c>
      <c r="C179" s="197">
        <f>SUM(C180:C187)</f>
        <v>150</v>
      </c>
      <c r="D179" s="197">
        <f>SUM(D180:D187)</f>
        <v>82</v>
      </c>
      <c r="E179" s="201" t="str">
        <f t="shared" ref="E179:E235" si="9">IF(C179&lt;&gt;0,IF((D179/C179-1)&lt;-30%,"",IF((D179/C179-1)&gt;150%,"",D179/C179-1)),"")</f>
        <v/>
      </c>
      <c r="F179" s="195" t="str">
        <f t="shared" ref="F179:F242" si="10">IF(LEN(A179)=3,"是",IF(B179&lt;&gt;"",IF(SUM(C179:D179)&lt;&gt;0,"是","否"),"是"))</f>
        <v>是</v>
      </c>
      <c r="G179" s="180" t="str">
        <f t="shared" ref="G179:G242" si="11">IF(LEN(A179)=3,"类",IF(LEN(A179)=5,"款","项"))</f>
        <v>款</v>
      </c>
    </row>
    <row r="180" ht="36" customHeight="1" spans="1:7">
      <c r="A180" s="206" t="s">
        <v>1606</v>
      </c>
      <c r="B180" s="211" t="s">
        <v>1607</v>
      </c>
      <c r="C180" s="197">
        <v>0</v>
      </c>
      <c r="D180" s="197">
        <v>0</v>
      </c>
      <c r="E180" s="201" t="str">
        <f t="shared" si="9"/>
        <v/>
      </c>
      <c r="F180" s="195" t="str">
        <f t="shared" si="10"/>
        <v>否</v>
      </c>
      <c r="G180" s="180" t="str">
        <f t="shared" si="11"/>
        <v>项</v>
      </c>
    </row>
    <row r="181" ht="36" customHeight="1" spans="1:7">
      <c r="A181" s="206" t="s">
        <v>1608</v>
      </c>
      <c r="B181" s="211" t="s">
        <v>1609</v>
      </c>
      <c r="C181" s="197">
        <v>0</v>
      </c>
      <c r="D181" s="197">
        <v>0</v>
      </c>
      <c r="E181" s="201" t="str">
        <f t="shared" si="9"/>
        <v/>
      </c>
      <c r="F181" s="195" t="str">
        <f t="shared" si="10"/>
        <v>否</v>
      </c>
      <c r="G181" s="180" t="str">
        <f t="shared" si="11"/>
        <v>项</v>
      </c>
    </row>
    <row r="182" ht="36" customHeight="1" spans="1:7">
      <c r="A182" s="206" t="s">
        <v>1610</v>
      </c>
      <c r="B182" s="211" t="s">
        <v>1611</v>
      </c>
      <c r="C182" s="197">
        <v>98</v>
      </c>
      <c r="D182" s="219">
        <v>82</v>
      </c>
      <c r="E182" s="201">
        <f t="shared" si="9"/>
        <v>-0.163265306122449</v>
      </c>
      <c r="F182" s="195" t="str">
        <f t="shared" si="10"/>
        <v>是</v>
      </c>
      <c r="G182" s="180" t="str">
        <f t="shared" si="11"/>
        <v>项</v>
      </c>
    </row>
    <row r="183" ht="36" customHeight="1" spans="1:7">
      <c r="A183" s="206" t="s">
        <v>1612</v>
      </c>
      <c r="B183" s="211" t="s">
        <v>1613</v>
      </c>
      <c r="C183" s="197">
        <v>0</v>
      </c>
      <c r="D183" s="197">
        <v>0</v>
      </c>
      <c r="E183" s="201" t="str">
        <f t="shared" si="9"/>
        <v/>
      </c>
      <c r="F183" s="195" t="str">
        <f t="shared" si="10"/>
        <v>否</v>
      </c>
      <c r="G183" s="180" t="str">
        <f t="shared" si="11"/>
        <v>项</v>
      </c>
    </row>
    <row r="184" ht="36" customHeight="1" spans="1:7">
      <c r="A184" s="206" t="s">
        <v>1614</v>
      </c>
      <c r="B184" s="211" t="s">
        <v>1615</v>
      </c>
      <c r="C184" s="197">
        <v>0</v>
      </c>
      <c r="D184" s="197">
        <v>0</v>
      </c>
      <c r="E184" s="201" t="str">
        <f t="shared" si="9"/>
        <v/>
      </c>
      <c r="F184" s="195" t="str">
        <f t="shared" si="10"/>
        <v>否</v>
      </c>
      <c r="G184" s="180" t="str">
        <f t="shared" si="11"/>
        <v>项</v>
      </c>
    </row>
    <row r="185" ht="36" customHeight="1" spans="1:7">
      <c r="A185" s="206" t="s">
        <v>1616</v>
      </c>
      <c r="B185" s="211" t="s">
        <v>1617</v>
      </c>
      <c r="C185" s="197">
        <v>0</v>
      </c>
      <c r="D185" s="197">
        <v>0</v>
      </c>
      <c r="E185" s="201" t="str">
        <f t="shared" si="9"/>
        <v/>
      </c>
      <c r="F185" s="195" t="str">
        <f t="shared" si="10"/>
        <v>否</v>
      </c>
      <c r="G185" s="180" t="str">
        <f t="shared" si="11"/>
        <v>项</v>
      </c>
    </row>
    <row r="186" ht="36" customHeight="1" spans="1:7">
      <c r="A186" s="206" t="s">
        <v>1618</v>
      </c>
      <c r="B186" s="211" t="s">
        <v>1619</v>
      </c>
      <c r="C186" s="197">
        <v>0</v>
      </c>
      <c r="D186" s="197">
        <v>0</v>
      </c>
      <c r="E186" s="201" t="str">
        <f t="shared" si="9"/>
        <v/>
      </c>
      <c r="F186" s="195" t="str">
        <f t="shared" si="10"/>
        <v>否</v>
      </c>
      <c r="G186" s="180" t="str">
        <f t="shared" si="11"/>
        <v>项</v>
      </c>
    </row>
    <row r="187" ht="36" customHeight="1" spans="1:7">
      <c r="A187" s="206" t="s">
        <v>1620</v>
      </c>
      <c r="B187" s="211" t="s">
        <v>1621</v>
      </c>
      <c r="C187" s="197">
        <v>52</v>
      </c>
      <c r="D187" s="197"/>
      <c r="E187" s="198" t="str">
        <f t="shared" si="9"/>
        <v/>
      </c>
      <c r="F187" s="195" t="str">
        <f t="shared" si="10"/>
        <v>是</v>
      </c>
      <c r="G187" s="180" t="str">
        <f t="shared" si="11"/>
        <v>项</v>
      </c>
    </row>
    <row r="188" ht="36" customHeight="1" spans="1:7">
      <c r="A188" s="206" t="s">
        <v>1622</v>
      </c>
      <c r="B188" s="211" t="s">
        <v>1623</v>
      </c>
      <c r="C188" s="197">
        <f>SUM(C189:C199)</f>
        <v>6493</v>
      </c>
      <c r="D188" s="197">
        <f>SUM(D189:D199)</f>
        <v>4906</v>
      </c>
      <c r="E188" s="198">
        <f t="shared" si="9"/>
        <v>-0.244417064531033</v>
      </c>
      <c r="F188" s="195" t="str">
        <f t="shared" si="10"/>
        <v>是</v>
      </c>
      <c r="G188" s="180" t="str">
        <f t="shared" si="11"/>
        <v>款</v>
      </c>
    </row>
    <row r="189" ht="36" customHeight="1" spans="1:7">
      <c r="A189" s="206" t="s">
        <v>1624</v>
      </c>
      <c r="B189" s="220" t="s">
        <v>1625</v>
      </c>
      <c r="C189" s="197">
        <v>0</v>
      </c>
      <c r="D189" s="197">
        <v>0</v>
      </c>
      <c r="E189" s="201" t="str">
        <f t="shared" si="9"/>
        <v/>
      </c>
      <c r="F189" s="195" t="str">
        <f t="shared" si="10"/>
        <v>否</v>
      </c>
      <c r="G189" s="180" t="str">
        <f t="shared" si="11"/>
        <v>项</v>
      </c>
    </row>
    <row r="190" ht="36" customHeight="1" spans="1:7">
      <c r="A190" s="206" t="s">
        <v>1626</v>
      </c>
      <c r="B190" s="211" t="s">
        <v>1627</v>
      </c>
      <c r="C190" s="197">
        <v>3069</v>
      </c>
      <c r="D190" s="197">
        <v>2829</v>
      </c>
      <c r="E190" s="201">
        <f t="shared" si="9"/>
        <v>-0.0782013685239492</v>
      </c>
      <c r="F190" s="195" t="str">
        <f t="shared" si="10"/>
        <v>是</v>
      </c>
      <c r="G190" s="180" t="str">
        <f t="shared" si="11"/>
        <v>项</v>
      </c>
    </row>
    <row r="191" ht="36" customHeight="1" spans="1:7">
      <c r="A191" s="206" t="s">
        <v>1628</v>
      </c>
      <c r="B191" s="211" t="s">
        <v>1629</v>
      </c>
      <c r="C191" s="197">
        <v>1970</v>
      </c>
      <c r="D191" s="197">
        <v>1059</v>
      </c>
      <c r="E191" s="201" t="str">
        <f t="shared" si="9"/>
        <v/>
      </c>
      <c r="F191" s="195" t="str">
        <f t="shared" si="10"/>
        <v>是</v>
      </c>
      <c r="G191" s="180" t="str">
        <f t="shared" si="11"/>
        <v>项</v>
      </c>
    </row>
    <row r="192" ht="36" customHeight="1" spans="1:7">
      <c r="A192" s="206" t="s">
        <v>1630</v>
      </c>
      <c r="B192" s="211" t="s">
        <v>1631</v>
      </c>
      <c r="C192" s="197">
        <v>141</v>
      </c>
      <c r="D192" s="197">
        <v>121</v>
      </c>
      <c r="E192" s="201">
        <f t="shared" si="9"/>
        <v>-0.141843971631206</v>
      </c>
      <c r="F192" s="195" t="str">
        <f t="shared" si="10"/>
        <v>是</v>
      </c>
      <c r="G192" s="180" t="str">
        <f t="shared" si="11"/>
        <v>项</v>
      </c>
    </row>
    <row r="193" ht="36" customHeight="1" spans="1:7">
      <c r="A193" s="206" t="s">
        <v>1632</v>
      </c>
      <c r="B193" s="211" t="s">
        <v>1633</v>
      </c>
      <c r="C193" s="197">
        <v>0</v>
      </c>
      <c r="D193" s="197">
        <v>0</v>
      </c>
      <c r="E193" s="201" t="str">
        <f t="shared" si="9"/>
        <v/>
      </c>
      <c r="F193" s="195" t="str">
        <f t="shared" si="10"/>
        <v>否</v>
      </c>
      <c r="G193" s="180" t="str">
        <f t="shared" si="11"/>
        <v>项</v>
      </c>
    </row>
    <row r="194" ht="36" customHeight="1" spans="1:7">
      <c r="A194" s="206" t="s">
        <v>1634</v>
      </c>
      <c r="B194" s="211" t="s">
        <v>1635</v>
      </c>
      <c r="C194" s="197">
        <v>129</v>
      </c>
      <c r="D194" s="197">
        <v>162</v>
      </c>
      <c r="E194" s="201">
        <f t="shared" si="9"/>
        <v>0.255813953488372</v>
      </c>
      <c r="F194" s="195" t="str">
        <f t="shared" si="10"/>
        <v>是</v>
      </c>
      <c r="G194" s="180" t="str">
        <f t="shared" si="11"/>
        <v>项</v>
      </c>
    </row>
    <row r="195" ht="36" customHeight="1" spans="1:7">
      <c r="A195" s="206" t="s">
        <v>1636</v>
      </c>
      <c r="B195" s="211" t="s">
        <v>1637</v>
      </c>
      <c r="C195" s="197">
        <v>0</v>
      </c>
      <c r="D195" s="197">
        <v>0</v>
      </c>
      <c r="E195" s="201" t="str">
        <f t="shared" si="9"/>
        <v/>
      </c>
      <c r="F195" s="195" t="str">
        <f t="shared" si="10"/>
        <v>否</v>
      </c>
      <c r="G195" s="180" t="str">
        <f t="shared" si="11"/>
        <v>项</v>
      </c>
    </row>
    <row r="196" ht="36" customHeight="1" spans="1:7">
      <c r="A196" s="206" t="s">
        <v>1638</v>
      </c>
      <c r="B196" s="211" t="s">
        <v>1639</v>
      </c>
      <c r="C196" s="197">
        <v>0</v>
      </c>
      <c r="D196" s="197">
        <v>0</v>
      </c>
      <c r="E196" s="201" t="str">
        <f t="shared" si="9"/>
        <v/>
      </c>
      <c r="F196" s="195" t="str">
        <f t="shared" si="10"/>
        <v>否</v>
      </c>
      <c r="G196" s="180" t="str">
        <f t="shared" si="11"/>
        <v>项</v>
      </c>
    </row>
    <row r="197" ht="36" customHeight="1" spans="1:7">
      <c r="A197" s="206" t="s">
        <v>1640</v>
      </c>
      <c r="B197" s="211" t="s">
        <v>1641</v>
      </c>
      <c r="C197" s="197">
        <v>0</v>
      </c>
      <c r="D197" s="197">
        <v>0</v>
      </c>
      <c r="E197" s="201" t="str">
        <f t="shared" si="9"/>
        <v/>
      </c>
      <c r="F197" s="195" t="str">
        <f t="shared" si="10"/>
        <v>否</v>
      </c>
      <c r="G197" s="180" t="str">
        <f t="shared" si="11"/>
        <v>项</v>
      </c>
    </row>
    <row r="198" ht="36" customHeight="1" spans="1:7">
      <c r="A198" s="206" t="s">
        <v>1642</v>
      </c>
      <c r="B198" s="211" t="s">
        <v>1643</v>
      </c>
      <c r="C198" s="197">
        <v>180</v>
      </c>
      <c r="D198" s="197">
        <v>100</v>
      </c>
      <c r="E198" s="201" t="str">
        <f t="shared" si="9"/>
        <v/>
      </c>
      <c r="F198" s="195" t="str">
        <f t="shared" si="10"/>
        <v>是</v>
      </c>
      <c r="G198" s="180" t="str">
        <f t="shared" si="11"/>
        <v>项</v>
      </c>
    </row>
    <row r="199" ht="36" customHeight="1" spans="1:7">
      <c r="A199" s="206" t="s">
        <v>1644</v>
      </c>
      <c r="B199" s="211" t="s">
        <v>1645</v>
      </c>
      <c r="C199" s="197">
        <v>1004</v>
      </c>
      <c r="D199" s="197">
        <v>635</v>
      </c>
      <c r="E199" s="201" t="str">
        <f t="shared" si="9"/>
        <v/>
      </c>
      <c r="F199" s="195" t="str">
        <f t="shared" si="10"/>
        <v>是</v>
      </c>
      <c r="G199" s="180" t="str">
        <f t="shared" si="11"/>
        <v>项</v>
      </c>
    </row>
    <row r="200" ht="36" customHeight="1" spans="1:7">
      <c r="A200" s="206" t="s">
        <v>1646</v>
      </c>
      <c r="B200" s="213" t="s">
        <v>1647</v>
      </c>
      <c r="C200" s="193">
        <f>C201</f>
        <v>23805</v>
      </c>
      <c r="D200" s="193">
        <f>D201</f>
        <v>24754</v>
      </c>
      <c r="E200" s="201">
        <f t="shared" si="9"/>
        <v>0.0398655744591472</v>
      </c>
      <c r="F200" s="195" t="str">
        <f t="shared" si="10"/>
        <v>是</v>
      </c>
      <c r="G200" s="180" t="str">
        <f t="shared" si="11"/>
        <v>类</v>
      </c>
    </row>
    <row r="201" ht="36" customHeight="1" spans="1:7">
      <c r="A201" s="206" t="s">
        <v>1648</v>
      </c>
      <c r="B201" s="211" t="s">
        <v>1649</v>
      </c>
      <c r="C201" s="197">
        <f>SUM(C202:C217)</f>
        <v>23805</v>
      </c>
      <c r="D201" s="197">
        <f>SUM(D202:D217)</f>
        <v>24754</v>
      </c>
      <c r="E201" s="201">
        <f t="shared" si="9"/>
        <v>0.0398655744591472</v>
      </c>
      <c r="F201" s="195" t="str">
        <f t="shared" si="10"/>
        <v>是</v>
      </c>
      <c r="G201" s="180" t="str">
        <f t="shared" si="11"/>
        <v>款</v>
      </c>
    </row>
    <row r="202" ht="36" customHeight="1" spans="1:7">
      <c r="A202" s="206" t="s">
        <v>1650</v>
      </c>
      <c r="B202" s="211" t="s">
        <v>1651</v>
      </c>
      <c r="C202" s="197">
        <v>0</v>
      </c>
      <c r="D202" s="197">
        <v>0</v>
      </c>
      <c r="E202" s="201" t="str">
        <f t="shared" si="9"/>
        <v/>
      </c>
      <c r="F202" s="195" t="str">
        <f t="shared" si="10"/>
        <v>否</v>
      </c>
      <c r="G202" s="180" t="str">
        <f t="shared" si="11"/>
        <v>项</v>
      </c>
    </row>
    <row r="203" ht="36" customHeight="1" spans="1:7">
      <c r="A203" s="206" t="s">
        <v>1652</v>
      </c>
      <c r="B203" s="211" t="s">
        <v>1653</v>
      </c>
      <c r="C203" s="197">
        <v>0</v>
      </c>
      <c r="D203" s="197">
        <v>0</v>
      </c>
      <c r="E203" s="201" t="str">
        <f t="shared" si="9"/>
        <v/>
      </c>
      <c r="F203" s="195" t="str">
        <f t="shared" si="10"/>
        <v>否</v>
      </c>
      <c r="G203" s="180" t="str">
        <f t="shared" si="11"/>
        <v>项</v>
      </c>
    </row>
    <row r="204" ht="36" customHeight="1" spans="1:7">
      <c r="A204" s="206" t="s">
        <v>1654</v>
      </c>
      <c r="B204" s="211" t="s">
        <v>1655</v>
      </c>
      <c r="C204" s="197">
        <v>0</v>
      </c>
      <c r="D204" s="197">
        <v>0</v>
      </c>
      <c r="E204" s="201" t="str">
        <f t="shared" si="9"/>
        <v/>
      </c>
      <c r="F204" s="195" t="str">
        <f t="shared" si="10"/>
        <v>否</v>
      </c>
      <c r="G204" s="180" t="str">
        <f t="shared" si="11"/>
        <v>项</v>
      </c>
    </row>
    <row r="205" ht="36" customHeight="1" spans="1:7">
      <c r="A205" s="206" t="s">
        <v>1656</v>
      </c>
      <c r="B205" s="211" t="s">
        <v>1657</v>
      </c>
      <c r="C205" s="197">
        <v>22167</v>
      </c>
      <c r="D205" s="197">
        <v>21574</v>
      </c>
      <c r="E205" s="201">
        <f t="shared" si="9"/>
        <v>-0.0267514774213922</v>
      </c>
      <c r="F205" s="195" t="str">
        <f t="shared" si="10"/>
        <v>是</v>
      </c>
      <c r="G205" s="180" t="str">
        <f t="shared" si="11"/>
        <v>项</v>
      </c>
    </row>
    <row r="206" ht="36" customHeight="1" spans="1:7">
      <c r="A206" s="206" t="s">
        <v>1658</v>
      </c>
      <c r="B206" s="211" t="s">
        <v>1659</v>
      </c>
      <c r="C206" s="197">
        <v>0</v>
      </c>
      <c r="D206" s="197">
        <v>0</v>
      </c>
      <c r="E206" s="198" t="str">
        <f t="shared" si="9"/>
        <v/>
      </c>
      <c r="F206" s="195" t="str">
        <f t="shared" si="10"/>
        <v>否</v>
      </c>
      <c r="G206" s="180" t="str">
        <f t="shared" si="11"/>
        <v>项</v>
      </c>
    </row>
    <row r="207" ht="36" customHeight="1" spans="1:7">
      <c r="A207" s="206" t="s">
        <v>1660</v>
      </c>
      <c r="B207" s="211" t="s">
        <v>1661</v>
      </c>
      <c r="C207" s="197">
        <v>0</v>
      </c>
      <c r="D207" s="197">
        <v>0</v>
      </c>
      <c r="E207" s="198" t="str">
        <f t="shared" si="9"/>
        <v/>
      </c>
      <c r="F207" s="195" t="str">
        <f t="shared" si="10"/>
        <v>否</v>
      </c>
      <c r="G207" s="180" t="str">
        <f t="shared" si="11"/>
        <v>项</v>
      </c>
    </row>
    <row r="208" ht="36" customHeight="1" spans="1:7">
      <c r="A208" s="206" t="s">
        <v>1662</v>
      </c>
      <c r="B208" s="211" t="s">
        <v>1663</v>
      </c>
      <c r="C208" s="197">
        <v>0</v>
      </c>
      <c r="D208" s="197">
        <v>0</v>
      </c>
      <c r="E208" s="201" t="str">
        <f t="shared" si="9"/>
        <v/>
      </c>
      <c r="F208" s="195" t="str">
        <f t="shared" si="10"/>
        <v>否</v>
      </c>
      <c r="G208" s="180" t="str">
        <f t="shared" si="11"/>
        <v>项</v>
      </c>
    </row>
    <row r="209" ht="36" customHeight="1" spans="1:7">
      <c r="A209" s="206" t="s">
        <v>1664</v>
      </c>
      <c r="B209" s="211" t="s">
        <v>1665</v>
      </c>
      <c r="C209" s="197">
        <v>0</v>
      </c>
      <c r="D209" s="197"/>
      <c r="E209" s="201" t="str">
        <f t="shared" si="9"/>
        <v/>
      </c>
      <c r="F209" s="195" t="str">
        <f t="shared" si="10"/>
        <v>否</v>
      </c>
      <c r="G209" s="180" t="str">
        <f t="shared" si="11"/>
        <v>项</v>
      </c>
    </row>
    <row r="210" ht="36" customHeight="1" spans="1:7">
      <c r="A210" s="206" t="s">
        <v>1666</v>
      </c>
      <c r="B210" s="211" t="s">
        <v>1667</v>
      </c>
      <c r="C210" s="197">
        <v>0</v>
      </c>
      <c r="D210" s="197"/>
      <c r="E210" s="201" t="str">
        <f t="shared" si="9"/>
        <v/>
      </c>
      <c r="F210" s="195" t="str">
        <f t="shared" si="10"/>
        <v>否</v>
      </c>
      <c r="G210" s="180" t="str">
        <f t="shared" si="11"/>
        <v>项</v>
      </c>
    </row>
    <row r="211" ht="36" customHeight="1" spans="1:7">
      <c r="A211" s="206" t="s">
        <v>1668</v>
      </c>
      <c r="B211" s="211" t="s">
        <v>1669</v>
      </c>
      <c r="C211" s="197">
        <v>0</v>
      </c>
      <c r="D211" s="197"/>
      <c r="E211" s="201" t="str">
        <f t="shared" si="9"/>
        <v/>
      </c>
      <c r="F211" s="195" t="str">
        <f t="shared" si="10"/>
        <v>否</v>
      </c>
      <c r="G211" s="180" t="str">
        <f t="shared" si="11"/>
        <v>项</v>
      </c>
    </row>
    <row r="212" ht="36" customHeight="1" spans="1:7">
      <c r="A212" s="206" t="s">
        <v>1670</v>
      </c>
      <c r="B212" s="211" t="s">
        <v>1671</v>
      </c>
      <c r="C212" s="197">
        <v>0</v>
      </c>
      <c r="D212" s="197"/>
      <c r="E212" s="201" t="str">
        <f t="shared" si="9"/>
        <v/>
      </c>
      <c r="F212" s="195" t="str">
        <f t="shared" si="10"/>
        <v>否</v>
      </c>
      <c r="G212" s="180" t="str">
        <f t="shared" si="11"/>
        <v>项</v>
      </c>
    </row>
    <row r="213" ht="36" customHeight="1" spans="1:7">
      <c r="A213" s="206" t="s">
        <v>1672</v>
      </c>
      <c r="B213" s="211" t="s">
        <v>1673</v>
      </c>
      <c r="C213" s="197">
        <v>780</v>
      </c>
      <c r="D213" s="197">
        <v>780</v>
      </c>
      <c r="E213" s="201">
        <f t="shared" si="9"/>
        <v>0</v>
      </c>
      <c r="F213" s="195" t="str">
        <f t="shared" si="10"/>
        <v>是</v>
      </c>
      <c r="G213" s="180" t="str">
        <f t="shared" si="11"/>
        <v>项</v>
      </c>
    </row>
    <row r="214" ht="36" customHeight="1" spans="1:7">
      <c r="A214" s="206" t="s">
        <v>1674</v>
      </c>
      <c r="B214" s="211" t="s">
        <v>1675</v>
      </c>
      <c r="C214" s="197">
        <v>0</v>
      </c>
      <c r="D214" s="197">
        <v>0</v>
      </c>
      <c r="E214" s="201" t="str">
        <f t="shared" si="9"/>
        <v/>
      </c>
      <c r="F214" s="195" t="str">
        <f t="shared" si="10"/>
        <v>否</v>
      </c>
      <c r="G214" s="180" t="str">
        <f t="shared" si="11"/>
        <v>项</v>
      </c>
    </row>
    <row r="215" ht="36" customHeight="1" spans="1:7">
      <c r="A215" s="206" t="s">
        <v>1676</v>
      </c>
      <c r="B215" s="211" t="s">
        <v>1677</v>
      </c>
      <c r="C215" s="197">
        <v>858</v>
      </c>
      <c r="D215" s="197">
        <v>858</v>
      </c>
      <c r="E215" s="201">
        <f t="shared" si="9"/>
        <v>0</v>
      </c>
      <c r="F215" s="195" t="str">
        <f t="shared" si="10"/>
        <v>是</v>
      </c>
      <c r="G215" s="180" t="str">
        <f t="shared" si="11"/>
        <v>项</v>
      </c>
    </row>
    <row r="216" ht="36" customHeight="1" spans="1:7">
      <c r="A216" s="206" t="s">
        <v>1678</v>
      </c>
      <c r="B216" s="211" t="s">
        <v>1679</v>
      </c>
      <c r="C216" s="197">
        <v>0</v>
      </c>
      <c r="D216" s="197">
        <v>1542</v>
      </c>
      <c r="E216" s="201" t="str">
        <f t="shared" si="9"/>
        <v/>
      </c>
      <c r="F216" s="195" t="str">
        <f t="shared" si="10"/>
        <v>是</v>
      </c>
      <c r="G216" s="180" t="str">
        <f t="shared" si="11"/>
        <v>项</v>
      </c>
    </row>
    <row r="217" ht="36" customHeight="1" spans="1:7">
      <c r="A217" s="206" t="s">
        <v>1680</v>
      </c>
      <c r="B217" s="211" t="s">
        <v>1681</v>
      </c>
      <c r="C217" s="197">
        <v>0</v>
      </c>
      <c r="D217" s="197">
        <v>0</v>
      </c>
      <c r="E217" s="201" t="str">
        <f t="shared" si="9"/>
        <v/>
      </c>
      <c r="F217" s="195" t="str">
        <f t="shared" si="10"/>
        <v>否</v>
      </c>
      <c r="G217" s="180" t="str">
        <f t="shared" si="11"/>
        <v>项</v>
      </c>
    </row>
    <row r="218" ht="36" customHeight="1" spans="1:7">
      <c r="A218" s="206" t="s">
        <v>1682</v>
      </c>
      <c r="B218" s="213" t="s">
        <v>1683</v>
      </c>
      <c r="C218" s="193">
        <f>C219</f>
        <v>50</v>
      </c>
      <c r="D218" s="193">
        <f>D219</f>
        <v>50</v>
      </c>
      <c r="E218" s="201">
        <f t="shared" si="9"/>
        <v>0</v>
      </c>
      <c r="F218" s="195" t="str">
        <f t="shared" si="10"/>
        <v>是</v>
      </c>
      <c r="G218" s="180" t="str">
        <f t="shared" si="11"/>
        <v>类</v>
      </c>
    </row>
    <row r="219" ht="36" customHeight="1" spans="1:7">
      <c r="A219" s="206" t="s">
        <v>1684</v>
      </c>
      <c r="B219" s="211" t="s">
        <v>1685</v>
      </c>
      <c r="C219" s="197">
        <f>SUM(C220:C235)</f>
        <v>50</v>
      </c>
      <c r="D219" s="197">
        <f>SUM(D220:D235)</f>
        <v>50</v>
      </c>
      <c r="E219" s="201">
        <f t="shared" si="9"/>
        <v>0</v>
      </c>
      <c r="F219" s="195" t="str">
        <f t="shared" si="10"/>
        <v>是</v>
      </c>
      <c r="G219" s="180" t="str">
        <f t="shared" si="11"/>
        <v>款</v>
      </c>
    </row>
    <row r="220" ht="36" customHeight="1" spans="1:7">
      <c r="A220" s="206" t="s">
        <v>1686</v>
      </c>
      <c r="B220" s="211" t="s">
        <v>1687</v>
      </c>
      <c r="C220" s="197">
        <v>0</v>
      </c>
      <c r="D220" s="197">
        <v>0</v>
      </c>
      <c r="E220" s="201" t="str">
        <f t="shared" si="9"/>
        <v/>
      </c>
      <c r="F220" s="195" t="str">
        <f t="shared" si="10"/>
        <v>否</v>
      </c>
      <c r="G220" s="180" t="str">
        <f t="shared" si="11"/>
        <v>项</v>
      </c>
    </row>
    <row r="221" ht="36" customHeight="1" spans="1:7">
      <c r="A221" s="206" t="s">
        <v>1688</v>
      </c>
      <c r="B221" s="211" t="s">
        <v>1689</v>
      </c>
      <c r="C221" s="197">
        <v>0</v>
      </c>
      <c r="D221" s="197">
        <v>0</v>
      </c>
      <c r="E221" s="201" t="str">
        <f t="shared" si="9"/>
        <v/>
      </c>
      <c r="F221" s="195" t="str">
        <f t="shared" si="10"/>
        <v>否</v>
      </c>
      <c r="G221" s="180" t="str">
        <f t="shared" si="11"/>
        <v>项</v>
      </c>
    </row>
    <row r="222" ht="36" customHeight="1" spans="1:7">
      <c r="A222" s="206" t="s">
        <v>1690</v>
      </c>
      <c r="B222" s="211" t="s">
        <v>1691</v>
      </c>
      <c r="C222" s="197">
        <v>0</v>
      </c>
      <c r="D222" s="197">
        <v>0</v>
      </c>
      <c r="E222" s="201" t="str">
        <f t="shared" si="9"/>
        <v/>
      </c>
      <c r="F222" s="195" t="str">
        <f t="shared" si="10"/>
        <v>否</v>
      </c>
      <c r="G222" s="180" t="str">
        <f t="shared" si="11"/>
        <v>项</v>
      </c>
    </row>
    <row r="223" ht="36" customHeight="1" spans="1:7">
      <c r="A223" s="206" t="s">
        <v>1692</v>
      </c>
      <c r="B223" s="211" t="s">
        <v>1693</v>
      </c>
      <c r="C223" s="197">
        <v>50</v>
      </c>
      <c r="D223" s="197"/>
      <c r="E223" s="201" t="str">
        <f t="shared" si="9"/>
        <v/>
      </c>
      <c r="F223" s="195" t="str">
        <f t="shared" si="10"/>
        <v>是</v>
      </c>
      <c r="G223" s="180" t="str">
        <f t="shared" si="11"/>
        <v>项</v>
      </c>
    </row>
    <row r="224" ht="36" customHeight="1" spans="1:7">
      <c r="A224" s="206" t="s">
        <v>1694</v>
      </c>
      <c r="B224" s="211" t="s">
        <v>1695</v>
      </c>
      <c r="C224" s="197">
        <v>0</v>
      </c>
      <c r="D224" s="197">
        <v>0</v>
      </c>
      <c r="E224" s="201" t="str">
        <f t="shared" si="9"/>
        <v/>
      </c>
      <c r="F224" s="195" t="str">
        <f t="shared" si="10"/>
        <v>否</v>
      </c>
      <c r="G224" s="180" t="str">
        <f t="shared" si="11"/>
        <v>项</v>
      </c>
    </row>
    <row r="225" ht="36" customHeight="1" spans="1:7">
      <c r="A225" s="206" t="s">
        <v>1696</v>
      </c>
      <c r="B225" s="211" t="s">
        <v>1697</v>
      </c>
      <c r="C225" s="197">
        <v>0</v>
      </c>
      <c r="D225" s="197">
        <v>0</v>
      </c>
      <c r="E225" s="201" t="str">
        <f t="shared" si="9"/>
        <v/>
      </c>
      <c r="F225" s="195" t="str">
        <f t="shared" si="10"/>
        <v>否</v>
      </c>
      <c r="G225" s="180" t="str">
        <f t="shared" si="11"/>
        <v>项</v>
      </c>
    </row>
    <row r="226" ht="36" customHeight="1" spans="1:7">
      <c r="A226" s="206" t="s">
        <v>1698</v>
      </c>
      <c r="B226" s="211" t="s">
        <v>1699</v>
      </c>
      <c r="C226" s="197">
        <v>0</v>
      </c>
      <c r="D226" s="197">
        <v>0</v>
      </c>
      <c r="E226" s="201" t="str">
        <f t="shared" si="9"/>
        <v/>
      </c>
      <c r="F226" s="195" t="str">
        <f t="shared" si="10"/>
        <v>否</v>
      </c>
      <c r="G226" s="180" t="str">
        <f t="shared" si="11"/>
        <v>项</v>
      </c>
    </row>
    <row r="227" ht="36" customHeight="1" spans="1:7">
      <c r="A227" s="206" t="s">
        <v>1700</v>
      </c>
      <c r="B227" s="211" t="s">
        <v>1701</v>
      </c>
      <c r="C227" s="197">
        <v>0</v>
      </c>
      <c r="D227" s="197">
        <v>0</v>
      </c>
      <c r="E227" s="201" t="str">
        <f t="shared" si="9"/>
        <v/>
      </c>
      <c r="F227" s="195" t="str">
        <f t="shared" si="10"/>
        <v>否</v>
      </c>
      <c r="G227" s="180" t="str">
        <f t="shared" si="11"/>
        <v>项</v>
      </c>
    </row>
    <row r="228" ht="36" customHeight="1" spans="1:7">
      <c r="A228" s="206" t="s">
        <v>1702</v>
      </c>
      <c r="B228" s="211" t="s">
        <v>1703</v>
      </c>
      <c r="C228" s="197">
        <v>0</v>
      </c>
      <c r="D228" s="197">
        <v>0</v>
      </c>
      <c r="E228" s="201" t="str">
        <f t="shared" si="9"/>
        <v/>
      </c>
      <c r="F228" s="195" t="str">
        <f t="shared" si="10"/>
        <v>否</v>
      </c>
      <c r="G228" s="180" t="str">
        <f t="shared" si="11"/>
        <v>项</v>
      </c>
    </row>
    <row r="229" ht="36" customHeight="1" spans="1:7">
      <c r="A229" s="206" t="s">
        <v>1704</v>
      </c>
      <c r="B229" s="211" t="s">
        <v>1705</v>
      </c>
      <c r="C229" s="197">
        <v>0</v>
      </c>
      <c r="D229" s="197">
        <v>0</v>
      </c>
      <c r="E229" s="201" t="str">
        <f t="shared" si="9"/>
        <v/>
      </c>
      <c r="F229" s="195" t="str">
        <f t="shared" si="10"/>
        <v>否</v>
      </c>
      <c r="G229" s="180" t="str">
        <f t="shared" si="11"/>
        <v>项</v>
      </c>
    </row>
    <row r="230" ht="36" customHeight="1" spans="1:7">
      <c r="A230" s="206" t="s">
        <v>1706</v>
      </c>
      <c r="B230" s="211" t="s">
        <v>1707</v>
      </c>
      <c r="C230" s="197">
        <v>0</v>
      </c>
      <c r="D230" s="197">
        <v>0</v>
      </c>
      <c r="E230" s="201" t="str">
        <f t="shared" si="9"/>
        <v/>
      </c>
      <c r="F230" s="195" t="str">
        <f t="shared" si="10"/>
        <v>否</v>
      </c>
      <c r="G230" s="180" t="str">
        <f t="shared" si="11"/>
        <v>项</v>
      </c>
    </row>
    <row r="231" ht="36" customHeight="1" spans="1:7">
      <c r="A231" s="206" t="s">
        <v>1708</v>
      </c>
      <c r="B231" s="211" t="s">
        <v>1709</v>
      </c>
      <c r="C231" s="197">
        <v>0</v>
      </c>
      <c r="D231" s="197">
        <v>0</v>
      </c>
      <c r="E231" s="201" t="str">
        <f t="shared" si="9"/>
        <v/>
      </c>
      <c r="F231" s="195" t="str">
        <f t="shared" si="10"/>
        <v>否</v>
      </c>
      <c r="G231" s="180" t="str">
        <f t="shared" si="11"/>
        <v>项</v>
      </c>
    </row>
    <row r="232" ht="36" customHeight="1" spans="1:7">
      <c r="A232" s="206" t="s">
        <v>1710</v>
      </c>
      <c r="B232" s="211" t="s">
        <v>1711</v>
      </c>
      <c r="C232" s="197">
        <v>0</v>
      </c>
      <c r="D232" s="197">
        <v>0</v>
      </c>
      <c r="E232" s="201" t="str">
        <f t="shared" si="9"/>
        <v/>
      </c>
      <c r="F232" s="195" t="str">
        <f t="shared" si="10"/>
        <v>否</v>
      </c>
      <c r="G232" s="180" t="str">
        <f t="shared" si="11"/>
        <v>项</v>
      </c>
    </row>
    <row r="233" ht="36" customHeight="1" spans="1:7">
      <c r="A233" s="206" t="s">
        <v>1712</v>
      </c>
      <c r="B233" s="211" t="s">
        <v>1713</v>
      </c>
      <c r="C233" s="197">
        <v>0</v>
      </c>
      <c r="D233" s="197">
        <v>0</v>
      </c>
      <c r="E233" s="201" t="str">
        <f t="shared" si="9"/>
        <v/>
      </c>
      <c r="F233" s="195" t="str">
        <f t="shared" si="10"/>
        <v>否</v>
      </c>
      <c r="G233" s="180" t="str">
        <f t="shared" si="11"/>
        <v>项</v>
      </c>
    </row>
    <row r="234" ht="36" customHeight="1" spans="1:7">
      <c r="A234" s="206" t="s">
        <v>1714</v>
      </c>
      <c r="B234" s="211" t="s">
        <v>1715</v>
      </c>
      <c r="C234" s="197">
        <v>0</v>
      </c>
      <c r="D234" s="197">
        <v>50</v>
      </c>
      <c r="E234" s="201" t="str">
        <f t="shared" si="9"/>
        <v/>
      </c>
      <c r="F234" s="195" t="str">
        <f t="shared" si="10"/>
        <v>是</v>
      </c>
      <c r="G234" s="180" t="str">
        <f t="shared" si="11"/>
        <v>项</v>
      </c>
    </row>
    <row r="235" ht="36" customHeight="1" spans="1:7">
      <c r="A235" s="206" t="s">
        <v>1716</v>
      </c>
      <c r="B235" s="211" t="s">
        <v>1717</v>
      </c>
      <c r="C235" s="197">
        <v>0</v>
      </c>
      <c r="D235" s="197">
        <v>0</v>
      </c>
      <c r="E235" s="201" t="str">
        <f t="shared" si="9"/>
        <v/>
      </c>
      <c r="F235" s="195" t="str">
        <f t="shared" si="10"/>
        <v>否</v>
      </c>
      <c r="G235" s="180" t="str">
        <f t="shared" si="11"/>
        <v>项</v>
      </c>
    </row>
    <row r="236" ht="36" customHeight="1" spans="1:7">
      <c r="A236" s="206" t="s">
        <v>1718</v>
      </c>
      <c r="B236" s="211" t="s">
        <v>1719</v>
      </c>
      <c r="C236" s="221">
        <f>SUM(C237,C250)</f>
        <v>0</v>
      </c>
      <c r="D236" s="222">
        <f>SUM(D237,D250)</f>
        <v>5555</v>
      </c>
      <c r="E236" s="201"/>
      <c r="F236" s="195" t="str">
        <f t="shared" si="10"/>
        <v>是</v>
      </c>
      <c r="G236" s="180" t="str">
        <f t="shared" si="11"/>
        <v>类</v>
      </c>
    </row>
    <row r="237" ht="36" customHeight="1" spans="1:7">
      <c r="A237" s="206" t="s">
        <v>1720</v>
      </c>
      <c r="B237" s="211" t="s">
        <v>1721</v>
      </c>
      <c r="C237" s="221">
        <f>SUM(C238:C249)</f>
        <v>0</v>
      </c>
      <c r="D237" s="222">
        <f>SUM(D238:D249)</f>
        <v>5555</v>
      </c>
      <c r="E237" s="201"/>
      <c r="F237" s="195" t="str">
        <f t="shared" si="10"/>
        <v>是</v>
      </c>
      <c r="G237" s="180" t="str">
        <f t="shared" si="11"/>
        <v>款</v>
      </c>
    </row>
    <row r="238" ht="36" customHeight="1" spans="1:7">
      <c r="A238" s="206" t="s">
        <v>1722</v>
      </c>
      <c r="B238" s="211" t="s">
        <v>1723</v>
      </c>
      <c r="C238" s="221">
        <v>0</v>
      </c>
      <c r="D238" s="222">
        <v>5555</v>
      </c>
      <c r="E238" s="201"/>
      <c r="F238" s="195" t="str">
        <f t="shared" si="10"/>
        <v>是</v>
      </c>
      <c r="G238" s="180" t="str">
        <f t="shared" si="11"/>
        <v>项</v>
      </c>
    </row>
    <row r="239" ht="36" customHeight="1" spans="1:7">
      <c r="A239" s="206" t="s">
        <v>1724</v>
      </c>
      <c r="B239" s="211" t="s">
        <v>1725</v>
      </c>
      <c r="C239" s="221">
        <v>0</v>
      </c>
      <c r="D239" s="222">
        <v>0</v>
      </c>
      <c r="E239" s="201"/>
      <c r="F239" s="195" t="str">
        <f t="shared" si="10"/>
        <v>否</v>
      </c>
      <c r="G239" s="180" t="str">
        <f t="shared" si="11"/>
        <v>项</v>
      </c>
    </row>
    <row r="240" ht="36" customHeight="1" spans="1:7">
      <c r="A240" s="206" t="s">
        <v>1726</v>
      </c>
      <c r="B240" s="211" t="s">
        <v>1727</v>
      </c>
      <c r="C240" s="221">
        <v>0</v>
      </c>
      <c r="D240" s="222">
        <v>0</v>
      </c>
      <c r="E240" s="201"/>
      <c r="F240" s="195" t="str">
        <f t="shared" si="10"/>
        <v>否</v>
      </c>
      <c r="G240" s="180" t="str">
        <f t="shared" si="11"/>
        <v>项</v>
      </c>
    </row>
    <row r="241" ht="36" customHeight="1" spans="1:7">
      <c r="A241" s="206" t="s">
        <v>1728</v>
      </c>
      <c r="B241" s="211" t="s">
        <v>1729</v>
      </c>
      <c r="C241" s="221">
        <v>0</v>
      </c>
      <c r="D241" s="222">
        <v>0</v>
      </c>
      <c r="E241" s="201"/>
      <c r="F241" s="195" t="str">
        <f t="shared" si="10"/>
        <v>否</v>
      </c>
      <c r="G241" s="180" t="str">
        <f t="shared" si="11"/>
        <v>项</v>
      </c>
    </row>
    <row r="242" ht="36" customHeight="1" spans="1:7">
      <c r="A242" s="206" t="s">
        <v>1730</v>
      </c>
      <c r="B242" s="211" t="s">
        <v>1731</v>
      </c>
      <c r="C242" s="221">
        <v>0</v>
      </c>
      <c r="D242" s="222">
        <v>0</v>
      </c>
      <c r="E242" s="201"/>
      <c r="F242" s="195" t="str">
        <f t="shared" si="10"/>
        <v>否</v>
      </c>
      <c r="G242" s="180" t="str">
        <f t="shared" si="11"/>
        <v>项</v>
      </c>
    </row>
    <row r="243" ht="36" customHeight="1" spans="1:7">
      <c r="A243" s="206" t="s">
        <v>1732</v>
      </c>
      <c r="B243" s="211" t="s">
        <v>1733</v>
      </c>
      <c r="C243" s="221">
        <v>0</v>
      </c>
      <c r="D243" s="222">
        <v>0</v>
      </c>
      <c r="E243" s="201"/>
      <c r="F243" s="195" t="str">
        <f t="shared" ref="F243:F256" si="12">IF(LEN(A243)=3,"是",IF(B243&lt;&gt;"",IF(SUM(C243:D243)&lt;&gt;0,"是","否"),"是"))</f>
        <v>否</v>
      </c>
      <c r="G243" s="180" t="str">
        <f t="shared" ref="G243:G256" si="13">IF(LEN(A243)=3,"类",IF(LEN(A243)=5,"款","项"))</f>
        <v>项</v>
      </c>
    </row>
    <row r="244" ht="36" customHeight="1" spans="1:7">
      <c r="A244" s="206" t="s">
        <v>1734</v>
      </c>
      <c r="B244" s="211" t="s">
        <v>1735</v>
      </c>
      <c r="C244" s="221">
        <v>0</v>
      </c>
      <c r="D244" s="222">
        <v>0</v>
      </c>
      <c r="E244" s="201"/>
      <c r="F244" s="195" t="str">
        <f t="shared" si="12"/>
        <v>否</v>
      </c>
      <c r="G244" s="180" t="str">
        <f t="shared" si="13"/>
        <v>项</v>
      </c>
    </row>
    <row r="245" ht="36" customHeight="1" spans="1:7">
      <c r="A245" s="206" t="s">
        <v>1736</v>
      </c>
      <c r="B245" s="211" t="s">
        <v>1737</v>
      </c>
      <c r="C245" s="221">
        <v>0</v>
      </c>
      <c r="D245" s="222">
        <v>0</v>
      </c>
      <c r="E245" s="201"/>
      <c r="F245" s="195" t="str">
        <f t="shared" si="12"/>
        <v>否</v>
      </c>
      <c r="G245" s="180" t="str">
        <f t="shared" si="13"/>
        <v>项</v>
      </c>
    </row>
    <row r="246" ht="36" customHeight="1" spans="1:7">
      <c r="A246" s="206" t="s">
        <v>1738</v>
      </c>
      <c r="B246" s="211" t="s">
        <v>1739</v>
      </c>
      <c r="C246" s="221">
        <v>0</v>
      </c>
      <c r="D246" s="222">
        <v>0</v>
      </c>
      <c r="E246" s="201"/>
      <c r="F246" s="195" t="str">
        <f t="shared" si="12"/>
        <v>否</v>
      </c>
      <c r="G246" s="180" t="str">
        <f t="shared" si="13"/>
        <v>项</v>
      </c>
    </row>
    <row r="247" ht="36" customHeight="1" spans="1:7">
      <c r="A247" s="206" t="s">
        <v>1740</v>
      </c>
      <c r="B247" s="211" t="s">
        <v>1741</v>
      </c>
      <c r="C247" s="221">
        <v>0</v>
      </c>
      <c r="D247" s="222">
        <v>0</v>
      </c>
      <c r="E247" s="201"/>
      <c r="F247" s="195" t="str">
        <f t="shared" si="12"/>
        <v>否</v>
      </c>
      <c r="G247" s="180" t="str">
        <f t="shared" si="13"/>
        <v>项</v>
      </c>
    </row>
    <row r="248" ht="36" customHeight="1" spans="1:7">
      <c r="A248" s="206" t="s">
        <v>1742</v>
      </c>
      <c r="B248" s="211" t="s">
        <v>1743</v>
      </c>
      <c r="C248" s="221">
        <v>0</v>
      </c>
      <c r="D248" s="222">
        <v>0</v>
      </c>
      <c r="E248" s="201"/>
      <c r="F248" s="195" t="str">
        <f t="shared" si="12"/>
        <v>否</v>
      </c>
      <c r="G248" s="180" t="str">
        <f t="shared" si="13"/>
        <v>项</v>
      </c>
    </row>
    <row r="249" ht="36" customHeight="1" spans="1:7">
      <c r="A249" s="206" t="s">
        <v>1744</v>
      </c>
      <c r="B249" s="211" t="s">
        <v>1745</v>
      </c>
      <c r="C249" s="221">
        <v>0</v>
      </c>
      <c r="D249" s="222">
        <v>0</v>
      </c>
      <c r="E249" s="201"/>
      <c r="F249" s="195" t="str">
        <f t="shared" si="12"/>
        <v>否</v>
      </c>
      <c r="G249" s="180" t="str">
        <f t="shared" si="13"/>
        <v>项</v>
      </c>
    </row>
    <row r="250" ht="36" customHeight="1" spans="1:7">
      <c r="A250" s="206" t="s">
        <v>1746</v>
      </c>
      <c r="B250" s="211" t="s">
        <v>1747</v>
      </c>
      <c r="C250" s="221">
        <f>SUM(C251:C256)</f>
        <v>0</v>
      </c>
      <c r="D250" s="222">
        <f>SUM(D251:D256)</f>
        <v>0</v>
      </c>
      <c r="E250" s="201"/>
      <c r="F250" s="195" t="str">
        <f t="shared" si="12"/>
        <v>否</v>
      </c>
      <c r="G250" s="180" t="str">
        <f t="shared" si="13"/>
        <v>款</v>
      </c>
    </row>
    <row r="251" ht="36" customHeight="1" spans="1:7">
      <c r="A251" s="206" t="s">
        <v>1748</v>
      </c>
      <c r="B251" s="211" t="s">
        <v>1749</v>
      </c>
      <c r="C251" s="221">
        <v>0</v>
      </c>
      <c r="D251" s="222">
        <v>0</v>
      </c>
      <c r="E251" s="201"/>
      <c r="F251" s="195" t="str">
        <f t="shared" si="12"/>
        <v>否</v>
      </c>
      <c r="G251" s="180" t="str">
        <f t="shared" si="13"/>
        <v>项</v>
      </c>
    </row>
    <row r="252" ht="36" customHeight="1" spans="1:7">
      <c r="A252" s="206" t="s">
        <v>1750</v>
      </c>
      <c r="B252" s="211" t="s">
        <v>1751</v>
      </c>
      <c r="C252" s="221">
        <v>0</v>
      </c>
      <c r="D252" s="222">
        <v>0</v>
      </c>
      <c r="E252" s="201"/>
      <c r="F252" s="195" t="str">
        <f t="shared" si="12"/>
        <v>否</v>
      </c>
      <c r="G252" s="180" t="str">
        <f t="shared" si="13"/>
        <v>项</v>
      </c>
    </row>
    <row r="253" ht="36" customHeight="1" spans="1:7">
      <c r="A253" s="206" t="s">
        <v>1752</v>
      </c>
      <c r="B253" s="211" t="s">
        <v>1753</v>
      </c>
      <c r="C253" s="221">
        <v>0</v>
      </c>
      <c r="D253" s="222">
        <v>0</v>
      </c>
      <c r="E253" s="201"/>
      <c r="F253" s="195" t="str">
        <f t="shared" si="12"/>
        <v>否</v>
      </c>
      <c r="G253" s="180" t="str">
        <f t="shared" si="13"/>
        <v>项</v>
      </c>
    </row>
    <row r="254" ht="36" customHeight="1" spans="1:7">
      <c r="A254" s="206" t="s">
        <v>1754</v>
      </c>
      <c r="B254" s="211" t="s">
        <v>1755</v>
      </c>
      <c r="C254" s="221">
        <v>0</v>
      </c>
      <c r="D254" s="222">
        <v>0</v>
      </c>
      <c r="E254" s="201"/>
      <c r="F254" s="195" t="str">
        <f t="shared" si="12"/>
        <v>否</v>
      </c>
      <c r="G254" s="180" t="str">
        <f t="shared" si="13"/>
        <v>项</v>
      </c>
    </row>
    <row r="255" ht="36" customHeight="1" spans="1:7">
      <c r="A255" s="206" t="s">
        <v>1756</v>
      </c>
      <c r="B255" s="211" t="s">
        <v>1757</v>
      </c>
      <c r="C255" s="221">
        <v>0</v>
      </c>
      <c r="D255" s="222"/>
      <c r="E255" s="201"/>
      <c r="F255" s="195" t="str">
        <f t="shared" si="12"/>
        <v>否</v>
      </c>
      <c r="G255" s="180" t="str">
        <f t="shared" si="13"/>
        <v>项</v>
      </c>
    </row>
    <row r="256" ht="36" customHeight="1" spans="1:7">
      <c r="A256" s="206" t="s">
        <v>1758</v>
      </c>
      <c r="B256" s="211" t="s">
        <v>1759</v>
      </c>
      <c r="C256" s="221">
        <v>0</v>
      </c>
      <c r="D256" s="222">
        <v>0</v>
      </c>
      <c r="E256" s="201"/>
      <c r="F256" s="195" t="str">
        <f t="shared" si="12"/>
        <v>否</v>
      </c>
      <c r="G256" s="180" t="str">
        <f t="shared" si="13"/>
        <v>项</v>
      </c>
    </row>
    <row r="257" ht="36" customHeight="1" spans="1:6">
      <c r="A257" s="206"/>
      <c r="B257" s="211"/>
      <c r="C257" s="223"/>
      <c r="D257" s="223"/>
      <c r="E257" s="201"/>
      <c r="F257" s="195"/>
    </row>
    <row r="258" ht="36" customHeight="1" spans="1:6">
      <c r="A258" s="224"/>
      <c r="B258" s="225" t="s">
        <v>1760</v>
      </c>
      <c r="C258" s="226">
        <f>SUM(C4,C20,C32,C39,C94,C118,C170,C174,C200,C218,C236)</f>
        <v>118399</v>
      </c>
      <c r="D258" s="226">
        <f>SUM(D4,D20,D32,D39,D94,D118,D170,D174,D200,D218,D236)</f>
        <v>134334</v>
      </c>
      <c r="E258" s="198">
        <f t="shared" ref="E258:E268" si="14">IF(C258&lt;&gt;0,IF((D258/C258-1)&lt;-30%,"",IF((D258/C258-1)&gt;150%,"",D258/C258-1)),"")</f>
        <v>0.134587285365586</v>
      </c>
      <c r="F258" s="195" t="str">
        <f t="shared" ref="F258:F263" si="15">IF(LEN(A258)=3,"是",IF(B258&lt;&gt;"",IF(SUM(C258:D258)&lt;&gt;0,"是","否"),"是"))</f>
        <v>是</v>
      </c>
    </row>
    <row r="259" ht="45" customHeight="1" spans="1:6">
      <c r="A259" s="191" t="s">
        <v>1761</v>
      </c>
      <c r="B259" s="227" t="s">
        <v>1188</v>
      </c>
      <c r="C259" s="228">
        <f>SUM(C260:C262)</f>
        <v>0</v>
      </c>
      <c r="D259" s="228">
        <f>SUM(D260:D262)</f>
        <v>5000</v>
      </c>
      <c r="E259" s="198" t="str">
        <f t="shared" si="14"/>
        <v/>
      </c>
      <c r="F259" s="179" t="str">
        <f t="shared" si="15"/>
        <v>是</v>
      </c>
    </row>
    <row r="260" ht="45" customHeight="1" spans="1:6">
      <c r="A260" s="199" t="s">
        <v>1762</v>
      </c>
      <c r="B260" s="229" t="s">
        <v>1763</v>
      </c>
      <c r="C260" s="230"/>
      <c r="D260" s="230">
        <v>5000</v>
      </c>
      <c r="E260" s="198" t="str">
        <f t="shared" si="14"/>
        <v/>
      </c>
      <c r="F260" s="179" t="str">
        <f t="shared" si="15"/>
        <v>是</v>
      </c>
    </row>
    <row r="261" ht="45" customHeight="1" spans="1:6">
      <c r="A261" s="199" t="s">
        <v>1764</v>
      </c>
      <c r="B261" s="229" t="s">
        <v>1765</v>
      </c>
      <c r="C261" s="230"/>
      <c r="D261" s="230"/>
      <c r="E261" s="198" t="str">
        <f t="shared" si="14"/>
        <v/>
      </c>
      <c r="F261" s="179" t="str">
        <f t="shared" si="15"/>
        <v>否</v>
      </c>
    </row>
    <row r="262" ht="45" customHeight="1" spans="1:6">
      <c r="A262" s="199" t="s">
        <v>1766</v>
      </c>
      <c r="B262" s="229" t="s">
        <v>1767</v>
      </c>
      <c r="C262" s="230"/>
      <c r="D262" s="230"/>
      <c r="E262" s="198" t="str">
        <f t="shared" si="14"/>
        <v/>
      </c>
      <c r="F262" s="179" t="str">
        <f t="shared" si="15"/>
        <v>否</v>
      </c>
    </row>
    <row r="263" ht="45" customHeight="1" spans="1:6">
      <c r="A263" s="191" t="s">
        <v>1768</v>
      </c>
      <c r="B263" s="231" t="s">
        <v>1769</v>
      </c>
      <c r="C263" s="228">
        <f>SUM(C264)</f>
        <v>49753</v>
      </c>
      <c r="D263" s="228">
        <f>SUM(D264)</f>
        <v>130687</v>
      </c>
      <c r="E263" s="198" t="str">
        <f t="shared" si="14"/>
        <v/>
      </c>
      <c r="F263" s="179" t="str">
        <f t="shared" si="15"/>
        <v>是</v>
      </c>
    </row>
    <row r="264" s="179" customFormat="1" ht="45" customHeight="1" spans="1:6">
      <c r="A264" s="199" t="s">
        <v>1770</v>
      </c>
      <c r="B264" s="229" t="s">
        <v>1771</v>
      </c>
      <c r="C264" s="230">
        <f>SUM(C265:C266)</f>
        <v>49753</v>
      </c>
      <c r="D264" s="230">
        <f>SUM(D265:D266)</f>
        <v>130687</v>
      </c>
      <c r="E264" s="198" t="str">
        <f t="shared" si="14"/>
        <v/>
      </c>
    </row>
    <row r="265" s="179" customFormat="1" ht="45" customHeight="1" spans="1:6">
      <c r="A265" s="191"/>
      <c r="B265" s="232" t="s">
        <v>1196</v>
      </c>
      <c r="C265" s="230">
        <v>49753</v>
      </c>
      <c r="D265" s="230">
        <v>126000</v>
      </c>
      <c r="E265" s="198" t="str">
        <f t="shared" si="14"/>
        <v/>
      </c>
    </row>
    <row r="266" ht="45" customHeight="1" spans="1:6">
      <c r="A266" s="191"/>
      <c r="B266" s="232" t="s">
        <v>1197</v>
      </c>
      <c r="C266" s="230"/>
      <c r="D266" s="230">
        <v>4687</v>
      </c>
      <c r="E266" s="198" t="str">
        <f t="shared" si="14"/>
        <v/>
      </c>
      <c r="F266" s="179" t="str">
        <f>IF(LEN(A266)=3,"是",IF(B266&lt;&gt;"",IF(SUM(C266:D266)&lt;&gt;0,"是","否"),"是"))</f>
        <v>是</v>
      </c>
    </row>
    <row r="267" ht="45" customHeight="1" spans="1:6">
      <c r="A267" s="191"/>
      <c r="B267" s="232"/>
      <c r="C267" s="233"/>
      <c r="D267" s="233"/>
      <c r="E267" s="198" t="str">
        <f t="shared" si="14"/>
        <v/>
      </c>
    </row>
    <row r="268" ht="36" customHeight="1" spans="1:6">
      <c r="A268" s="224"/>
      <c r="B268" s="225" t="s">
        <v>1202</v>
      </c>
      <c r="C268" s="226">
        <f>C258+C263+C259</f>
        <v>168152</v>
      </c>
      <c r="D268" s="226">
        <f>D258+D263+D259</f>
        <v>270021</v>
      </c>
      <c r="E268" s="198">
        <f t="shared" si="14"/>
        <v>0.605814976925639</v>
      </c>
      <c r="F268" s="195" t="str">
        <f>IF(LEN(A268)=3,"是",IF(B268&lt;&gt;"",IF(SUM(C268:D268)&lt;&gt;0,"是","否"),"是"))</f>
        <v>是</v>
      </c>
    </row>
  </sheetData>
  <autoFilter xmlns:etc="http://www.wps.cn/officeDocument/2017/etCustomData" ref="A3:G268" etc:filterBottomFollowUsedRange="0">
    <extLst/>
  </autoFilter>
  <mergeCells count="1">
    <mergeCell ref="B1:E1"/>
  </mergeCells>
  <conditionalFormatting sqref="B263">
    <cfRule type="expression" dxfId="1" priority="7" stopIfTrue="1">
      <formula>"len($A:$A)=3"</formula>
    </cfRule>
  </conditionalFormatting>
  <conditionalFormatting sqref="B264">
    <cfRule type="expression" dxfId="1" priority="4" stopIfTrue="1">
      <formula>"len($A:$A)=3"</formula>
    </cfRule>
  </conditionalFormatting>
  <conditionalFormatting sqref="C265">
    <cfRule type="expression" dxfId="1" priority="1" stopIfTrue="1">
      <formula>"len($A:$A)=3"</formula>
    </cfRule>
  </conditionalFormatting>
  <conditionalFormatting sqref="D265">
    <cfRule type="expression" dxfId="1" priority="5" stopIfTrue="1">
      <formula>"len($A:$A)=3"</formula>
    </cfRule>
  </conditionalFormatting>
  <conditionalFormatting sqref="C263:C264">
    <cfRule type="expression" dxfId="1" priority="2" stopIfTrue="1">
      <formula>"len($A:$A)=3"</formula>
    </cfRule>
  </conditionalFormatting>
  <conditionalFormatting sqref="D263:D264">
    <cfRule type="expression" dxfId="1" priority="6" stopIfTrue="1">
      <formula>"len($A:$A)=3"</formula>
    </cfRule>
  </conditionalFormatting>
  <printOptions horizontalCentered="1"/>
  <pageMargins left="0.393055555555556" right="0.393055555555556" top="0.747916666666667" bottom="0.747916666666667" header="0.314583333333333" footer="0.314583333333333"/>
  <pageSetup paperSize="9" scale="75" firstPageNumber="74" orientation="portrait" useFirstPageNumber="1" horizontalDpi="600"/>
  <headerFooter alignWithMargins="0">
    <oddFooter>&amp;C&amp;14-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theme="0" tint="-0.149876400036622"/>
  </sheetPr>
  <dimension ref="A1:G268"/>
  <sheetViews>
    <sheetView showZeros="0" view="pageBreakPreview" zoomScale="80" zoomScaleNormal="115" workbookViewId="0">
      <pane ySplit="3" topLeftCell="A198" activePane="bottomLeft" state="frozen"/>
      <selection/>
      <selection pane="bottomLeft" activeCell="B198" sqref="B198"/>
    </sheetView>
  </sheetViews>
  <sheetFormatPr defaultColWidth="9" defaultRowHeight="15.6" outlineLevelCol="6"/>
  <cols>
    <col min="1" max="1" width="14.3703703703704" style="180" customWidth="1"/>
    <col min="2" max="2" width="53.287037037037" style="180" customWidth="1"/>
    <col min="3" max="3" width="20.3055555555556" style="181" customWidth="1"/>
    <col min="4" max="4" width="20.7777777777778" style="181" customWidth="1"/>
    <col min="5" max="5" width="18.5925925925926" style="182" customWidth="1"/>
    <col min="6" max="6" width="3.75" style="179" customWidth="1"/>
    <col min="7" max="16384" width="9" style="180"/>
  </cols>
  <sheetData>
    <row r="1" ht="45" customHeight="1" spans="1:7">
      <c r="B1" s="183" t="s">
        <v>1772</v>
      </c>
      <c r="C1" s="183"/>
      <c r="D1" s="183"/>
      <c r="E1" s="183"/>
    </row>
    <row r="2" s="176" customFormat="1" ht="20.1" customHeight="1" spans="1:7">
      <c r="B2" s="184" t="s">
        <v>1773</v>
      </c>
      <c r="C2" s="184"/>
      <c r="D2" s="184"/>
      <c r="E2" s="185" t="s">
        <v>2</v>
      </c>
      <c r="F2" s="186"/>
    </row>
    <row r="3" s="177" customFormat="1" ht="45" customHeight="1" spans="1:7">
      <c r="A3" s="187" t="s">
        <v>3</v>
      </c>
      <c r="B3" s="188" t="s">
        <v>4</v>
      </c>
      <c r="C3" s="187" t="str">
        <f>YEAR([3]封面!$B$7)-1&amp;"年预算数"</f>
        <v>2020年预算数</v>
      </c>
      <c r="D3" s="187" t="str">
        <f>YEAR([3]封面!$B$7)&amp;"年预算数"</f>
        <v>2021年预算数</v>
      </c>
      <c r="E3" s="189" t="s">
        <v>1291</v>
      </c>
      <c r="F3" s="190" t="s">
        <v>8</v>
      </c>
      <c r="G3" s="177" t="s">
        <v>1292</v>
      </c>
    </row>
    <row r="4" ht="36" customHeight="1" spans="1:7">
      <c r="A4" s="191" t="s">
        <v>1293</v>
      </c>
      <c r="B4" s="192" t="s">
        <v>1294</v>
      </c>
      <c r="C4" s="193">
        <f>SUM(C5,C11,C17)</f>
        <v>136</v>
      </c>
      <c r="D4" s="193">
        <f>SUM(D5,D11,D17)</f>
        <v>245</v>
      </c>
      <c r="E4" s="194">
        <f t="shared" ref="E4:E67" si="0">IF(C4&lt;&gt;0,IF((D4/C4-1)&lt;-30%,"",IF((D4/C4-1)&gt;150%,"",D4/C4-1)),"")</f>
        <v>0.801470588235294</v>
      </c>
      <c r="F4" s="195" t="str">
        <f t="shared" ref="F4:F67" si="1">IF(LEN(A4)=3,"是",IF(B4&lt;&gt;"",IF(SUM(C4:D4)&lt;&gt;0,"是","否"),"是"))</f>
        <v>是</v>
      </c>
      <c r="G4" s="180" t="str">
        <f t="shared" ref="G4:G67" si="2">IF(LEN(A4)=3,"类",IF(LEN(A4)=5,"款","项"))</f>
        <v>类</v>
      </c>
    </row>
    <row r="5" ht="36" customHeight="1" spans="1:7">
      <c r="A5" s="191" t="s">
        <v>1295</v>
      </c>
      <c r="B5" s="196" t="s">
        <v>1296</v>
      </c>
      <c r="C5" s="197">
        <f>SUM(C6:C10)</f>
        <v>26</v>
      </c>
      <c r="D5" s="197">
        <f>SUM(D6:D10)</f>
        <v>35</v>
      </c>
      <c r="E5" s="198">
        <f t="shared" si="0"/>
        <v>0.346153846153846</v>
      </c>
      <c r="F5" s="195" t="str">
        <f t="shared" si="1"/>
        <v>是</v>
      </c>
      <c r="G5" s="180" t="str">
        <f t="shared" si="2"/>
        <v>款</v>
      </c>
    </row>
    <row r="6" ht="36" customHeight="1" spans="1:7">
      <c r="A6" s="199" t="s">
        <v>1297</v>
      </c>
      <c r="B6" s="200" t="s">
        <v>1298</v>
      </c>
      <c r="C6" s="197">
        <v>6</v>
      </c>
      <c r="D6" s="197">
        <v>0</v>
      </c>
      <c r="E6" s="201" t="str">
        <f t="shared" si="0"/>
        <v/>
      </c>
      <c r="F6" s="195" t="str">
        <f t="shared" si="1"/>
        <v>是</v>
      </c>
      <c r="G6" s="180" t="str">
        <f t="shared" si="2"/>
        <v>项</v>
      </c>
    </row>
    <row r="7" ht="36" customHeight="1" spans="1:7">
      <c r="A7" s="199" t="s">
        <v>1299</v>
      </c>
      <c r="B7" s="200" t="s">
        <v>1300</v>
      </c>
      <c r="C7" s="197">
        <v>10</v>
      </c>
      <c r="D7" s="197">
        <v>34</v>
      </c>
      <c r="E7" s="201" t="str">
        <f t="shared" si="0"/>
        <v/>
      </c>
      <c r="F7" s="195" t="str">
        <f t="shared" si="1"/>
        <v>是</v>
      </c>
      <c r="G7" s="180" t="str">
        <f t="shared" si="2"/>
        <v>项</v>
      </c>
    </row>
    <row r="8" ht="36" customHeight="1" spans="1:7">
      <c r="A8" s="199" t="s">
        <v>1301</v>
      </c>
      <c r="B8" s="200" t="s">
        <v>1302</v>
      </c>
      <c r="C8" s="197">
        <v>0</v>
      </c>
      <c r="D8" s="197">
        <v>0</v>
      </c>
      <c r="E8" s="201" t="str">
        <f t="shared" si="0"/>
        <v/>
      </c>
      <c r="F8" s="195" t="str">
        <f t="shared" si="1"/>
        <v>否</v>
      </c>
      <c r="G8" s="180" t="str">
        <f t="shared" si="2"/>
        <v>项</v>
      </c>
    </row>
    <row r="9" ht="36" customHeight="1" spans="1:7">
      <c r="A9" s="202" t="s">
        <v>1303</v>
      </c>
      <c r="B9" s="203" t="s">
        <v>1304</v>
      </c>
      <c r="C9" s="197">
        <v>0</v>
      </c>
      <c r="D9" s="197">
        <v>0</v>
      </c>
      <c r="E9" s="201" t="str">
        <f t="shared" si="0"/>
        <v/>
      </c>
      <c r="F9" s="195" t="str">
        <f t="shared" si="1"/>
        <v>否</v>
      </c>
      <c r="G9" s="180" t="str">
        <f t="shared" si="2"/>
        <v>项</v>
      </c>
    </row>
    <row r="10" ht="36" customHeight="1" spans="1:7">
      <c r="A10" s="199" t="s">
        <v>1305</v>
      </c>
      <c r="B10" s="200" t="s">
        <v>1306</v>
      </c>
      <c r="C10" s="197">
        <v>10</v>
      </c>
      <c r="D10" s="197">
        <v>1</v>
      </c>
      <c r="E10" s="198" t="str">
        <f t="shared" si="0"/>
        <v/>
      </c>
      <c r="F10" s="195" t="str">
        <f t="shared" si="1"/>
        <v>是</v>
      </c>
      <c r="G10" s="180" t="str">
        <f t="shared" si="2"/>
        <v>项</v>
      </c>
    </row>
    <row r="11" ht="36" customHeight="1" spans="1:7">
      <c r="A11" s="191" t="s">
        <v>1307</v>
      </c>
      <c r="B11" s="196" t="s">
        <v>1308</v>
      </c>
      <c r="C11" s="197">
        <f>SUM(C12:C16)</f>
        <v>110</v>
      </c>
      <c r="D11" s="197">
        <f>SUM(D12:D16)</f>
        <v>210</v>
      </c>
      <c r="E11" s="201">
        <f t="shared" si="0"/>
        <v>0.909090909090909</v>
      </c>
      <c r="F11" s="195" t="str">
        <f t="shared" si="1"/>
        <v>是</v>
      </c>
      <c r="G11" s="180" t="str">
        <f t="shared" si="2"/>
        <v>款</v>
      </c>
    </row>
    <row r="12" ht="36" customHeight="1" spans="1:7">
      <c r="A12" s="199" t="s">
        <v>1309</v>
      </c>
      <c r="B12" s="196" t="s">
        <v>1310</v>
      </c>
      <c r="C12" s="197">
        <v>0</v>
      </c>
      <c r="D12" s="197">
        <v>0</v>
      </c>
      <c r="E12" s="201" t="str">
        <f t="shared" si="0"/>
        <v/>
      </c>
      <c r="F12" s="195" t="str">
        <f t="shared" si="1"/>
        <v>否</v>
      </c>
      <c r="G12" s="180" t="str">
        <f t="shared" si="2"/>
        <v>项</v>
      </c>
    </row>
    <row r="13" ht="36" customHeight="1" spans="1:7">
      <c r="A13" s="199" t="s">
        <v>1311</v>
      </c>
      <c r="B13" s="200" t="s">
        <v>1312</v>
      </c>
      <c r="C13" s="197">
        <v>0</v>
      </c>
      <c r="D13" s="197">
        <v>0</v>
      </c>
      <c r="E13" s="201" t="str">
        <f t="shared" si="0"/>
        <v/>
      </c>
      <c r="F13" s="195" t="str">
        <f t="shared" si="1"/>
        <v>否</v>
      </c>
      <c r="G13" s="180" t="str">
        <f t="shared" si="2"/>
        <v>项</v>
      </c>
    </row>
    <row r="14" ht="36" customHeight="1" spans="1:7">
      <c r="A14" s="199" t="s">
        <v>1313</v>
      </c>
      <c r="B14" s="200" t="s">
        <v>1314</v>
      </c>
      <c r="C14" s="197">
        <v>0</v>
      </c>
      <c r="D14" s="197">
        <v>0</v>
      </c>
      <c r="E14" s="198" t="str">
        <f t="shared" si="0"/>
        <v/>
      </c>
      <c r="F14" s="195" t="str">
        <f t="shared" si="1"/>
        <v>否</v>
      </c>
      <c r="G14" s="180" t="str">
        <f t="shared" si="2"/>
        <v>项</v>
      </c>
    </row>
    <row r="15" ht="36" customHeight="1" spans="1:7">
      <c r="A15" s="202" t="s">
        <v>1315</v>
      </c>
      <c r="B15" s="203" t="s">
        <v>1316</v>
      </c>
      <c r="C15" s="197">
        <v>40</v>
      </c>
      <c r="D15" s="197">
        <v>210</v>
      </c>
      <c r="E15" s="201" t="str">
        <f t="shared" si="0"/>
        <v/>
      </c>
      <c r="F15" s="195" t="str">
        <f t="shared" si="1"/>
        <v>是</v>
      </c>
      <c r="G15" s="180" t="str">
        <f t="shared" si="2"/>
        <v>项</v>
      </c>
    </row>
    <row r="16" ht="36" customHeight="1" spans="1:7">
      <c r="A16" s="202" t="s">
        <v>1317</v>
      </c>
      <c r="B16" s="203" t="s">
        <v>1318</v>
      </c>
      <c r="C16" s="197">
        <v>70</v>
      </c>
      <c r="D16" s="197"/>
      <c r="E16" s="201" t="str">
        <f t="shared" si="0"/>
        <v/>
      </c>
      <c r="F16" s="195" t="str">
        <f t="shared" si="1"/>
        <v>是</v>
      </c>
      <c r="G16" s="180" t="str">
        <f t="shared" si="2"/>
        <v>项</v>
      </c>
    </row>
    <row r="17" ht="36" customHeight="1" spans="1:7">
      <c r="A17" s="191" t="s">
        <v>1319</v>
      </c>
      <c r="B17" s="200" t="s">
        <v>1320</v>
      </c>
      <c r="C17" s="197">
        <f>SUM(C18:C19)</f>
        <v>0</v>
      </c>
      <c r="D17" s="197">
        <f>SUM(D18:D19)</f>
        <v>0</v>
      </c>
      <c r="E17" s="198" t="str">
        <f t="shared" si="0"/>
        <v/>
      </c>
      <c r="F17" s="195" t="str">
        <f t="shared" si="1"/>
        <v>否</v>
      </c>
      <c r="G17" s="180" t="str">
        <f t="shared" si="2"/>
        <v>款</v>
      </c>
    </row>
    <row r="18" ht="36" customHeight="1" spans="1:7">
      <c r="A18" s="199" t="s">
        <v>1321</v>
      </c>
      <c r="B18" s="196" t="s">
        <v>1322</v>
      </c>
      <c r="C18" s="197">
        <v>0</v>
      </c>
      <c r="D18" s="197">
        <v>0</v>
      </c>
      <c r="E18" s="198" t="str">
        <f t="shared" si="0"/>
        <v/>
      </c>
      <c r="F18" s="195" t="str">
        <f t="shared" si="1"/>
        <v>否</v>
      </c>
      <c r="G18" s="180" t="str">
        <f t="shared" si="2"/>
        <v>项</v>
      </c>
    </row>
    <row r="19" ht="36" customHeight="1" spans="1:7">
      <c r="A19" s="199" t="s">
        <v>1323</v>
      </c>
      <c r="B19" s="200" t="s">
        <v>1324</v>
      </c>
      <c r="C19" s="197">
        <v>0</v>
      </c>
      <c r="D19" s="197">
        <v>0</v>
      </c>
      <c r="E19" s="201" t="str">
        <f t="shared" si="0"/>
        <v/>
      </c>
      <c r="F19" s="195" t="str">
        <f t="shared" si="1"/>
        <v>否</v>
      </c>
      <c r="G19" s="180" t="str">
        <f t="shared" si="2"/>
        <v>项</v>
      </c>
    </row>
    <row r="20" ht="36" customHeight="1" spans="1:7">
      <c r="A20" s="191" t="s">
        <v>1325</v>
      </c>
      <c r="B20" s="204" t="s">
        <v>1326</v>
      </c>
      <c r="C20" s="193">
        <f>SUM(C21,C25,C29)</f>
        <v>3275</v>
      </c>
      <c r="D20" s="193">
        <f>SUM(D21,D25,D29)</f>
        <v>3704</v>
      </c>
      <c r="E20" s="201">
        <f t="shared" si="0"/>
        <v>0.130992366412214</v>
      </c>
      <c r="F20" s="195" t="str">
        <f t="shared" si="1"/>
        <v>是</v>
      </c>
      <c r="G20" s="180" t="str">
        <f t="shared" si="2"/>
        <v>类</v>
      </c>
    </row>
    <row r="21" ht="36" customHeight="1" spans="1:7">
      <c r="A21" s="191" t="s">
        <v>1327</v>
      </c>
      <c r="B21" s="200" t="s">
        <v>1328</v>
      </c>
      <c r="C21" s="197">
        <f>SUM(C22:C24)</f>
        <v>3208</v>
      </c>
      <c r="D21" s="197">
        <f>SUM(D22:D24)</f>
        <v>3607</v>
      </c>
      <c r="E21" s="201">
        <f t="shared" si="0"/>
        <v>0.124376558603491</v>
      </c>
      <c r="F21" s="195" t="str">
        <f t="shared" si="1"/>
        <v>是</v>
      </c>
      <c r="G21" s="180" t="str">
        <f t="shared" si="2"/>
        <v>款</v>
      </c>
    </row>
    <row r="22" ht="36" customHeight="1" spans="1:7">
      <c r="A22" s="199" t="s">
        <v>1329</v>
      </c>
      <c r="B22" s="196" t="s">
        <v>1330</v>
      </c>
      <c r="C22" s="197">
        <v>971</v>
      </c>
      <c r="D22" s="197">
        <v>1162</v>
      </c>
      <c r="E22" s="198">
        <f t="shared" si="0"/>
        <v>0.196704428424305</v>
      </c>
      <c r="F22" s="195" t="str">
        <f t="shared" si="1"/>
        <v>是</v>
      </c>
      <c r="G22" s="180" t="str">
        <f t="shared" si="2"/>
        <v>项</v>
      </c>
    </row>
    <row r="23" ht="36" customHeight="1" spans="1:7">
      <c r="A23" s="199" t="s">
        <v>1331</v>
      </c>
      <c r="B23" s="196" t="s">
        <v>1332</v>
      </c>
      <c r="C23" s="197">
        <v>1048</v>
      </c>
      <c r="D23" s="197">
        <v>2384</v>
      </c>
      <c r="E23" s="201">
        <f t="shared" si="0"/>
        <v>1.27480916030534</v>
      </c>
      <c r="F23" s="195" t="str">
        <f t="shared" si="1"/>
        <v>是</v>
      </c>
      <c r="G23" s="180" t="str">
        <f t="shared" si="2"/>
        <v>项</v>
      </c>
    </row>
    <row r="24" ht="36" customHeight="1" spans="1:7">
      <c r="A24" s="199" t="s">
        <v>1333</v>
      </c>
      <c r="B24" s="196" t="s">
        <v>1334</v>
      </c>
      <c r="C24" s="197">
        <v>1189</v>
      </c>
      <c r="D24" s="197">
        <v>61</v>
      </c>
      <c r="E24" s="201" t="str">
        <f t="shared" si="0"/>
        <v/>
      </c>
      <c r="F24" s="195" t="str">
        <f t="shared" si="1"/>
        <v>是</v>
      </c>
      <c r="G24" s="180" t="str">
        <f t="shared" si="2"/>
        <v>项</v>
      </c>
    </row>
    <row r="25" ht="36" customHeight="1" spans="1:7">
      <c r="A25" s="205" t="s">
        <v>1335</v>
      </c>
      <c r="B25" s="200" t="s">
        <v>1336</v>
      </c>
      <c r="C25" s="197">
        <f>SUM(C26:C28)</f>
        <v>67</v>
      </c>
      <c r="D25" s="197">
        <f>SUM(D26:D28)</f>
        <v>97</v>
      </c>
      <c r="E25" s="201">
        <f t="shared" si="0"/>
        <v>0.447761194029851</v>
      </c>
      <c r="F25" s="195" t="str">
        <f t="shared" si="1"/>
        <v>是</v>
      </c>
      <c r="G25" s="180" t="str">
        <f t="shared" si="2"/>
        <v>款</v>
      </c>
    </row>
    <row r="26" ht="36" customHeight="1" spans="1:7">
      <c r="A26" s="199" t="s">
        <v>1337</v>
      </c>
      <c r="B26" s="200" t="s">
        <v>1330</v>
      </c>
      <c r="C26" s="197">
        <v>0</v>
      </c>
      <c r="D26" s="197">
        <v>0</v>
      </c>
      <c r="E26" s="198" t="str">
        <f t="shared" si="0"/>
        <v/>
      </c>
      <c r="F26" s="195" t="str">
        <f t="shared" si="1"/>
        <v>否</v>
      </c>
      <c r="G26" s="180" t="str">
        <f t="shared" si="2"/>
        <v>项</v>
      </c>
    </row>
    <row r="27" ht="36" customHeight="1" spans="1:7">
      <c r="A27" s="199" t="s">
        <v>1338</v>
      </c>
      <c r="B27" s="200" t="s">
        <v>1332</v>
      </c>
      <c r="C27" s="197">
        <v>67</v>
      </c>
      <c r="D27" s="197">
        <v>97</v>
      </c>
      <c r="E27" s="201">
        <f t="shared" si="0"/>
        <v>0.447761194029851</v>
      </c>
      <c r="F27" s="195" t="str">
        <f t="shared" si="1"/>
        <v>是</v>
      </c>
      <c r="G27" s="180" t="str">
        <f t="shared" si="2"/>
        <v>项</v>
      </c>
    </row>
    <row r="28" ht="36" customHeight="1" spans="1:7">
      <c r="A28" s="199" t="s">
        <v>1339</v>
      </c>
      <c r="B28" s="200" t="s">
        <v>1340</v>
      </c>
      <c r="C28" s="197">
        <v>0</v>
      </c>
      <c r="D28" s="197">
        <v>0</v>
      </c>
      <c r="E28" s="201" t="str">
        <f t="shared" si="0"/>
        <v/>
      </c>
      <c r="F28" s="195" t="str">
        <f t="shared" si="1"/>
        <v>否</v>
      </c>
      <c r="G28" s="180" t="str">
        <f t="shared" si="2"/>
        <v>项</v>
      </c>
    </row>
    <row r="29" s="178" customFormat="1" ht="36" customHeight="1" spans="1:7">
      <c r="A29" s="191" t="s">
        <v>1341</v>
      </c>
      <c r="B29" s="196" t="s">
        <v>1342</v>
      </c>
      <c r="C29" s="197">
        <f>SUM(C30:C31)</f>
        <v>0</v>
      </c>
      <c r="D29" s="197">
        <f>SUM(D30:D31)</f>
        <v>0</v>
      </c>
      <c r="E29" s="198" t="str">
        <f t="shared" si="0"/>
        <v/>
      </c>
      <c r="F29" s="195" t="str">
        <f t="shared" si="1"/>
        <v>否</v>
      </c>
      <c r="G29" s="180" t="str">
        <f t="shared" si="2"/>
        <v>款</v>
      </c>
    </row>
    <row r="30" ht="36" customHeight="1" spans="1:7">
      <c r="A30" s="199" t="s">
        <v>1343</v>
      </c>
      <c r="B30" s="196" t="s">
        <v>1332</v>
      </c>
      <c r="C30" s="197">
        <v>0</v>
      </c>
      <c r="D30" s="197">
        <v>0</v>
      </c>
      <c r="E30" s="201" t="str">
        <f t="shared" si="0"/>
        <v/>
      </c>
      <c r="F30" s="195" t="str">
        <f t="shared" si="1"/>
        <v>否</v>
      </c>
      <c r="G30" s="180" t="str">
        <f t="shared" si="2"/>
        <v>项</v>
      </c>
    </row>
    <row r="31" ht="36" customHeight="1" spans="1:7">
      <c r="A31" s="199" t="s">
        <v>1344</v>
      </c>
      <c r="B31" s="200" t="s">
        <v>1345</v>
      </c>
      <c r="C31" s="197">
        <v>0</v>
      </c>
      <c r="D31" s="197">
        <v>0</v>
      </c>
      <c r="E31" s="198" t="str">
        <f t="shared" si="0"/>
        <v/>
      </c>
      <c r="F31" s="195" t="str">
        <f t="shared" si="1"/>
        <v>否</v>
      </c>
      <c r="G31" s="180" t="str">
        <f t="shared" si="2"/>
        <v>项</v>
      </c>
    </row>
    <row r="32" ht="36" customHeight="1" spans="1:7">
      <c r="A32" s="191" t="s">
        <v>1346</v>
      </c>
      <c r="B32" s="204" t="s">
        <v>1347</v>
      </c>
      <c r="C32" s="193">
        <f>SUM(C33:C34)</f>
        <v>0</v>
      </c>
      <c r="D32" s="193">
        <f>SUM(D33:D34)</f>
        <v>0</v>
      </c>
      <c r="E32" s="201" t="str">
        <f t="shared" si="0"/>
        <v/>
      </c>
      <c r="F32" s="195" t="str">
        <f t="shared" si="1"/>
        <v>是</v>
      </c>
      <c r="G32" s="180" t="str">
        <f t="shared" si="2"/>
        <v>类</v>
      </c>
    </row>
    <row r="33" ht="36" customHeight="1" spans="1:7">
      <c r="A33" s="199" t="s">
        <v>1348</v>
      </c>
      <c r="B33" s="200" t="s">
        <v>1349</v>
      </c>
      <c r="C33" s="197">
        <v>0</v>
      </c>
      <c r="D33" s="197">
        <v>0</v>
      </c>
      <c r="E33" s="201" t="str">
        <f t="shared" si="0"/>
        <v/>
      </c>
      <c r="F33" s="195" t="str">
        <f t="shared" si="1"/>
        <v>否</v>
      </c>
      <c r="G33" s="180" t="str">
        <f t="shared" si="2"/>
        <v>款</v>
      </c>
    </row>
    <row r="34" ht="36" customHeight="1" spans="1:7">
      <c r="A34" s="191" t="s">
        <v>1350</v>
      </c>
      <c r="B34" s="200" t="s">
        <v>1351</v>
      </c>
      <c r="C34" s="197">
        <f>SUM(C35:C38)</f>
        <v>0</v>
      </c>
      <c r="D34" s="197">
        <f>SUM(D35:D38)</f>
        <v>0</v>
      </c>
      <c r="E34" s="201" t="str">
        <f t="shared" si="0"/>
        <v/>
      </c>
      <c r="F34" s="195" t="str">
        <f t="shared" si="1"/>
        <v>否</v>
      </c>
      <c r="G34" s="180" t="str">
        <f t="shared" si="2"/>
        <v>款</v>
      </c>
    </row>
    <row r="35" ht="36" customHeight="1" spans="1:7">
      <c r="A35" s="199" t="s">
        <v>1352</v>
      </c>
      <c r="B35" s="200" t="s">
        <v>1353</v>
      </c>
      <c r="C35" s="197">
        <v>0</v>
      </c>
      <c r="D35" s="197">
        <v>0</v>
      </c>
      <c r="E35" s="201" t="str">
        <f t="shared" si="0"/>
        <v/>
      </c>
      <c r="F35" s="195" t="str">
        <f t="shared" si="1"/>
        <v>否</v>
      </c>
      <c r="G35" s="180" t="str">
        <f t="shared" si="2"/>
        <v>项</v>
      </c>
    </row>
    <row r="36" ht="36" customHeight="1" spans="1:7">
      <c r="A36" s="199" t="s">
        <v>1354</v>
      </c>
      <c r="B36" s="200" t="s">
        <v>1355</v>
      </c>
      <c r="C36" s="197">
        <v>0</v>
      </c>
      <c r="D36" s="197">
        <v>0</v>
      </c>
      <c r="E36" s="198" t="str">
        <f t="shared" si="0"/>
        <v/>
      </c>
      <c r="F36" s="195" t="str">
        <f t="shared" si="1"/>
        <v>否</v>
      </c>
      <c r="G36" s="180" t="str">
        <f t="shared" si="2"/>
        <v>项</v>
      </c>
    </row>
    <row r="37" s="178" customFormat="1" ht="36" customHeight="1" spans="1:7">
      <c r="A37" s="199" t="s">
        <v>1356</v>
      </c>
      <c r="B37" s="200" t="s">
        <v>1357</v>
      </c>
      <c r="C37" s="197">
        <v>0</v>
      </c>
      <c r="D37" s="197">
        <v>0</v>
      </c>
      <c r="E37" s="198" t="str">
        <f t="shared" si="0"/>
        <v/>
      </c>
      <c r="F37" s="195" t="str">
        <f t="shared" si="1"/>
        <v>否</v>
      </c>
      <c r="G37" s="180" t="str">
        <f t="shared" si="2"/>
        <v>项</v>
      </c>
    </row>
    <row r="38" ht="36" customHeight="1" spans="1:7">
      <c r="A38" s="199" t="s">
        <v>1358</v>
      </c>
      <c r="B38" s="200" t="s">
        <v>1359</v>
      </c>
      <c r="C38" s="197">
        <v>0</v>
      </c>
      <c r="D38" s="197">
        <v>0</v>
      </c>
      <c r="E38" s="201" t="str">
        <f t="shared" si="0"/>
        <v/>
      </c>
      <c r="F38" s="195" t="str">
        <f t="shared" si="1"/>
        <v>否</v>
      </c>
      <c r="G38" s="180" t="str">
        <f t="shared" si="2"/>
        <v>项</v>
      </c>
    </row>
    <row r="39" ht="36" customHeight="1" spans="1:7">
      <c r="A39" s="191" t="s">
        <v>1360</v>
      </c>
      <c r="B39" s="204" t="s">
        <v>1361</v>
      </c>
      <c r="C39" s="193">
        <f>SUM(C40,C53,C57,C58,C64,C68,C72,C76,C82,C85)</f>
        <v>80653</v>
      </c>
      <c r="D39" s="193">
        <f>SUM(D40,D53,D57,D58,D64,D68,D72,D76,D82,D85)</f>
        <v>89939</v>
      </c>
      <c r="E39" s="201">
        <f t="shared" si="0"/>
        <v>0.115135208857699</v>
      </c>
      <c r="F39" s="195" t="str">
        <f t="shared" si="1"/>
        <v>是</v>
      </c>
      <c r="G39" s="180" t="str">
        <f t="shared" si="2"/>
        <v>类</v>
      </c>
    </row>
    <row r="40" ht="36" customHeight="1" spans="1:7">
      <c r="A40" s="191" t="s">
        <v>1362</v>
      </c>
      <c r="B40" s="200" t="s">
        <v>1363</v>
      </c>
      <c r="C40" s="197">
        <f>SUM(C41:C52)</f>
        <v>79427</v>
      </c>
      <c r="D40" s="197">
        <f>SUM(D41:D52)</f>
        <v>78643</v>
      </c>
      <c r="E40" s="201">
        <f t="shared" si="0"/>
        <v>-0.00987069888073322</v>
      </c>
      <c r="F40" s="195" t="str">
        <f t="shared" si="1"/>
        <v>是</v>
      </c>
      <c r="G40" s="180" t="str">
        <f t="shared" si="2"/>
        <v>款</v>
      </c>
    </row>
    <row r="41" ht="36" customHeight="1" spans="1:7">
      <c r="A41" s="199" t="s">
        <v>1364</v>
      </c>
      <c r="B41" s="200" t="s">
        <v>1365</v>
      </c>
      <c r="C41" s="197">
        <v>11334</v>
      </c>
      <c r="D41" s="197">
        <v>11786</v>
      </c>
      <c r="E41" s="201">
        <f t="shared" si="0"/>
        <v>0.0398800070584084</v>
      </c>
      <c r="F41" s="195" t="str">
        <f t="shared" si="1"/>
        <v>是</v>
      </c>
      <c r="G41" s="180" t="str">
        <f t="shared" si="2"/>
        <v>项</v>
      </c>
    </row>
    <row r="42" ht="36" customHeight="1" spans="1:7">
      <c r="A42" s="199" t="s">
        <v>1366</v>
      </c>
      <c r="B42" s="200" t="s">
        <v>1367</v>
      </c>
      <c r="C42" s="197">
        <v>0</v>
      </c>
      <c r="D42" s="197">
        <v>0</v>
      </c>
      <c r="E42" s="201" t="str">
        <f t="shared" si="0"/>
        <v/>
      </c>
      <c r="F42" s="195" t="str">
        <f t="shared" si="1"/>
        <v>否</v>
      </c>
      <c r="G42" s="180" t="str">
        <f t="shared" si="2"/>
        <v>项</v>
      </c>
    </row>
    <row r="43" ht="36" customHeight="1" spans="1:7">
      <c r="A43" s="199" t="s">
        <v>1368</v>
      </c>
      <c r="B43" s="196" t="s">
        <v>1369</v>
      </c>
      <c r="C43" s="197">
        <v>0</v>
      </c>
      <c r="D43" s="197">
        <v>0</v>
      </c>
      <c r="E43" s="201" t="str">
        <f t="shared" si="0"/>
        <v/>
      </c>
      <c r="F43" s="195" t="str">
        <f t="shared" si="1"/>
        <v>否</v>
      </c>
      <c r="G43" s="180" t="str">
        <f t="shared" si="2"/>
        <v>项</v>
      </c>
    </row>
    <row r="44" ht="36" customHeight="1" spans="1:7">
      <c r="A44" s="199" t="s">
        <v>1370</v>
      </c>
      <c r="B44" s="200" t="s">
        <v>1371</v>
      </c>
      <c r="C44" s="197">
        <v>0</v>
      </c>
      <c r="D44" s="197">
        <v>0</v>
      </c>
      <c r="E44" s="201" t="str">
        <f t="shared" si="0"/>
        <v/>
      </c>
      <c r="F44" s="195" t="str">
        <f t="shared" si="1"/>
        <v>否</v>
      </c>
      <c r="G44" s="180" t="str">
        <f t="shared" si="2"/>
        <v>项</v>
      </c>
    </row>
    <row r="45" ht="36" customHeight="1" spans="1:7">
      <c r="A45" s="199" t="s">
        <v>1372</v>
      </c>
      <c r="B45" s="200" t="s">
        <v>1373</v>
      </c>
      <c r="C45" s="197">
        <v>1070</v>
      </c>
      <c r="D45" s="197">
        <v>0</v>
      </c>
      <c r="E45" s="201" t="str">
        <f t="shared" si="0"/>
        <v/>
      </c>
      <c r="F45" s="195" t="str">
        <f t="shared" si="1"/>
        <v>是</v>
      </c>
      <c r="G45" s="180" t="str">
        <f t="shared" si="2"/>
        <v>项</v>
      </c>
    </row>
    <row r="46" ht="36" customHeight="1" spans="1:7">
      <c r="A46" s="199" t="s">
        <v>1374</v>
      </c>
      <c r="B46" s="200" t="s">
        <v>1375</v>
      </c>
      <c r="C46" s="197">
        <v>0</v>
      </c>
      <c r="D46" s="197">
        <v>0</v>
      </c>
      <c r="E46" s="201" t="str">
        <f t="shared" si="0"/>
        <v/>
      </c>
      <c r="F46" s="195" t="str">
        <f t="shared" si="1"/>
        <v>否</v>
      </c>
      <c r="G46" s="180" t="str">
        <f t="shared" si="2"/>
        <v>项</v>
      </c>
    </row>
    <row r="47" ht="36" customHeight="1" spans="1:7">
      <c r="A47" s="199" t="s">
        <v>1376</v>
      </c>
      <c r="B47" s="200" t="s">
        <v>1377</v>
      </c>
      <c r="C47" s="197">
        <v>0</v>
      </c>
      <c r="D47" s="197">
        <v>0</v>
      </c>
      <c r="E47" s="201" t="str">
        <f t="shared" si="0"/>
        <v/>
      </c>
      <c r="F47" s="195" t="str">
        <f t="shared" si="1"/>
        <v>否</v>
      </c>
      <c r="G47" s="180" t="str">
        <f t="shared" si="2"/>
        <v>项</v>
      </c>
    </row>
    <row r="48" ht="36" customHeight="1" spans="1:7">
      <c r="A48" s="199" t="s">
        <v>1378</v>
      </c>
      <c r="B48" s="200" t="s">
        <v>1379</v>
      </c>
      <c r="C48" s="197">
        <v>0</v>
      </c>
      <c r="D48" s="197">
        <v>0</v>
      </c>
      <c r="E48" s="201" t="str">
        <f t="shared" si="0"/>
        <v/>
      </c>
      <c r="F48" s="195" t="str">
        <f t="shared" si="1"/>
        <v>否</v>
      </c>
      <c r="G48" s="180" t="str">
        <f t="shared" si="2"/>
        <v>项</v>
      </c>
    </row>
    <row r="49" ht="36" customHeight="1" spans="1:7">
      <c r="A49" s="199" t="s">
        <v>1380</v>
      </c>
      <c r="B49" s="196" t="s">
        <v>1381</v>
      </c>
      <c r="C49" s="197">
        <v>10112</v>
      </c>
      <c r="D49" s="197">
        <v>8612</v>
      </c>
      <c r="E49" s="201">
        <f t="shared" si="0"/>
        <v>-0.148338607594937</v>
      </c>
      <c r="F49" s="195" t="str">
        <f t="shared" si="1"/>
        <v>是</v>
      </c>
      <c r="G49" s="180" t="str">
        <f t="shared" si="2"/>
        <v>项</v>
      </c>
    </row>
    <row r="50" ht="36" customHeight="1" spans="1:7">
      <c r="A50" s="199" t="s">
        <v>1382</v>
      </c>
      <c r="B50" s="200" t="s">
        <v>1383</v>
      </c>
      <c r="C50" s="197">
        <v>0</v>
      </c>
      <c r="D50" s="197">
        <v>0</v>
      </c>
      <c r="E50" s="198" t="str">
        <f t="shared" si="0"/>
        <v/>
      </c>
      <c r="F50" s="195" t="str">
        <f t="shared" si="1"/>
        <v>否</v>
      </c>
      <c r="G50" s="180" t="str">
        <f t="shared" si="2"/>
        <v>项</v>
      </c>
    </row>
    <row r="51" ht="36" customHeight="1" spans="1:7">
      <c r="A51" s="199" t="s">
        <v>1384</v>
      </c>
      <c r="B51" s="200" t="s">
        <v>1073</v>
      </c>
      <c r="C51" s="197">
        <v>0</v>
      </c>
      <c r="D51" s="197">
        <v>0</v>
      </c>
      <c r="E51" s="201" t="str">
        <f t="shared" si="0"/>
        <v/>
      </c>
      <c r="F51" s="195" t="str">
        <f t="shared" si="1"/>
        <v>否</v>
      </c>
      <c r="G51" s="180" t="str">
        <f t="shared" si="2"/>
        <v>项</v>
      </c>
    </row>
    <row r="52" ht="36" customHeight="1" spans="1:7">
      <c r="A52" s="199" t="s">
        <v>1385</v>
      </c>
      <c r="B52" s="200" t="s">
        <v>1386</v>
      </c>
      <c r="C52" s="197">
        <v>56911</v>
      </c>
      <c r="D52" s="197">
        <v>58245</v>
      </c>
      <c r="E52" s="201">
        <f t="shared" si="0"/>
        <v>0.0234401082391804</v>
      </c>
      <c r="F52" s="195" t="str">
        <f t="shared" si="1"/>
        <v>是</v>
      </c>
      <c r="G52" s="180" t="str">
        <f t="shared" si="2"/>
        <v>项</v>
      </c>
    </row>
    <row r="53" ht="36" customHeight="1" spans="1:7">
      <c r="A53" s="191" t="s">
        <v>1387</v>
      </c>
      <c r="B53" s="196" t="s">
        <v>1388</v>
      </c>
      <c r="C53" s="197">
        <f>SUM(C54:C56)</f>
        <v>4</v>
      </c>
      <c r="D53" s="197">
        <f>SUM(D54:D56)</f>
        <v>363</v>
      </c>
      <c r="E53" s="201" t="str">
        <f t="shared" si="0"/>
        <v/>
      </c>
      <c r="F53" s="195" t="str">
        <f t="shared" si="1"/>
        <v>是</v>
      </c>
      <c r="G53" s="180" t="str">
        <f t="shared" si="2"/>
        <v>款</v>
      </c>
    </row>
    <row r="54" ht="36" customHeight="1" spans="1:7">
      <c r="A54" s="199" t="s">
        <v>1389</v>
      </c>
      <c r="B54" s="196" t="s">
        <v>1365</v>
      </c>
      <c r="C54" s="197">
        <v>4</v>
      </c>
      <c r="D54" s="197">
        <v>363</v>
      </c>
      <c r="E54" s="201" t="str">
        <f t="shared" si="0"/>
        <v/>
      </c>
      <c r="F54" s="195" t="str">
        <f t="shared" si="1"/>
        <v>是</v>
      </c>
      <c r="G54" s="180" t="str">
        <f t="shared" si="2"/>
        <v>项</v>
      </c>
    </row>
    <row r="55" ht="36" customHeight="1" spans="1:7">
      <c r="A55" s="199" t="s">
        <v>1390</v>
      </c>
      <c r="B55" s="200" t="s">
        <v>1367</v>
      </c>
      <c r="C55" s="197">
        <v>0</v>
      </c>
      <c r="D55" s="197">
        <v>0</v>
      </c>
      <c r="E55" s="198" t="str">
        <f t="shared" si="0"/>
        <v/>
      </c>
      <c r="F55" s="195" t="str">
        <f t="shared" si="1"/>
        <v>否</v>
      </c>
      <c r="G55" s="180" t="str">
        <f t="shared" si="2"/>
        <v>项</v>
      </c>
    </row>
    <row r="56" ht="36" customHeight="1" spans="1:7">
      <c r="A56" s="199" t="s">
        <v>1391</v>
      </c>
      <c r="B56" s="200" t="s">
        <v>1392</v>
      </c>
      <c r="C56" s="197">
        <v>0</v>
      </c>
      <c r="D56" s="197">
        <v>0</v>
      </c>
      <c r="E56" s="201" t="str">
        <f t="shared" si="0"/>
        <v/>
      </c>
      <c r="F56" s="195" t="str">
        <f t="shared" si="1"/>
        <v>否</v>
      </c>
      <c r="G56" s="180" t="str">
        <f t="shared" si="2"/>
        <v>项</v>
      </c>
    </row>
    <row r="57" ht="36" customHeight="1" spans="1:7">
      <c r="A57" s="199" t="s">
        <v>1393</v>
      </c>
      <c r="B57" s="200" t="s">
        <v>1394</v>
      </c>
      <c r="C57" s="197">
        <v>522</v>
      </c>
      <c r="D57" s="197">
        <v>421</v>
      </c>
      <c r="E57" s="201">
        <f t="shared" si="0"/>
        <v>-0.193486590038314</v>
      </c>
      <c r="F57" s="195" t="str">
        <f t="shared" si="1"/>
        <v>是</v>
      </c>
      <c r="G57" s="180" t="str">
        <f t="shared" si="2"/>
        <v>款</v>
      </c>
    </row>
    <row r="58" ht="36" customHeight="1" spans="1:7">
      <c r="A58" s="191" t="s">
        <v>1395</v>
      </c>
      <c r="B58" s="200" t="s">
        <v>1396</v>
      </c>
      <c r="C58" s="197">
        <f>SUM(C59:C63)</f>
        <v>700</v>
      </c>
      <c r="D58" s="197">
        <f>SUM(D59:D63)</f>
        <v>4412</v>
      </c>
      <c r="E58" s="201" t="str">
        <f t="shared" si="0"/>
        <v/>
      </c>
      <c r="F58" s="195" t="str">
        <f t="shared" si="1"/>
        <v>是</v>
      </c>
      <c r="G58" s="180" t="str">
        <f t="shared" si="2"/>
        <v>款</v>
      </c>
    </row>
    <row r="59" ht="36" customHeight="1" spans="1:7">
      <c r="A59" s="199" t="s">
        <v>1397</v>
      </c>
      <c r="B59" s="200" t="s">
        <v>1398</v>
      </c>
      <c r="C59" s="197">
        <v>0</v>
      </c>
      <c r="D59" s="197">
        <v>0</v>
      </c>
      <c r="E59" s="201" t="str">
        <f t="shared" si="0"/>
        <v/>
      </c>
      <c r="F59" s="195" t="str">
        <f t="shared" si="1"/>
        <v>否</v>
      </c>
      <c r="G59" s="180" t="str">
        <f t="shared" si="2"/>
        <v>项</v>
      </c>
    </row>
    <row r="60" ht="36" customHeight="1" spans="1:7">
      <c r="A60" s="199" t="s">
        <v>1399</v>
      </c>
      <c r="B60" s="196" t="s">
        <v>1400</v>
      </c>
      <c r="C60" s="197">
        <v>0</v>
      </c>
      <c r="D60" s="197">
        <v>0</v>
      </c>
      <c r="E60" s="201" t="str">
        <f t="shared" si="0"/>
        <v/>
      </c>
      <c r="F60" s="195" t="str">
        <f t="shared" si="1"/>
        <v>否</v>
      </c>
      <c r="G60" s="180" t="str">
        <f t="shared" si="2"/>
        <v>项</v>
      </c>
    </row>
    <row r="61" ht="36" customHeight="1" spans="1:7">
      <c r="A61" s="199" t="s">
        <v>1401</v>
      </c>
      <c r="B61" s="200" t="s">
        <v>1402</v>
      </c>
      <c r="C61" s="197">
        <v>0</v>
      </c>
      <c r="D61" s="197">
        <v>0</v>
      </c>
      <c r="E61" s="198" t="str">
        <f t="shared" si="0"/>
        <v/>
      </c>
      <c r="F61" s="195" t="str">
        <f t="shared" si="1"/>
        <v>否</v>
      </c>
      <c r="G61" s="180" t="str">
        <f t="shared" si="2"/>
        <v>项</v>
      </c>
    </row>
    <row r="62" ht="36" customHeight="1" spans="1:7">
      <c r="A62" s="199" t="s">
        <v>1403</v>
      </c>
      <c r="B62" s="200" t="s">
        <v>1404</v>
      </c>
      <c r="C62" s="197">
        <v>0</v>
      </c>
      <c r="D62" s="197">
        <v>0</v>
      </c>
      <c r="E62" s="201" t="str">
        <f t="shared" si="0"/>
        <v/>
      </c>
      <c r="F62" s="195" t="str">
        <f t="shared" si="1"/>
        <v>否</v>
      </c>
      <c r="G62" s="180" t="str">
        <f t="shared" si="2"/>
        <v>项</v>
      </c>
    </row>
    <row r="63" ht="36" customHeight="1" spans="1:7">
      <c r="A63" s="199" t="s">
        <v>1405</v>
      </c>
      <c r="B63" s="200" t="s">
        <v>1406</v>
      </c>
      <c r="C63" s="197">
        <v>700</v>
      </c>
      <c r="D63" s="197">
        <v>4412</v>
      </c>
      <c r="E63" s="201" t="str">
        <f t="shared" si="0"/>
        <v/>
      </c>
      <c r="F63" s="195" t="str">
        <f t="shared" si="1"/>
        <v>是</v>
      </c>
      <c r="G63" s="180" t="str">
        <f t="shared" si="2"/>
        <v>项</v>
      </c>
    </row>
    <row r="64" ht="36" customHeight="1" spans="1:7">
      <c r="A64" s="191" t="s">
        <v>1407</v>
      </c>
      <c r="B64" s="200" t="s">
        <v>1408</v>
      </c>
      <c r="C64" s="197">
        <f>SUM(C65:C67)</f>
        <v>0</v>
      </c>
      <c r="D64" s="197">
        <f>SUM(D65:D67)</f>
        <v>6100</v>
      </c>
      <c r="E64" s="201" t="str">
        <f t="shared" si="0"/>
        <v/>
      </c>
      <c r="F64" s="195" t="str">
        <f t="shared" si="1"/>
        <v>是</v>
      </c>
      <c r="G64" s="180" t="str">
        <f t="shared" si="2"/>
        <v>款</v>
      </c>
    </row>
    <row r="65" ht="36" customHeight="1" spans="1:7">
      <c r="A65" s="199" t="s">
        <v>1409</v>
      </c>
      <c r="B65" s="200" t="s">
        <v>1410</v>
      </c>
      <c r="C65" s="197">
        <v>0</v>
      </c>
      <c r="D65" s="197">
        <v>0</v>
      </c>
      <c r="E65" s="198" t="str">
        <f t="shared" si="0"/>
        <v/>
      </c>
      <c r="F65" s="195" t="str">
        <f t="shared" si="1"/>
        <v>否</v>
      </c>
      <c r="G65" s="180" t="str">
        <f t="shared" si="2"/>
        <v>项</v>
      </c>
    </row>
    <row r="66" ht="36" customHeight="1" spans="1:7">
      <c r="A66" s="199" t="s">
        <v>1411</v>
      </c>
      <c r="B66" s="196" t="s">
        <v>1412</v>
      </c>
      <c r="C66" s="197">
        <v>0</v>
      </c>
      <c r="D66" s="197">
        <v>0</v>
      </c>
      <c r="E66" s="201" t="str">
        <f t="shared" si="0"/>
        <v/>
      </c>
      <c r="F66" s="195" t="str">
        <f t="shared" si="1"/>
        <v>否</v>
      </c>
      <c r="G66" s="180" t="str">
        <f t="shared" si="2"/>
        <v>项</v>
      </c>
    </row>
    <row r="67" ht="36" customHeight="1" spans="1:7">
      <c r="A67" s="199" t="s">
        <v>1413</v>
      </c>
      <c r="B67" s="196" t="s">
        <v>1414</v>
      </c>
      <c r="C67" s="197">
        <v>0</v>
      </c>
      <c r="D67" s="197">
        <v>6100</v>
      </c>
      <c r="E67" s="201" t="str">
        <f t="shared" si="0"/>
        <v/>
      </c>
      <c r="F67" s="195" t="str">
        <f t="shared" si="1"/>
        <v>是</v>
      </c>
      <c r="G67" s="180" t="str">
        <f t="shared" si="2"/>
        <v>项</v>
      </c>
    </row>
    <row r="68" ht="36" customHeight="1" spans="1:7">
      <c r="A68" s="191" t="s">
        <v>1415</v>
      </c>
      <c r="B68" s="196" t="s">
        <v>1416</v>
      </c>
      <c r="C68" s="197">
        <f>SUM(C69:C71)</f>
        <v>0</v>
      </c>
      <c r="D68" s="197">
        <f>SUM(D69:D71)</f>
        <v>0</v>
      </c>
      <c r="E68" s="201" t="str">
        <f t="shared" ref="E68:E131" si="3">IF(C68&lt;&gt;0,IF((D68/C68-1)&lt;-30%,"",IF((D68/C68-1)&gt;150%,"",D68/C68-1)),"")</f>
        <v/>
      </c>
      <c r="F68" s="195" t="str">
        <f t="shared" ref="F68:F131" si="4">IF(LEN(A68)=3,"是",IF(B68&lt;&gt;"",IF(SUM(C68:D68)&lt;&gt;0,"是","否"),"是"))</f>
        <v>否</v>
      </c>
      <c r="G68" s="180" t="str">
        <f t="shared" ref="G68:G131" si="5">IF(LEN(A68)=3,"类",IF(LEN(A68)=5,"款","项"))</f>
        <v>款</v>
      </c>
    </row>
    <row r="69" ht="36" customHeight="1" spans="1:7">
      <c r="A69" s="199" t="s">
        <v>1417</v>
      </c>
      <c r="B69" s="200" t="s">
        <v>1365</v>
      </c>
      <c r="C69" s="197">
        <v>0</v>
      </c>
      <c r="D69" s="197">
        <v>0</v>
      </c>
      <c r="E69" s="198" t="str">
        <f t="shared" si="3"/>
        <v/>
      </c>
      <c r="F69" s="195" t="str">
        <f t="shared" si="4"/>
        <v>否</v>
      </c>
      <c r="G69" s="180" t="str">
        <f t="shared" si="5"/>
        <v>项</v>
      </c>
    </row>
    <row r="70" ht="36" customHeight="1" spans="1:7">
      <c r="A70" s="199" t="s">
        <v>1418</v>
      </c>
      <c r="B70" s="200" t="s">
        <v>1367</v>
      </c>
      <c r="C70" s="197">
        <v>0</v>
      </c>
      <c r="D70" s="197">
        <v>0</v>
      </c>
      <c r="E70" s="201" t="str">
        <f t="shared" si="3"/>
        <v/>
      </c>
      <c r="F70" s="195" t="str">
        <f t="shared" si="4"/>
        <v>否</v>
      </c>
      <c r="G70" s="180" t="str">
        <f t="shared" si="5"/>
        <v>项</v>
      </c>
    </row>
    <row r="71" ht="36" customHeight="1" spans="1:7">
      <c r="A71" s="199" t="s">
        <v>1419</v>
      </c>
      <c r="B71" s="200" t="s">
        <v>1420</v>
      </c>
      <c r="C71" s="197">
        <v>0</v>
      </c>
      <c r="D71" s="197">
        <v>0</v>
      </c>
      <c r="E71" s="201" t="str">
        <f t="shared" si="3"/>
        <v/>
      </c>
      <c r="F71" s="195" t="str">
        <f t="shared" si="4"/>
        <v>否</v>
      </c>
      <c r="G71" s="180" t="str">
        <f t="shared" si="5"/>
        <v>项</v>
      </c>
    </row>
    <row r="72" ht="36" customHeight="1" spans="1:7">
      <c r="A72" s="191" t="s">
        <v>1421</v>
      </c>
      <c r="B72" s="200" t="s">
        <v>1422</v>
      </c>
      <c r="C72" s="197">
        <f>SUM(C73:C75)</f>
        <v>0</v>
      </c>
      <c r="D72" s="197">
        <f>SUM(D73:D75)</f>
        <v>0</v>
      </c>
      <c r="E72" s="201" t="str">
        <f t="shared" si="3"/>
        <v/>
      </c>
      <c r="F72" s="195" t="str">
        <f t="shared" si="4"/>
        <v>否</v>
      </c>
      <c r="G72" s="180" t="str">
        <f t="shared" si="5"/>
        <v>款</v>
      </c>
    </row>
    <row r="73" ht="36" customHeight="1" spans="1:7">
      <c r="A73" s="206" t="s">
        <v>1423</v>
      </c>
      <c r="B73" s="200" t="s">
        <v>1365</v>
      </c>
      <c r="C73" s="197">
        <v>0</v>
      </c>
      <c r="D73" s="197">
        <v>0</v>
      </c>
      <c r="E73" s="198" t="str">
        <f t="shared" si="3"/>
        <v/>
      </c>
      <c r="F73" s="195" t="str">
        <f t="shared" si="4"/>
        <v>否</v>
      </c>
      <c r="G73" s="180" t="str">
        <f t="shared" si="5"/>
        <v>项</v>
      </c>
    </row>
    <row r="74" ht="36" customHeight="1" spans="1:7">
      <c r="A74" s="199" t="s">
        <v>1424</v>
      </c>
      <c r="B74" s="196" t="s">
        <v>1367</v>
      </c>
      <c r="C74" s="197">
        <v>0</v>
      </c>
      <c r="D74" s="197">
        <v>0</v>
      </c>
      <c r="E74" s="201" t="str">
        <f t="shared" si="3"/>
        <v/>
      </c>
      <c r="F74" s="195" t="str">
        <f t="shared" si="4"/>
        <v>否</v>
      </c>
      <c r="G74" s="180" t="str">
        <f t="shared" si="5"/>
        <v>项</v>
      </c>
    </row>
    <row r="75" ht="36" customHeight="1" spans="1:7">
      <c r="A75" s="199" t="s">
        <v>1425</v>
      </c>
      <c r="B75" s="200" t="s">
        <v>1426</v>
      </c>
      <c r="C75" s="197">
        <v>0</v>
      </c>
      <c r="D75" s="197">
        <v>0</v>
      </c>
      <c r="E75" s="201" t="str">
        <f t="shared" si="3"/>
        <v/>
      </c>
      <c r="F75" s="195" t="str">
        <f t="shared" si="4"/>
        <v>否</v>
      </c>
      <c r="G75" s="180" t="str">
        <f t="shared" si="5"/>
        <v>项</v>
      </c>
    </row>
    <row r="76" ht="36" customHeight="1" spans="1:7">
      <c r="A76" s="191" t="s">
        <v>1427</v>
      </c>
      <c r="B76" s="200" t="s">
        <v>1428</v>
      </c>
      <c r="C76" s="197">
        <f>SUM(C77:C81)</f>
        <v>0</v>
      </c>
      <c r="D76" s="197">
        <f>SUM(D77:D81)</f>
        <v>0</v>
      </c>
      <c r="E76" s="201" t="str">
        <f t="shared" si="3"/>
        <v/>
      </c>
      <c r="F76" s="195" t="str">
        <f t="shared" si="4"/>
        <v>否</v>
      </c>
      <c r="G76" s="180" t="str">
        <f t="shared" si="5"/>
        <v>款</v>
      </c>
    </row>
    <row r="77" ht="36" customHeight="1" spans="1:7">
      <c r="A77" s="199" t="s">
        <v>1429</v>
      </c>
      <c r="B77" s="200" t="s">
        <v>1398</v>
      </c>
      <c r="C77" s="197">
        <v>0</v>
      </c>
      <c r="D77" s="197">
        <v>0</v>
      </c>
      <c r="E77" s="201" t="str">
        <f t="shared" si="3"/>
        <v/>
      </c>
      <c r="F77" s="195" t="str">
        <f t="shared" si="4"/>
        <v>否</v>
      </c>
      <c r="G77" s="180" t="str">
        <f t="shared" si="5"/>
        <v>项</v>
      </c>
    </row>
    <row r="78" ht="36" customHeight="1" spans="1:7">
      <c r="A78" s="199" t="s">
        <v>1430</v>
      </c>
      <c r="B78" s="200" t="s">
        <v>1400</v>
      </c>
      <c r="C78" s="197">
        <v>0</v>
      </c>
      <c r="D78" s="197">
        <v>0</v>
      </c>
      <c r="E78" s="201" t="str">
        <f t="shared" si="3"/>
        <v/>
      </c>
      <c r="F78" s="195" t="str">
        <f t="shared" si="4"/>
        <v>否</v>
      </c>
      <c r="G78" s="180" t="str">
        <f t="shared" si="5"/>
        <v>项</v>
      </c>
    </row>
    <row r="79" ht="36" customHeight="1" spans="1:7">
      <c r="A79" s="199" t="s">
        <v>1431</v>
      </c>
      <c r="B79" s="196" t="s">
        <v>1402</v>
      </c>
      <c r="C79" s="197">
        <v>0</v>
      </c>
      <c r="D79" s="197">
        <v>0</v>
      </c>
      <c r="E79" s="198" t="str">
        <f t="shared" si="3"/>
        <v/>
      </c>
      <c r="F79" s="195" t="str">
        <f t="shared" si="4"/>
        <v>否</v>
      </c>
      <c r="G79" s="180" t="str">
        <f t="shared" si="5"/>
        <v>项</v>
      </c>
    </row>
    <row r="80" ht="36" customHeight="1" spans="1:7">
      <c r="A80" s="199" t="s">
        <v>1432</v>
      </c>
      <c r="B80" s="200" t="s">
        <v>1404</v>
      </c>
      <c r="C80" s="197">
        <v>0</v>
      </c>
      <c r="D80" s="197">
        <v>0</v>
      </c>
      <c r="E80" s="201" t="str">
        <f t="shared" si="3"/>
        <v/>
      </c>
      <c r="F80" s="195" t="str">
        <f t="shared" si="4"/>
        <v>否</v>
      </c>
      <c r="G80" s="180" t="str">
        <f t="shared" si="5"/>
        <v>项</v>
      </c>
    </row>
    <row r="81" ht="36" customHeight="1" spans="1:7">
      <c r="A81" s="199" t="s">
        <v>1433</v>
      </c>
      <c r="B81" s="200" t="s">
        <v>1434</v>
      </c>
      <c r="C81" s="197">
        <v>0</v>
      </c>
      <c r="D81" s="197">
        <v>0</v>
      </c>
      <c r="E81" s="201" t="str">
        <f t="shared" si="3"/>
        <v/>
      </c>
      <c r="F81" s="195" t="str">
        <f t="shared" si="4"/>
        <v>否</v>
      </c>
      <c r="G81" s="180" t="str">
        <f t="shared" si="5"/>
        <v>项</v>
      </c>
    </row>
    <row r="82" ht="36" customHeight="1" spans="1:7">
      <c r="A82" s="191" t="s">
        <v>1435</v>
      </c>
      <c r="B82" s="200" t="s">
        <v>1436</v>
      </c>
      <c r="C82" s="197">
        <f>SUM(C83:C84)</f>
        <v>0</v>
      </c>
      <c r="D82" s="197">
        <f>SUM(D83:D84)</f>
        <v>0</v>
      </c>
      <c r="E82" s="198" t="str">
        <f t="shared" si="3"/>
        <v/>
      </c>
      <c r="F82" s="195" t="str">
        <f t="shared" si="4"/>
        <v>否</v>
      </c>
      <c r="G82" s="180" t="str">
        <f t="shared" si="5"/>
        <v>款</v>
      </c>
    </row>
    <row r="83" ht="36" customHeight="1" spans="1:7">
      <c r="A83" s="199" t="s">
        <v>1437</v>
      </c>
      <c r="B83" s="200" t="s">
        <v>1410</v>
      </c>
      <c r="C83" s="197">
        <v>0</v>
      </c>
      <c r="D83" s="197">
        <v>0</v>
      </c>
      <c r="E83" s="198" t="str">
        <f t="shared" si="3"/>
        <v/>
      </c>
      <c r="F83" s="195" t="str">
        <f t="shared" si="4"/>
        <v>否</v>
      </c>
      <c r="G83" s="180" t="str">
        <f t="shared" si="5"/>
        <v>项</v>
      </c>
    </row>
    <row r="84" ht="36" customHeight="1" spans="1:7">
      <c r="A84" s="199" t="s">
        <v>1438</v>
      </c>
      <c r="B84" s="196" t="s">
        <v>1439</v>
      </c>
      <c r="C84" s="197">
        <v>0</v>
      </c>
      <c r="D84" s="197">
        <v>0</v>
      </c>
      <c r="E84" s="201" t="str">
        <f t="shared" si="3"/>
        <v/>
      </c>
      <c r="F84" s="195" t="str">
        <f t="shared" si="4"/>
        <v>否</v>
      </c>
      <c r="G84" s="180" t="str">
        <f t="shared" si="5"/>
        <v>项</v>
      </c>
    </row>
    <row r="85" ht="36" customHeight="1" spans="1:7">
      <c r="A85" s="199" t="s">
        <v>1440</v>
      </c>
      <c r="B85" s="207" t="s">
        <v>1441</v>
      </c>
      <c r="C85" s="197">
        <f>SUM(C86:C93)</f>
        <v>0</v>
      </c>
      <c r="D85" s="197">
        <f>SUM(D86:D93)</f>
        <v>0</v>
      </c>
      <c r="E85" s="201" t="str">
        <f t="shared" si="3"/>
        <v/>
      </c>
      <c r="F85" s="195" t="str">
        <f t="shared" si="4"/>
        <v>否</v>
      </c>
      <c r="G85" s="180" t="str">
        <f t="shared" si="5"/>
        <v>款</v>
      </c>
    </row>
    <row r="86" ht="36" customHeight="1" spans="1:7">
      <c r="A86" s="199" t="s">
        <v>1442</v>
      </c>
      <c r="B86" s="207" t="s">
        <v>1365</v>
      </c>
      <c r="C86" s="197">
        <v>0</v>
      </c>
      <c r="D86" s="197">
        <v>0</v>
      </c>
      <c r="E86" s="201" t="str">
        <f t="shared" si="3"/>
        <v/>
      </c>
      <c r="F86" s="195" t="str">
        <f t="shared" si="4"/>
        <v>否</v>
      </c>
      <c r="G86" s="180" t="str">
        <f t="shared" si="5"/>
        <v>项</v>
      </c>
    </row>
    <row r="87" ht="36" customHeight="1" spans="1:7">
      <c r="A87" s="199" t="s">
        <v>1443</v>
      </c>
      <c r="B87" s="207" t="s">
        <v>1367</v>
      </c>
      <c r="C87" s="197">
        <v>0</v>
      </c>
      <c r="D87" s="197">
        <v>0</v>
      </c>
      <c r="E87" s="201" t="str">
        <f t="shared" si="3"/>
        <v/>
      </c>
      <c r="F87" s="195" t="str">
        <f t="shared" si="4"/>
        <v>否</v>
      </c>
      <c r="G87" s="180" t="str">
        <f t="shared" si="5"/>
        <v>项</v>
      </c>
    </row>
    <row r="88" ht="36" customHeight="1" spans="1:7">
      <c r="A88" s="199" t="s">
        <v>1444</v>
      </c>
      <c r="B88" s="207" t="s">
        <v>1369</v>
      </c>
      <c r="C88" s="197">
        <v>0</v>
      </c>
      <c r="D88" s="197">
        <v>0</v>
      </c>
      <c r="E88" s="198" t="str">
        <f t="shared" si="3"/>
        <v/>
      </c>
      <c r="F88" s="195" t="str">
        <f t="shared" si="4"/>
        <v>否</v>
      </c>
      <c r="G88" s="180" t="str">
        <f t="shared" si="5"/>
        <v>项</v>
      </c>
    </row>
    <row r="89" ht="36" customHeight="1" spans="1:7">
      <c r="A89" s="199" t="s">
        <v>1445</v>
      </c>
      <c r="B89" s="207" t="s">
        <v>1371</v>
      </c>
      <c r="C89" s="197">
        <v>0</v>
      </c>
      <c r="D89" s="197">
        <v>0</v>
      </c>
      <c r="E89" s="201" t="str">
        <f t="shared" si="3"/>
        <v/>
      </c>
      <c r="F89" s="195" t="str">
        <f t="shared" si="4"/>
        <v>否</v>
      </c>
      <c r="G89" s="180" t="str">
        <f t="shared" si="5"/>
        <v>项</v>
      </c>
    </row>
    <row r="90" ht="36" customHeight="1" spans="1:7">
      <c r="A90" s="199" t="s">
        <v>1446</v>
      </c>
      <c r="B90" s="207" t="s">
        <v>1377</v>
      </c>
      <c r="C90" s="197">
        <v>0</v>
      </c>
      <c r="D90" s="197">
        <v>0</v>
      </c>
      <c r="E90" s="201" t="str">
        <f t="shared" si="3"/>
        <v/>
      </c>
      <c r="F90" s="195" t="str">
        <f t="shared" si="4"/>
        <v>否</v>
      </c>
      <c r="G90" s="180" t="str">
        <f t="shared" si="5"/>
        <v>项</v>
      </c>
    </row>
    <row r="91" ht="36" customHeight="1" spans="1:7">
      <c r="A91" s="199" t="s">
        <v>1447</v>
      </c>
      <c r="B91" s="207" t="s">
        <v>1381</v>
      </c>
      <c r="C91" s="197">
        <v>0</v>
      </c>
      <c r="D91" s="197">
        <v>0</v>
      </c>
      <c r="E91" s="201" t="str">
        <f t="shared" si="3"/>
        <v/>
      </c>
      <c r="F91" s="195" t="str">
        <f t="shared" si="4"/>
        <v>否</v>
      </c>
      <c r="G91" s="180" t="str">
        <f t="shared" si="5"/>
        <v>项</v>
      </c>
    </row>
    <row r="92" ht="36" customHeight="1" spans="1:7">
      <c r="A92" s="199" t="s">
        <v>1448</v>
      </c>
      <c r="B92" s="207" t="s">
        <v>1383</v>
      </c>
      <c r="C92" s="197">
        <v>0</v>
      </c>
      <c r="D92" s="197">
        <v>0</v>
      </c>
      <c r="E92" s="201" t="str">
        <f t="shared" si="3"/>
        <v/>
      </c>
      <c r="F92" s="195" t="str">
        <f t="shared" si="4"/>
        <v>否</v>
      </c>
      <c r="G92" s="180" t="str">
        <f t="shared" si="5"/>
        <v>项</v>
      </c>
    </row>
    <row r="93" ht="36" customHeight="1" spans="1:7">
      <c r="A93" s="199" t="s">
        <v>1449</v>
      </c>
      <c r="B93" s="207" t="s">
        <v>1450</v>
      </c>
      <c r="C93" s="197">
        <v>0</v>
      </c>
      <c r="D93" s="197">
        <v>0</v>
      </c>
      <c r="E93" s="198" t="str">
        <f t="shared" si="3"/>
        <v/>
      </c>
      <c r="F93" s="195" t="str">
        <f t="shared" si="4"/>
        <v>否</v>
      </c>
      <c r="G93" s="180" t="str">
        <f t="shared" si="5"/>
        <v>项</v>
      </c>
    </row>
    <row r="94" ht="36" customHeight="1" spans="1:7">
      <c r="A94" s="191" t="s">
        <v>1451</v>
      </c>
      <c r="B94" s="204" t="s">
        <v>1452</v>
      </c>
      <c r="C94" s="193">
        <f>SUM(C95,C100,C105,C110,C113)</f>
        <v>3837</v>
      </c>
      <c r="D94" s="193">
        <f>SUM(D95,D100,D105,D110,D113)</f>
        <v>5097</v>
      </c>
      <c r="E94" s="201">
        <f t="shared" si="3"/>
        <v>0.328381548084441</v>
      </c>
      <c r="F94" s="195" t="str">
        <f t="shared" si="4"/>
        <v>是</v>
      </c>
      <c r="G94" s="180" t="str">
        <f t="shared" si="5"/>
        <v>类</v>
      </c>
    </row>
    <row r="95" ht="36" customHeight="1" spans="1:7">
      <c r="A95" s="191" t="s">
        <v>1453</v>
      </c>
      <c r="B95" s="200" t="s">
        <v>1454</v>
      </c>
      <c r="C95" s="197">
        <f>SUM(C96:C99)</f>
        <v>3837</v>
      </c>
      <c r="D95" s="197">
        <f>SUM(D96:D99)</f>
        <v>5097</v>
      </c>
      <c r="E95" s="201">
        <f t="shared" si="3"/>
        <v>0.328381548084441</v>
      </c>
      <c r="F95" s="195" t="str">
        <f t="shared" si="4"/>
        <v>是</v>
      </c>
      <c r="G95" s="180" t="str">
        <f t="shared" si="5"/>
        <v>款</v>
      </c>
    </row>
    <row r="96" ht="36" customHeight="1" spans="1:7">
      <c r="A96" s="199" t="s">
        <v>1455</v>
      </c>
      <c r="B96" s="196" t="s">
        <v>1332</v>
      </c>
      <c r="C96" s="197">
        <v>3691</v>
      </c>
      <c r="D96" s="197">
        <v>4900</v>
      </c>
      <c r="E96" s="201">
        <f t="shared" si="3"/>
        <v>0.327553508534272</v>
      </c>
      <c r="F96" s="195" t="str">
        <f t="shared" si="4"/>
        <v>是</v>
      </c>
      <c r="G96" s="180" t="str">
        <f t="shared" si="5"/>
        <v>项</v>
      </c>
    </row>
    <row r="97" ht="36" customHeight="1" spans="1:7">
      <c r="A97" s="199" t="s">
        <v>1456</v>
      </c>
      <c r="B97" s="200" t="s">
        <v>1457</v>
      </c>
      <c r="C97" s="197">
        <v>0</v>
      </c>
      <c r="D97" s="197">
        <v>0</v>
      </c>
      <c r="E97" s="201" t="str">
        <f t="shared" si="3"/>
        <v/>
      </c>
      <c r="F97" s="195" t="str">
        <f t="shared" si="4"/>
        <v>否</v>
      </c>
      <c r="G97" s="180" t="str">
        <f t="shared" si="5"/>
        <v>项</v>
      </c>
    </row>
    <row r="98" ht="36" customHeight="1" spans="1:7">
      <c r="A98" s="199" t="s">
        <v>1458</v>
      </c>
      <c r="B98" s="200" t="s">
        <v>1459</v>
      </c>
      <c r="C98" s="197">
        <v>0</v>
      </c>
      <c r="D98" s="197">
        <v>0</v>
      </c>
      <c r="E98" s="198" t="str">
        <f t="shared" si="3"/>
        <v/>
      </c>
      <c r="F98" s="195" t="str">
        <f t="shared" si="4"/>
        <v>否</v>
      </c>
      <c r="G98" s="180" t="str">
        <f t="shared" si="5"/>
        <v>项</v>
      </c>
    </row>
    <row r="99" ht="36" customHeight="1" spans="1:7">
      <c r="A99" s="199" t="s">
        <v>1460</v>
      </c>
      <c r="B99" s="200" t="s">
        <v>1461</v>
      </c>
      <c r="C99" s="197">
        <v>146</v>
      </c>
      <c r="D99" s="197">
        <v>197</v>
      </c>
      <c r="E99" s="201">
        <f t="shared" si="3"/>
        <v>0.349315068493151</v>
      </c>
      <c r="F99" s="195" t="str">
        <f t="shared" si="4"/>
        <v>是</v>
      </c>
      <c r="G99" s="180" t="str">
        <f t="shared" si="5"/>
        <v>项</v>
      </c>
    </row>
    <row r="100" ht="36" customHeight="1" spans="1:7">
      <c r="A100" s="191" t="s">
        <v>1462</v>
      </c>
      <c r="B100" s="200" t="s">
        <v>1463</v>
      </c>
      <c r="C100" s="197">
        <f>SUM(C101:C104)</f>
        <v>0</v>
      </c>
      <c r="D100" s="197">
        <f>SUM(D101:D104)</f>
        <v>0</v>
      </c>
      <c r="E100" s="201" t="str">
        <f t="shared" si="3"/>
        <v/>
      </c>
      <c r="F100" s="195" t="str">
        <f t="shared" si="4"/>
        <v>否</v>
      </c>
      <c r="G100" s="180" t="str">
        <f t="shared" si="5"/>
        <v>款</v>
      </c>
    </row>
    <row r="101" ht="36" customHeight="1" spans="1:7">
      <c r="A101" s="199" t="s">
        <v>1464</v>
      </c>
      <c r="B101" s="196" t="s">
        <v>1332</v>
      </c>
      <c r="C101" s="197">
        <v>0</v>
      </c>
      <c r="D101" s="197">
        <v>0</v>
      </c>
      <c r="E101" s="198" t="str">
        <f t="shared" si="3"/>
        <v/>
      </c>
      <c r="F101" s="195" t="str">
        <f t="shared" si="4"/>
        <v>否</v>
      </c>
      <c r="G101" s="180" t="str">
        <f t="shared" si="5"/>
        <v>项</v>
      </c>
    </row>
    <row r="102" ht="36" customHeight="1" spans="1:7">
      <c r="A102" s="199" t="s">
        <v>1465</v>
      </c>
      <c r="B102" s="196" t="s">
        <v>1457</v>
      </c>
      <c r="C102" s="197">
        <v>0</v>
      </c>
      <c r="D102" s="197">
        <v>0</v>
      </c>
      <c r="E102" s="201" t="str">
        <f t="shared" si="3"/>
        <v/>
      </c>
      <c r="F102" s="195" t="str">
        <f t="shared" si="4"/>
        <v>否</v>
      </c>
      <c r="G102" s="180" t="str">
        <f t="shared" si="5"/>
        <v>项</v>
      </c>
    </row>
    <row r="103" ht="36" customHeight="1" spans="1:7">
      <c r="A103" s="199" t="s">
        <v>1466</v>
      </c>
      <c r="B103" s="200" t="s">
        <v>1467</v>
      </c>
      <c r="C103" s="197">
        <v>0</v>
      </c>
      <c r="D103" s="197">
        <v>0</v>
      </c>
      <c r="E103" s="201" t="str">
        <f t="shared" si="3"/>
        <v/>
      </c>
      <c r="F103" s="195" t="str">
        <f t="shared" si="4"/>
        <v>否</v>
      </c>
      <c r="G103" s="180" t="str">
        <f t="shared" si="5"/>
        <v>项</v>
      </c>
    </row>
    <row r="104" ht="36" customHeight="1" spans="1:7">
      <c r="A104" s="199" t="s">
        <v>1468</v>
      </c>
      <c r="B104" s="196" t="s">
        <v>1469</v>
      </c>
      <c r="C104" s="197">
        <v>0</v>
      </c>
      <c r="D104" s="197">
        <v>0</v>
      </c>
      <c r="E104" s="201" t="str">
        <f t="shared" si="3"/>
        <v/>
      </c>
      <c r="F104" s="195" t="str">
        <f t="shared" si="4"/>
        <v>否</v>
      </c>
      <c r="G104" s="180" t="str">
        <f t="shared" si="5"/>
        <v>项</v>
      </c>
    </row>
    <row r="105" ht="36" customHeight="1" spans="1:7">
      <c r="A105" s="191" t="s">
        <v>1470</v>
      </c>
      <c r="B105" s="200" t="s">
        <v>1471</v>
      </c>
      <c r="C105" s="197">
        <f>SUM(C106:C109)</f>
        <v>0</v>
      </c>
      <c r="D105" s="197">
        <f>SUM(D106:D109)</f>
        <v>0</v>
      </c>
      <c r="E105" s="201" t="str">
        <f t="shared" si="3"/>
        <v/>
      </c>
      <c r="F105" s="195" t="str">
        <f t="shared" si="4"/>
        <v>否</v>
      </c>
      <c r="G105" s="180" t="str">
        <f t="shared" si="5"/>
        <v>款</v>
      </c>
    </row>
    <row r="106" ht="36" customHeight="1" spans="1:7">
      <c r="A106" s="199" t="s">
        <v>1472</v>
      </c>
      <c r="B106" s="200" t="s">
        <v>850</v>
      </c>
      <c r="C106" s="197">
        <v>0</v>
      </c>
      <c r="D106" s="197">
        <v>0</v>
      </c>
      <c r="E106" s="198" t="str">
        <f t="shared" si="3"/>
        <v/>
      </c>
      <c r="F106" s="195" t="str">
        <f t="shared" si="4"/>
        <v>否</v>
      </c>
      <c r="G106" s="180" t="str">
        <f t="shared" si="5"/>
        <v>项</v>
      </c>
    </row>
    <row r="107" ht="36" customHeight="1" spans="1:7">
      <c r="A107" s="199" t="s">
        <v>1473</v>
      </c>
      <c r="B107" s="200" t="s">
        <v>1474</v>
      </c>
      <c r="C107" s="197">
        <v>0</v>
      </c>
      <c r="D107" s="197">
        <v>0</v>
      </c>
      <c r="E107" s="198" t="str">
        <f t="shared" si="3"/>
        <v/>
      </c>
      <c r="F107" s="195" t="str">
        <f t="shared" si="4"/>
        <v>否</v>
      </c>
      <c r="G107" s="180" t="str">
        <f t="shared" si="5"/>
        <v>项</v>
      </c>
    </row>
    <row r="108" ht="36" customHeight="1" spans="1:7">
      <c r="A108" s="199" t="s">
        <v>1475</v>
      </c>
      <c r="B108" s="200" t="s">
        <v>1476</v>
      </c>
      <c r="C108" s="197">
        <v>0</v>
      </c>
      <c r="D108" s="197">
        <v>0</v>
      </c>
      <c r="E108" s="201" t="str">
        <f t="shared" si="3"/>
        <v/>
      </c>
      <c r="F108" s="195" t="str">
        <f t="shared" si="4"/>
        <v>否</v>
      </c>
      <c r="G108" s="180" t="str">
        <f t="shared" si="5"/>
        <v>项</v>
      </c>
    </row>
    <row r="109" ht="36" customHeight="1" spans="1:7">
      <c r="A109" s="199" t="s">
        <v>1477</v>
      </c>
      <c r="B109" s="196" t="s">
        <v>1478</v>
      </c>
      <c r="C109" s="197">
        <v>0</v>
      </c>
      <c r="D109" s="197">
        <v>0</v>
      </c>
      <c r="E109" s="201" t="str">
        <f t="shared" si="3"/>
        <v/>
      </c>
      <c r="F109" s="195" t="str">
        <f t="shared" si="4"/>
        <v>否</v>
      </c>
      <c r="G109" s="180" t="str">
        <f t="shared" si="5"/>
        <v>项</v>
      </c>
    </row>
    <row r="110" ht="36" customHeight="1" spans="1:7">
      <c r="A110" s="191" t="s">
        <v>1479</v>
      </c>
      <c r="B110" s="200" t="s">
        <v>1480</v>
      </c>
      <c r="C110" s="197">
        <f>SUM(C111:C112)</f>
        <v>0</v>
      </c>
      <c r="D110" s="197">
        <f>SUM(D111:D112)</f>
        <v>0</v>
      </c>
      <c r="E110" s="201" t="str">
        <f t="shared" si="3"/>
        <v/>
      </c>
      <c r="F110" s="195" t="str">
        <f t="shared" si="4"/>
        <v>否</v>
      </c>
      <c r="G110" s="180" t="str">
        <f t="shared" si="5"/>
        <v>款</v>
      </c>
    </row>
    <row r="111" ht="36" customHeight="1" spans="1:7">
      <c r="A111" s="206" t="s">
        <v>1481</v>
      </c>
      <c r="B111" s="200" t="s">
        <v>1332</v>
      </c>
      <c r="C111" s="197">
        <v>0</v>
      </c>
      <c r="D111" s="197">
        <v>0</v>
      </c>
      <c r="E111" s="201" t="str">
        <f t="shared" si="3"/>
        <v/>
      </c>
      <c r="F111" s="195" t="str">
        <f t="shared" si="4"/>
        <v>否</v>
      </c>
      <c r="G111" s="180" t="str">
        <f t="shared" si="5"/>
        <v>项</v>
      </c>
    </row>
    <row r="112" ht="36" customHeight="1" spans="1:7">
      <c r="A112" s="199" t="s">
        <v>1482</v>
      </c>
      <c r="B112" s="200" t="s">
        <v>1483</v>
      </c>
      <c r="C112" s="197">
        <v>0</v>
      </c>
      <c r="D112" s="197">
        <v>0</v>
      </c>
      <c r="E112" s="198" t="str">
        <f t="shared" si="3"/>
        <v/>
      </c>
      <c r="F112" s="195" t="str">
        <f t="shared" si="4"/>
        <v>否</v>
      </c>
      <c r="G112" s="180" t="str">
        <f t="shared" si="5"/>
        <v>项</v>
      </c>
    </row>
    <row r="113" ht="36" customHeight="1" spans="1:7">
      <c r="A113" s="191" t="s">
        <v>1484</v>
      </c>
      <c r="B113" s="200" t="s">
        <v>1485</v>
      </c>
      <c r="C113" s="197">
        <f>SUM(C114:C117)</f>
        <v>0</v>
      </c>
      <c r="D113" s="197">
        <f>SUM(D114:D117)</f>
        <v>0</v>
      </c>
      <c r="E113" s="201" t="str">
        <f t="shared" si="3"/>
        <v/>
      </c>
      <c r="F113" s="195" t="str">
        <f t="shared" si="4"/>
        <v>否</v>
      </c>
      <c r="G113" s="180" t="str">
        <f t="shared" si="5"/>
        <v>款</v>
      </c>
    </row>
    <row r="114" ht="36" customHeight="1" spans="1:7">
      <c r="A114" s="199" t="s">
        <v>1486</v>
      </c>
      <c r="B114" s="196" t="s">
        <v>850</v>
      </c>
      <c r="C114" s="197">
        <v>0</v>
      </c>
      <c r="D114" s="197">
        <v>0</v>
      </c>
      <c r="E114" s="201" t="str">
        <f t="shared" si="3"/>
        <v/>
      </c>
      <c r="F114" s="195" t="str">
        <f t="shared" si="4"/>
        <v>否</v>
      </c>
      <c r="G114" s="180" t="str">
        <f t="shared" si="5"/>
        <v>项</v>
      </c>
    </row>
    <row r="115" ht="36" customHeight="1" spans="1:7">
      <c r="A115" s="208" t="s">
        <v>1487</v>
      </c>
      <c r="B115" s="200" t="s">
        <v>1474</v>
      </c>
      <c r="C115" s="197">
        <v>0</v>
      </c>
      <c r="D115" s="197">
        <v>0</v>
      </c>
      <c r="E115" s="201" t="str">
        <f t="shared" si="3"/>
        <v/>
      </c>
      <c r="F115" s="195" t="str">
        <f t="shared" si="4"/>
        <v>否</v>
      </c>
      <c r="G115" s="180" t="str">
        <f t="shared" si="5"/>
        <v>项</v>
      </c>
    </row>
    <row r="116" ht="36" customHeight="1" spans="1:7">
      <c r="A116" s="208" t="s">
        <v>1488</v>
      </c>
      <c r="B116" s="200" t="s">
        <v>1476</v>
      </c>
      <c r="C116" s="197">
        <v>0</v>
      </c>
      <c r="D116" s="197">
        <v>0</v>
      </c>
      <c r="E116" s="201" t="str">
        <f t="shared" si="3"/>
        <v/>
      </c>
      <c r="F116" s="195" t="str">
        <f t="shared" si="4"/>
        <v>否</v>
      </c>
      <c r="G116" s="180" t="str">
        <f t="shared" si="5"/>
        <v>项</v>
      </c>
    </row>
    <row r="117" ht="36" customHeight="1" spans="1:7">
      <c r="A117" s="208" t="s">
        <v>1489</v>
      </c>
      <c r="B117" s="200" t="s">
        <v>1490</v>
      </c>
      <c r="C117" s="197">
        <v>0</v>
      </c>
      <c r="D117" s="197">
        <v>0</v>
      </c>
      <c r="E117" s="198" t="str">
        <f t="shared" si="3"/>
        <v/>
      </c>
      <c r="F117" s="195" t="str">
        <f t="shared" si="4"/>
        <v>否</v>
      </c>
      <c r="G117" s="180" t="str">
        <f t="shared" si="5"/>
        <v>项</v>
      </c>
    </row>
    <row r="118" ht="36" customHeight="1" spans="1:7">
      <c r="A118" s="209" t="s">
        <v>1491</v>
      </c>
      <c r="B118" s="204" t="s">
        <v>1492</v>
      </c>
      <c r="C118" s="193">
        <f>SUM(C119,C124,C129,C134,C143,C150,C159,C162,C165:C166)</f>
        <v>0</v>
      </c>
      <c r="D118" s="193">
        <f>SUM(D119,D124,D129,D134,D143,D150,D159,D162,D165:D166)</f>
        <v>2</v>
      </c>
      <c r="E118" s="201" t="str">
        <f t="shared" si="3"/>
        <v/>
      </c>
      <c r="F118" s="195" t="str">
        <f t="shared" si="4"/>
        <v>是</v>
      </c>
      <c r="G118" s="180" t="str">
        <f t="shared" si="5"/>
        <v>类</v>
      </c>
    </row>
    <row r="119" ht="36" customHeight="1" spans="1:7">
      <c r="A119" s="191" t="s">
        <v>1493</v>
      </c>
      <c r="B119" s="196" t="s">
        <v>1494</v>
      </c>
      <c r="C119" s="197">
        <f>SUM(C120:C123)</f>
        <v>0</v>
      </c>
      <c r="D119" s="197">
        <f>SUM(D120:D123)</f>
        <v>0</v>
      </c>
      <c r="E119" s="201" t="str">
        <f t="shared" si="3"/>
        <v/>
      </c>
      <c r="F119" s="195" t="str">
        <f t="shared" si="4"/>
        <v>否</v>
      </c>
      <c r="G119" s="180" t="str">
        <f t="shared" si="5"/>
        <v>款</v>
      </c>
    </row>
    <row r="120" ht="36" customHeight="1" spans="1:7">
      <c r="A120" s="208" t="s">
        <v>1495</v>
      </c>
      <c r="B120" s="200" t="s">
        <v>883</v>
      </c>
      <c r="C120" s="197">
        <v>0</v>
      </c>
      <c r="D120" s="197">
        <v>0</v>
      </c>
      <c r="E120" s="201" t="str">
        <f t="shared" si="3"/>
        <v/>
      </c>
      <c r="F120" s="195" t="str">
        <f t="shared" si="4"/>
        <v>否</v>
      </c>
      <c r="G120" s="180" t="str">
        <f t="shared" si="5"/>
        <v>项</v>
      </c>
    </row>
    <row r="121" ht="36" customHeight="1" spans="1:7">
      <c r="A121" s="208" t="s">
        <v>1496</v>
      </c>
      <c r="B121" s="200" t="s">
        <v>884</v>
      </c>
      <c r="C121" s="197">
        <v>0</v>
      </c>
      <c r="D121" s="197">
        <v>0</v>
      </c>
      <c r="E121" s="201" t="str">
        <f t="shared" si="3"/>
        <v/>
      </c>
      <c r="F121" s="195" t="str">
        <f t="shared" si="4"/>
        <v>否</v>
      </c>
      <c r="G121" s="180" t="str">
        <f t="shared" si="5"/>
        <v>项</v>
      </c>
    </row>
    <row r="122" ht="36" customHeight="1" spans="1:7">
      <c r="A122" s="208" t="s">
        <v>1497</v>
      </c>
      <c r="B122" s="200" t="s">
        <v>1498</v>
      </c>
      <c r="C122" s="197">
        <v>0</v>
      </c>
      <c r="D122" s="197">
        <v>0</v>
      </c>
      <c r="E122" s="198" t="str">
        <f t="shared" si="3"/>
        <v/>
      </c>
      <c r="F122" s="195" t="str">
        <f t="shared" si="4"/>
        <v>否</v>
      </c>
      <c r="G122" s="180" t="str">
        <f t="shared" si="5"/>
        <v>项</v>
      </c>
    </row>
    <row r="123" ht="36" customHeight="1" spans="1:7">
      <c r="A123" s="208" t="s">
        <v>1499</v>
      </c>
      <c r="B123" s="200" t="s">
        <v>1500</v>
      </c>
      <c r="C123" s="197">
        <v>0</v>
      </c>
      <c r="D123" s="197">
        <v>0</v>
      </c>
      <c r="E123" s="201" t="str">
        <f t="shared" si="3"/>
        <v/>
      </c>
      <c r="F123" s="195" t="str">
        <f t="shared" si="4"/>
        <v>否</v>
      </c>
      <c r="G123" s="180" t="str">
        <f t="shared" si="5"/>
        <v>项</v>
      </c>
    </row>
    <row r="124" ht="36" customHeight="1" spans="1:7">
      <c r="A124" s="209" t="s">
        <v>1501</v>
      </c>
      <c r="B124" s="200" t="s">
        <v>1502</v>
      </c>
      <c r="C124" s="197">
        <f>SUM(C125:C128)</f>
        <v>0</v>
      </c>
      <c r="D124" s="197">
        <f>SUM(D125:D128)</f>
        <v>0</v>
      </c>
      <c r="E124" s="201" t="str">
        <f t="shared" si="3"/>
        <v/>
      </c>
      <c r="F124" s="195" t="str">
        <f t="shared" si="4"/>
        <v>否</v>
      </c>
      <c r="G124" s="180" t="str">
        <f t="shared" si="5"/>
        <v>款</v>
      </c>
    </row>
    <row r="125" ht="36" customHeight="1" spans="1:7">
      <c r="A125" s="208" t="s">
        <v>1503</v>
      </c>
      <c r="B125" s="200" t="s">
        <v>1498</v>
      </c>
      <c r="C125" s="197">
        <v>0</v>
      </c>
      <c r="D125" s="197">
        <v>0</v>
      </c>
      <c r="E125" s="201" t="str">
        <f t="shared" si="3"/>
        <v/>
      </c>
      <c r="F125" s="195" t="str">
        <f t="shared" si="4"/>
        <v>否</v>
      </c>
      <c r="G125" s="180" t="str">
        <f t="shared" si="5"/>
        <v>项</v>
      </c>
    </row>
    <row r="126" ht="36" customHeight="1" spans="1:7">
      <c r="A126" s="208" t="s">
        <v>1504</v>
      </c>
      <c r="B126" s="200" t="s">
        <v>1505</v>
      </c>
      <c r="C126" s="197">
        <v>0</v>
      </c>
      <c r="D126" s="197">
        <v>0</v>
      </c>
      <c r="E126" s="201" t="str">
        <f t="shared" si="3"/>
        <v/>
      </c>
      <c r="F126" s="195" t="str">
        <f t="shared" si="4"/>
        <v>否</v>
      </c>
      <c r="G126" s="180" t="str">
        <f t="shared" si="5"/>
        <v>项</v>
      </c>
    </row>
    <row r="127" ht="36" customHeight="1" spans="1:7">
      <c r="A127" s="199" t="s">
        <v>1506</v>
      </c>
      <c r="B127" s="200" t="s">
        <v>1507</v>
      </c>
      <c r="C127" s="197">
        <v>0</v>
      </c>
      <c r="D127" s="197">
        <v>0</v>
      </c>
      <c r="E127" s="201" t="str">
        <f t="shared" si="3"/>
        <v/>
      </c>
      <c r="F127" s="195" t="str">
        <f t="shared" si="4"/>
        <v>否</v>
      </c>
      <c r="G127" s="180" t="str">
        <f t="shared" si="5"/>
        <v>项</v>
      </c>
    </row>
    <row r="128" ht="36" customHeight="1" spans="1:7">
      <c r="A128" s="199" t="s">
        <v>1508</v>
      </c>
      <c r="B128" s="196" t="s">
        <v>1509</v>
      </c>
      <c r="C128" s="197">
        <v>0</v>
      </c>
      <c r="D128" s="197">
        <v>0</v>
      </c>
      <c r="E128" s="201" t="str">
        <f t="shared" si="3"/>
        <v/>
      </c>
      <c r="F128" s="195" t="str">
        <f t="shared" si="4"/>
        <v>否</v>
      </c>
      <c r="G128" s="180" t="str">
        <f t="shared" si="5"/>
        <v>项</v>
      </c>
    </row>
    <row r="129" ht="36" customHeight="1" spans="1:7">
      <c r="A129" s="191" t="s">
        <v>1510</v>
      </c>
      <c r="B129" s="200" t="s">
        <v>1511</v>
      </c>
      <c r="C129" s="197">
        <f>SUM(C130:C133)</f>
        <v>0</v>
      </c>
      <c r="D129" s="197">
        <f>SUM(D130:D133)</f>
        <v>2</v>
      </c>
      <c r="E129" s="201" t="str">
        <f t="shared" si="3"/>
        <v/>
      </c>
      <c r="F129" s="195" t="str">
        <f t="shared" si="4"/>
        <v>是</v>
      </c>
      <c r="G129" s="180" t="str">
        <f t="shared" si="5"/>
        <v>款</v>
      </c>
    </row>
    <row r="130" ht="36" customHeight="1" spans="1:7">
      <c r="A130" s="199" t="s">
        <v>1512</v>
      </c>
      <c r="B130" s="200" t="s">
        <v>890</v>
      </c>
      <c r="C130" s="197">
        <v>0</v>
      </c>
      <c r="D130" s="197">
        <v>0</v>
      </c>
      <c r="E130" s="201" t="str">
        <f t="shared" si="3"/>
        <v/>
      </c>
      <c r="F130" s="195" t="str">
        <f t="shared" si="4"/>
        <v>否</v>
      </c>
      <c r="G130" s="180" t="str">
        <f t="shared" si="5"/>
        <v>项</v>
      </c>
    </row>
    <row r="131" ht="36" customHeight="1" spans="1:7">
      <c r="A131" s="199" t="s">
        <v>1513</v>
      </c>
      <c r="B131" s="200" t="s">
        <v>1514</v>
      </c>
      <c r="C131" s="197">
        <v>0</v>
      </c>
      <c r="D131" s="197">
        <v>2</v>
      </c>
      <c r="E131" s="198" t="str">
        <f t="shared" si="3"/>
        <v/>
      </c>
      <c r="F131" s="195" t="str">
        <f t="shared" si="4"/>
        <v>是</v>
      </c>
      <c r="G131" s="180" t="str">
        <f t="shared" si="5"/>
        <v>项</v>
      </c>
    </row>
    <row r="132" ht="36" customHeight="1" spans="1:7">
      <c r="A132" s="199" t="s">
        <v>1515</v>
      </c>
      <c r="B132" s="200" t="s">
        <v>1516</v>
      </c>
      <c r="C132" s="197">
        <v>0</v>
      </c>
      <c r="D132" s="197">
        <v>0</v>
      </c>
      <c r="E132" s="201" t="str">
        <f t="shared" ref="E132:E175" si="6">IF(C132&lt;&gt;0,IF((D132/C132-1)&lt;-30%,"",IF((D132/C132-1)&gt;150%,"",D132/C132-1)),"")</f>
        <v/>
      </c>
      <c r="F132" s="195" t="str">
        <f t="shared" ref="F132:F175" si="7">IF(LEN(A132)=3,"是",IF(B132&lt;&gt;"",IF(SUM(C132:D132)&lt;&gt;0,"是","否"),"是"))</f>
        <v>否</v>
      </c>
      <c r="G132" s="180" t="str">
        <f t="shared" ref="G132:G175" si="8">IF(LEN(A132)=3,"类",IF(LEN(A132)=5,"款","项"))</f>
        <v>项</v>
      </c>
    </row>
    <row r="133" ht="36" customHeight="1" spans="1:7">
      <c r="A133" s="199" t="s">
        <v>1517</v>
      </c>
      <c r="B133" s="200" t="s">
        <v>1518</v>
      </c>
      <c r="C133" s="197">
        <v>0</v>
      </c>
      <c r="D133" s="197">
        <v>0</v>
      </c>
      <c r="E133" s="201" t="str">
        <f t="shared" si="6"/>
        <v/>
      </c>
      <c r="F133" s="195" t="str">
        <f t="shared" si="7"/>
        <v>否</v>
      </c>
      <c r="G133" s="180" t="str">
        <f t="shared" si="8"/>
        <v>项</v>
      </c>
    </row>
    <row r="134" ht="36" customHeight="1" spans="1:7">
      <c r="A134" s="191" t="s">
        <v>1519</v>
      </c>
      <c r="B134" s="200" t="s">
        <v>1520</v>
      </c>
      <c r="C134" s="197">
        <f>SUM(C135:C142)</f>
        <v>0</v>
      </c>
      <c r="D134" s="197">
        <f>SUM(D135:D142)</f>
        <v>0</v>
      </c>
      <c r="E134" s="201" t="str">
        <f t="shared" si="6"/>
        <v/>
      </c>
      <c r="F134" s="195" t="str">
        <f t="shared" si="7"/>
        <v>否</v>
      </c>
      <c r="G134" s="180" t="str">
        <f t="shared" si="8"/>
        <v>款</v>
      </c>
    </row>
    <row r="135" ht="36" customHeight="1" spans="1:7">
      <c r="A135" s="199" t="s">
        <v>1521</v>
      </c>
      <c r="B135" s="196" t="s">
        <v>1522</v>
      </c>
      <c r="C135" s="197">
        <v>0</v>
      </c>
      <c r="D135" s="197">
        <v>0</v>
      </c>
      <c r="E135" s="201" t="str">
        <f t="shared" si="6"/>
        <v/>
      </c>
      <c r="F135" s="195" t="str">
        <f t="shared" si="7"/>
        <v>否</v>
      </c>
      <c r="G135" s="180" t="str">
        <f t="shared" si="8"/>
        <v>项</v>
      </c>
    </row>
    <row r="136" ht="36" customHeight="1" spans="1:7">
      <c r="A136" s="199" t="s">
        <v>1523</v>
      </c>
      <c r="B136" s="200" t="s">
        <v>1524</v>
      </c>
      <c r="C136" s="197">
        <v>0</v>
      </c>
      <c r="D136" s="197">
        <v>0</v>
      </c>
      <c r="E136" s="201" t="str">
        <f t="shared" si="6"/>
        <v/>
      </c>
      <c r="F136" s="195" t="str">
        <f t="shared" si="7"/>
        <v>否</v>
      </c>
      <c r="G136" s="180" t="str">
        <f t="shared" si="8"/>
        <v>项</v>
      </c>
    </row>
    <row r="137" ht="36" customHeight="1" spans="1:7">
      <c r="A137" s="199" t="s">
        <v>1525</v>
      </c>
      <c r="B137" s="200" t="s">
        <v>1526</v>
      </c>
      <c r="C137" s="197">
        <v>0</v>
      </c>
      <c r="D137" s="197">
        <v>0</v>
      </c>
      <c r="E137" s="201" t="str">
        <f t="shared" si="6"/>
        <v/>
      </c>
      <c r="F137" s="195" t="str">
        <f t="shared" si="7"/>
        <v>否</v>
      </c>
      <c r="G137" s="180" t="str">
        <f t="shared" si="8"/>
        <v>项</v>
      </c>
    </row>
    <row r="138" ht="36" customHeight="1" spans="1:7">
      <c r="A138" s="199" t="s">
        <v>1527</v>
      </c>
      <c r="B138" s="200" t="s">
        <v>1528</v>
      </c>
      <c r="C138" s="197">
        <v>0</v>
      </c>
      <c r="D138" s="197">
        <v>0</v>
      </c>
      <c r="E138" s="198" t="str">
        <f t="shared" si="6"/>
        <v/>
      </c>
      <c r="F138" s="195" t="str">
        <f t="shared" si="7"/>
        <v>否</v>
      </c>
      <c r="G138" s="180" t="str">
        <f t="shared" si="8"/>
        <v>项</v>
      </c>
    </row>
    <row r="139" ht="36" customHeight="1" spans="1:7">
      <c r="A139" s="199" t="s">
        <v>1529</v>
      </c>
      <c r="B139" s="200" t="s">
        <v>1530</v>
      </c>
      <c r="C139" s="197">
        <v>0</v>
      </c>
      <c r="D139" s="197">
        <v>0</v>
      </c>
      <c r="E139" s="201" t="str">
        <f t="shared" si="6"/>
        <v/>
      </c>
      <c r="F139" s="195" t="str">
        <f t="shared" si="7"/>
        <v>否</v>
      </c>
      <c r="G139" s="180" t="str">
        <f t="shared" si="8"/>
        <v>项</v>
      </c>
    </row>
    <row r="140" ht="36" customHeight="1" spans="1:7">
      <c r="A140" s="199" t="s">
        <v>1531</v>
      </c>
      <c r="B140" s="200" t="s">
        <v>1532</v>
      </c>
      <c r="C140" s="197">
        <v>0</v>
      </c>
      <c r="D140" s="197">
        <v>0</v>
      </c>
      <c r="E140" s="201" t="str">
        <f t="shared" si="6"/>
        <v/>
      </c>
      <c r="F140" s="195" t="str">
        <f t="shared" si="7"/>
        <v>否</v>
      </c>
      <c r="G140" s="180" t="str">
        <f t="shared" si="8"/>
        <v>项</v>
      </c>
    </row>
    <row r="141" ht="36" customHeight="1" spans="1:7">
      <c r="A141" s="199" t="s">
        <v>1533</v>
      </c>
      <c r="B141" s="200" t="s">
        <v>1534</v>
      </c>
      <c r="C141" s="197">
        <v>0</v>
      </c>
      <c r="D141" s="197">
        <v>0</v>
      </c>
      <c r="E141" s="201" t="str">
        <f t="shared" si="6"/>
        <v/>
      </c>
      <c r="F141" s="195" t="str">
        <f t="shared" si="7"/>
        <v>否</v>
      </c>
      <c r="G141" s="180" t="str">
        <f t="shared" si="8"/>
        <v>项</v>
      </c>
    </row>
    <row r="142" ht="36" customHeight="1" spans="1:7">
      <c r="A142" s="199" t="s">
        <v>1535</v>
      </c>
      <c r="B142" s="200" t="s">
        <v>1536</v>
      </c>
      <c r="C142" s="197">
        <v>0</v>
      </c>
      <c r="D142" s="197">
        <v>0</v>
      </c>
      <c r="E142" s="201" t="str">
        <f t="shared" si="6"/>
        <v/>
      </c>
      <c r="F142" s="195" t="str">
        <f t="shared" si="7"/>
        <v>否</v>
      </c>
      <c r="G142" s="180" t="str">
        <f t="shared" si="8"/>
        <v>项</v>
      </c>
    </row>
    <row r="143" ht="36" customHeight="1" spans="1:7">
      <c r="A143" s="191" t="s">
        <v>1537</v>
      </c>
      <c r="B143" s="200" t="s">
        <v>1538</v>
      </c>
      <c r="C143" s="197">
        <f>SUM(C144:C149)</f>
        <v>0</v>
      </c>
      <c r="D143" s="197">
        <f>SUM(D144:D149)</f>
        <v>0</v>
      </c>
      <c r="E143" s="201" t="str">
        <f t="shared" si="6"/>
        <v/>
      </c>
      <c r="F143" s="195" t="str">
        <f t="shared" si="7"/>
        <v>否</v>
      </c>
      <c r="G143" s="180" t="str">
        <f t="shared" si="8"/>
        <v>款</v>
      </c>
    </row>
    <row r="144" ht="36" customHeight="1" spans="1:7">
      <c r="A144" s="199" t="s">
        <v>1539</v>
      </c>
      <c r="B144" s="196" t="s">
        <v>1540</v>
      </c>
      <c r="C144" s="197">
        <v>0</v>
      </c>
      <c r="D144" s="197">
        <v>0</v>
      </c>
      <c r="E144" s="201" t="str">
        <f t="shared" si="6"/>
        <v/>
      </c>
      <c r="F144" s="195" t="str">
        <f t="shared" si="7"/>
        <v>否</v>
      </c>
      <c r="G144" s="180" t="str">
        <f t="shared" si="8"/>
        <v>项</v>
      </c>
    </row>
    <row r="145" ht="36" customHeight="1" spans="1:7">
      <c r="A145" s="199" t="s">
        <v>1541</v>
      </c>
      <c r="B145" s="196" t="s">
        <v>1542</v>
      </c>
      <c r="C145" s="197">
        <v>0</v>
      </c>
      <c r="D145" s="197">
        <v>0</v>
      </c>
      <c r="E145" s="201" t="str">
        <f t="shared" si="6"/>
        <v/>
      </c>
      <c r="F145" s="195" t="str">
        <f t="shared" si="7"/>
        <v>否</v>
      </c>
      <c r="G145" s="180" t="str">
        <f t="shared" si="8"/>
        <v>项</v>
      </c>
    </row>
    <row r="146" ht="36" customHeight="1" spans="1:7">
      <c r="A146" s="199" t="s">
        <v>1543</v>
      </c>
      <c r="B146" s="200" t="s">
        <v>1544</v>
      </c>
      <c r="C146" s="197">
        <v>0</v>
      </c>
      <c r="D146" s="197">
        <v>0</v>
      </c>
      <c r="E146" s="201" t="str">
        <f t="shared" si="6"/>
        <v/>
      </c>
      <c r="F146" s="195" t="str">
        <f t="shared" si="7"/>
        <v>否</v>
      </c>
      <c r="G146" s="180" t="str">
        <f t="shared" si="8"/>
        <v>项</v>
      </c>
    </row>
    <row r="147" ht="36" customHeight="1" spans="1:7">
      <c r="A147" s="199" t="s">
        <v>1545</v>
      </c>
      <c r="B147" s="200" t="s">
        <v>1546</v>
      </c>
      <c r="C147" s="197">
        <v>0</v>
      </c>
      <c r="D147" s="197">
        <v>0</v>
      </c>
      <c r="E147" s="198" t="str">
        <f t="shared" si="6"/>
        <v/>
      </c>
      <c r="F147" s="195" t="str">
        <f t="shared" si="7"/>
        <v>否</v>
      </c>
      <c r="G147" s="180" t="str">
        <f t="shared" si="8"/>
        <v>项</v>
      </c>
    </row>
    <row r="148" ht="36" customHeight="1" spans="1:7">
      <c r="A148" s="199" t="s">
        <v>1547</v>
      </c>
      <c r="B148" s="200" t="s">
        <v>1548</v>
      </c>
      <c r="C148" s="197">
        <v>0</v>
      </c>
      <c r="D148" s="197">
        <v>0</v>
      </c>
      <c r="E148" s="201" t="str">
        <f t="shared" si="6"/>
        <v/>
      </c>
      <c r="F148" s="195" t="str">
        <f t="shared" si="7"/>
        <v>否</v>
      </c>
      <c r="G148" s="180" t="str">
        <f t="shared" si="8"/>
        <v>项</v>
      </c>
    </row>
    <row r="149" ht="36" customHeight="1" spans="1:7">
      <c r="A149" s="199" t="s">
        <v>1549</v>
      </c>
      <c r="B149" s="200" t="s">
        <v>1550</v>
      </c>
      <c r="C149" s="197">
        <v>0</v>
      </c>
      <c r="D149" s="197">
        <v>0</v>
      </c>
      <c r="E149" s="201" t="str">
        <f t="shared" si="6"/>
        <v/>
      </c>
      <c r="F149" s="195" t="str">
        <f t="shared" si="7"/>
        <v>否</v>
      </c>
      <c r="G149" s="180" t="str">
        <f t="shared" si="8"/>
        <v>项</v>
      </c>
    </row>
    <row r="150" ht="36" customHeight="1" spans="1:7">
      <c r="A150" s="191" t="s">
        <v>1551</v>
      </c>
      <c r="B150" s="200" t="s">
        <v>1552</v>
      </c>
      <c r="C150" s="197">
        <f>SUM(C151:C158)</f>
        <v>0</v>
      </c>
      <c r="D150" s="197">
        <f>SUM(D151:D158)</f>
        <v>0</v>
      </c>
      <c r="E150" s="198" t="str">
        <f t="shared" si="6"/>
        <v/>
      </c>
      <c r="F150" s="195" t="str">
        <f t="shared" si="7"/>
        <v>否</v>
      </c>
      <c r="G150" s="180" t="str">
        <f t="shared" si="8"/>
        <v>款</v>
      </c>
    </row>
    <row r="151" ht="36" customHeight="1" spans="1:7">
      <c r="A151" s="199" t="s">
        <v>1553</v>
      </c>
      <c r="B151" s="200" t="s">
        <v>1554</v>
      </c>
      <c r="C151" s="197">
        <v>0</v>
      </c>
      <c r="D151" s="197">
        <v>0</v>
      </c>
      <c r="E151" s="201" t="str">
        <f t="shared" si="6"/>
        <v/>
      </c>
      <c r="F151" s="195" t="str">
        <f t="shared" si="7"/>
        <v>否</v>
      </c>
      <c r="G151" s="180" t="str">
        <f t="shared" si="8"/>
        <v>项</v>
      </c>
    </row>
    <row r="152" ht="36" customHeight="1" spans="1:7">
      <c r="A152" s="199" t="s">
        <v>1555</v>
      </c>
      <c r="B152" s="196" t="s">
        <v>911</v>
      </c>
      <c r="C152" s="197">
        <v>0</v>
      </c>
      <c r="D152" s="197">
        <v>0</v>
      </c>
      <c r="E152" s="201" t="str">
        <f t="shared" si="6"/>
        <v/>
      </c>
      <c r="F152" s="195" t="str">
        <f t="shared" si="7"/>
        <v>否</v>
      </c>
      <c r="G152" s="180" t="str">
        <f t="shared" si="8"/>
        <v>项</v>
      </c>
    </row>
    <row r="153" ht="36" customHeight="1" spans="1:7">
      <c r="A153" s="199" t="s">
        <v>1556</v>
      </c>
      <c r="B153" s="200" t="s">
        <v>1557</v>
      </c>
      <c r="C153" s="197">
        <v>0</v>
      </c>
      <c r="D153" s="197">
        <v>0</v>
      </c>
      <c r="E153" s="201" t="str">
        <f t="shared" si="6"/>
        <v/>
      </c>
      <c r="F153" s="195" t="str">
        <f t="shared" si="7"/>
        <v>否</v>
      </c>
      <c r="G153" s="180" t="str">
        <f t="shared" si="8"/>
        <v>项</v>
      </c>
    </row>
    <row r="154" ht="36" customHeight="1" spans="1:7">
      <c r="A154" s="199" t="s">
        <v>1558</v>
      </c>
      <c r="B154" s="200" t="s">
        <v>1559</v>
      </c>
      <c r="C154" s="197">
        <v>0</v>
      </c>
      <c r="D154" s="197">
        <v>0</v>
      </c>
      <c r="E154" s="198" t="str">
        <f t="shared" si="6"/>
        <v/>
      </c>
      <c r="F154" s="195" t="str">
        <f t="shared" si="7"/>
        <v>否</v>
      </c>
      <c r="G154" s="180" t="str">
        <f t="shared" si="8"/>
        <v>项</v>
      </c>
    </row>
    <row r="155" ht="36" customHeight="1" spans="1:7">
      <c r="A155" s="206" t="s">
        <v>1560</v>
      </c>
      <c r="B155" s="200" t="s">
        <v>1561</v>
      </c>
      <c r="C155" s="197">
        <v>0</v>
      </c>
      <c r="D155" s="197">
        <v>0</v>
      </c>
      <c r="E155" s="201" t="str">
        <f t="shared" si="6"/>
        <v/>
      </c>
      <c r="F155" s="195" t="str">
        <f t="shared" si="7"/>
        <v>否</v>
      </c>
      <c r="G155" s="180" t="str">
        <f t="shared" si="8"/>
        <v>项</v>
      </c>
    </row>
    <row r="156" ht="36" customHeight="1" spans="1:7">
      <c r="A156" s="199" t="s">
        <v>1562</v>
      </c>
      <c r="B156" s="200" t="s">
        <v>1563</v>
      </c>
      <c r="C156" s="197">
        <v>0</v>
      </c>
      <c r="D156" s="197">
        <v>0</v>
      </c>
      <c r="E156" s="201" t="str">
        <f t="shared" si="6"/>
        <v/>
      </c>
      <c r="F156" s="195" t="str">
        <f t="shared" si="7"/>
        <v>否</v>
      </c>
      <c r="G156" s="180" t="str">
        <f t="shared" si="8"/>
        <v>项</v>
      </c>
    </row>
    <row r="157" ht="36" customHeight="1" spans="1:7">
      <c r="A157" s="199" t="s">
        <v>1564</v>
      </c>
      <c r="B157" s="200" t="s">
        <v>1565</v>
      </c>
      <c r="C157" s="197">
        <v>0</v>
      </c>
      <c r="D157" s="197">
        <v>0</v>
      </c>
      <c r="E157" s="201" t="str">
        <f t="shared" si="6"/>
        <v/>
      </c>
      <c r="F157" s="195" t="str">
        <f t="shared" si="7"/>
        <v>否</v>
      </c>
      <c r="G157" s="180" t="str">
        <f t="shared" si="8"/>
        <v>项</v>
      </c>
    </row>
    <row r="158" ht="36" customHeight="1" spans="1:7">
      <c r="A158" s="199" t="s">
        <v>1566</v>
      </c>
      <c r="B158" s="196" t="s">
        <v>1567</v>
      </c>
      <c r="C158" s="197">
        <v>0</v>
      </c>
      <c r="D158" s="197">
        <v>0</v>
      </c>
      <c r="E158" s="198" t="str">
        <f t="shared" si="6"/>
        <v/>
      </c>
      <c r="F158" s="195" t="str">
        <f t="shared" si="7"/>
        <v>否</v>
      </c>
      <c r="G158" s="180" t="str">
        <f t="shared" si="8"/>
        <v>项</v>
      </c>
    </row>
    <row r="159" ht="36" customHeight="1" spans="1:7">
      <c r="A159" s="191" t="s">
        <v>1568</v>
      </c>
      <c r="B159" s="200" t="s">
        <v>1569</v>
      </c>
      <c r="C159" s="197">
        <f>SUM(C160:C161)</f>
        <v>0</v>
      </c>
      <c r="D159" s="197">
        <f>SUM(D160:D161)</f>
        <v>0</v>
      </c>
      <c r="E159" s="198" t="str">
        <f t="shared" si="6"/>
        <v/>
      </c>
      <c r="F159" s="195" t="str">
        <f t="shared" si="7"/>
        <v>否</v>
      </c>
      <c r="G159" s="180" t="str">
        <f t="shared" si="8"/>
        <v>款</v>
      </c>
    </row>
    <row r="160" ht="36" customHeight="1" spans="1:7">
      <c r="A160" s="199" t="s">
        <v>1570</v>
      </c>
      <c r="B160" s="200" t="s">
        <v>883</v>
      </c>
      <c r="C160" s="197">
        <v>0</v>
      </c>
      <c r="D160" s="197">
        <v>0</v>
      </c>
      <c r="E160" s="201" t="str">
        <f t="shared" si="6"/>
        <v/>
      </c>
      <c r="F160" s="195" t="str">
        <f t="shared" si="7"/>
        <v>否</v>
      </c>
      <c r="G160" s="180" t="str">
        <f t="shared" si="8"/>
        <v>项</v>
      </c>
    </row>
    <row r="161" ht="36" customHeight="1" spans="1:7">
      <c r="A161" s="199" t="s">
        <v>1571</v>
      </c>
      <c r="B161" s="196" t="s">
        <v>1572</v>
      </c>
      <c r="C161" s="197">
        <v>0</v>
      </c>
      <c r="D161" s="197">
        <v>0</v>
      </c>
      <c r="E161" s="201" t="str">
        <f t="shared" si="6"/>
        <v/>
      </c>
      <c r="F161" s="195" t="str">
        <f t="shared" si="7"/>
        <v>否</v>
      </c>
      <c r="G161" s="180" t="str">
        <f t="shared" si="8"/>
        <v>项</v>
      </c>
    </row>
    <row r="162" ht="36" customHeight="1" spans="1:7">
      <c r="A162" s="191" t="s">
        <v>1573</v>
      </c>
      <c r="B162" s="196" t="s">
        <v>1574</v>
      </c>
      <c r="C162" s="197">
        <f>SUM(C163:C164)</f>
        <v>0</v>
      </c>
      <c r="D162" s="197">
        <f>SUM(D163:D164)</f>
        <v>0</v>
      </c>
      <c r="E162" s="198" t="str">
        <f t="shared" si="6"/>
        <v/>
      </c>
      <c r="F162" s="195" t="str">
        <f t="shared" si="7"/>
        <v>否</v>
      </c>
      <c r="G162" s="180" t="str">
        <f t="shared" si="8"/>
        <v>款</v>
      </c>
    </row>
    <row r="163" ht="36" customHeight="1" spans="1:7">
      <c r="A163" s="199" t="s">
        <v>1575</v>
      </c>
      <c r="B163" s="200" t="s">
        <v>883</v>
      </c>
      <c r="C163" s="197">
        <v>0</v>
      </c>
      <c r="D163" s="197">
        <v>0</v>
      </c>
      <c r="E163" s="201" t="str">
        <f t="shared" si="6"/>
        <v/>
      </c>
      <c r="F163" s="195" t="str">
        <f t="shared" si="7"/>
        <v>否</v>
      </c>
      <c r="G163" s="180" t="str">
        <f t="shared" si="8"/>
        <v>项</v>
      </c>
    </row>
    <row r="164" ht="36" customHeight="1" spans="1:7">
      <c r="A164" s="208" t="s">
        <v>1576</v>
      </c>
      <c r="B164" s="200" t="s">
        <v>1577</v>
      </c>
      <c r="C164" s="197">
        <v>0</v>
      </c>
      <c r="D164" s="197">
        <v>0</v>
      </c>
      <c r="E164" s="198" t="str">
        <f t="shared" si="6"/>
        <v/>
      </c>
      <c r="F164" s="195" t="str">
        <f t="shared" si="7"/>
        <v>否</v>
      </c>
      <c r="G164" s="180" t="str">
        <f t="shared" si="8"/>
        <v>项</v>
      </c>
    </row>
    <row r="165" ht="36" customHeight="1" spans="1:7">
      <c r="A165" s="199" t="s">
        <v>1578</v>
      </c>
      <c r="B165" s="200" t="s">
        <v>1579</v>
      </c>
      <c r="C165" s="197">
        <v>0</v>
      </c>
      <c r="D165" s="197">
        <v>0</v>
      </c>
      <c r="E165" s="201" t="str">
        <f t="shared" si="6"/>
        <v/>
      </c>
      <c r="F165" s="195" t="str">
        <f t="shared" si="7"/>
        <v>否</v>
      </c>
      <c r="G165" s="180" t="str">
        <f t="shared" si="8"/>
        <v>款</v>
      </c>
    </row>
    <row r="166" ht="36" customHeight="1" spans="1:7">
      <c r="A166" s="191" t="s">
        <v>1580</v>
      </c>
      <c r="B166" s="200" t="s">
        <v>1581</v>
      </c>
      <c r="C166" s="197">
        <f>SUM(C167:C169)</f>
        <v>0</v>
      </c>
      <c r="D166" s="197">
        <f>SUM(D167:D169)</f>
        <v>0</v>
      </c>
      <c r="E166" s="201" t="str">
        <f t="shared" si="6"/>
        <v/>
      </c>
      <c r="F166" s="195" t="str">
        <f t="shared" si="7"/>
        <v>否</v>
      </c>
      <c r="G166" s="180" t="str">
        <f t="shared" si="8"/>
        <v>款</v>
      </c>
    </row>
    <row r="167" ht="36" customHeight="1" spans="1:7">
      <c r="A167" s="210" t="s">
        <v>1582</v>
      </c>
      <c r="B167" s="200" t="s">
        <v>890</v>
      </c>
      <c r="C167" s="197">
        <v>0</v>
      </c>
      <c r="D167" s="197">
        <v>0</v>
      </c>
      <c r="E167" s="201" t="str">
        <f t="shared" si="6"/>
        <v/>
      </c>
      <c r="F167" s="195" t="str">
        <f t="shared" si="7"/>
        <v>否</v>
      </c>
      <c r="G167" s="180" t="str">
        <f t="shared" si="8"/>
        <v>项</v>
      </c>
    </row>
    <row r="168" ht="36" customHeight="1" spans="1:7">
      <c r="A168" s="199" t="s">
        <v>1583</v>
      </c>
      <c r="B168" s="196" t="s">
        <v>1516</v>
      </c>
      <c r="C168" s="197">
        <v>0</v>
      </c>
      <c r="D168" s="197">
        <v>0</v>
      </c>
      <c r="E168" s="201" t="str">
        <f t="shared" si="6"/>
        <v/>
      </c>
      <c r="F168" s="195" t="str">
        <f t="shared" si="7"/>
        <v>否</v>
      </c>
      <c r="G168" s="180" t="str">
        <f t="shared" si="8"/>
        <v>项</v>
      </c>
    </row>
    <row r="169" ht="36" customHeight="1" spans="1:7">
      <c r="A169" s="199" t="s">
        <v>1584</v>
      </c>
      <c r="B169" s="211" t="s">
        <v>1585</v>
      </c>
      <c r="C169" s="197">
        <v>0</v>
      </c>
      <c r="D169" s="197">
        <v>0</v>
      </c>
      <c r="E169" s="201" t="str">
        <f t="shared" si="6"/>
        <v/>
      </c>
      <c r="F169" s="195" t="str">
        <f t="shared" si="7"/>
        <v>否</v>
      </c>
      <c r="G169" s="180" t="str">
        <f t="shared" si="8"/>
        <v>项</v>
      </c>
    </row>
    <row r="170" ht="36" customHeight="1" spans="1:7">
      <c r="A170" s="212" t="s">
        <v>1586</v>
      </c>
      <c r="B170" s="213" t="s">
        <v>1587</v>
      </c>
      <c r="C170" s="193">
        <f>SUM(C171)</f>
        <v>0</v>
      </c>
      <c r="D170" s="193">
        <f>SUM(D171)</f>
        <v>0</v>
      </c>
      <c r="E170" s="201" t="str">
        <f t="shared" si="6"/>
        <v/>
      </c>
      <c r="F170" s="195" t="str">
        <f t="shared" si="7"/>
        <v>是</v>
      </c>
      <c r="G170" s="180" t="str">
        <f t="shared" si="8"/>
        <v>类</v>
      </c>
    </row>
    <row r="171" ht="36" customHeight="1" spans="1:7">
      <c r="A171" s="212" t="s">
        <v>1588</v>
      </c>
      <c r="B171" s="211" t="s">
        <v>1589</v>
      </c>
      <c r="C171" s="197">
        <f>SUM(C172:C173)</f>
        <v>0</v>
      </c>
      <c r="D171" s="197">
        <f>SUM(D172:D173)</f>
        <v>0</v>
      </c>
      <c r="E171" s="201" t="str">
        <f t="shared" si="6"/>
        <v/>
      </c>
      <c r="F171" s="195" t="str">
        <f t="shared" si="7"/>
        <v>否</v>
      </c>
      <c r="G171" s="180" t="str">
        <f t="shared" si="8"/>
        <v>款</v>
      </c>
    </row>
    <row r="172" ht="36" customHeight="1" spans="1:7">
      <c r="A172" s="206" t="s">
        <v>1590</v>
      </c>
      <c r="B172" s="211" t="s">
        <v>1591</v>
      </c>
      <c r="C172" s="197">
        <v>0</v>
      </c>
      <c r="D172" s="197">
        <v>0</v>
      </c>
      <c r="E172" s="201" t="str">
        <f t="shared" si="6"/>
        <v/>
      </c>
      <c r="F172" s="195" t="str">
        <f t="shared" si="7"/>
        <v>否</v>
      </c>
      <c r="G172" s="180" t="str">
        <f t="shared" si="8"/>
        <v>项</v>
      </c>
    </row>
    <row r="173" ht="36" customHeight="1" spans="1:7">
      <c r="A173" s="206" t="s">
        <v>1592</v>
      </c>
      <c r="B173" s="211" t="s">
        <v>1593</v>
      </c>
      <c r="C173" s="197">
        <v>0</v>
      </c>
      <c r="D173" s="197">
        <v>0</v>
      </c>
      <c r="E173" s="198" t="str">
        <f t="shared" si="6"/>
        <v/>
      </c>
      <c r="F173" s="195" t="str">
        <f t="shared" si="7"/>
        <v>否</v>
      </c>
      <c r="G173" s="180" t="str">
        <f t="shared" si="8"/>
        <v>项</v>
      </c>
    </row>
    <row r="174" ht="36" customHeight="1" spans="1:7">
      <c r="A174" s="212" t="s">
        <v>1594</v>
      </c>
      <c r="B174" s="213" t="s">
        <v>1595</v>
      </c>
      <c r="C174" s="193">
        <f>SUM(C175,C179,C188)</f>
        <v>6643</v>
      </c>
      <c r="D174" s="193">
        <f>SUM(D175,D179,D188)</f>
        <v>4988</v>
      </c>
      <c r="E174" s="201">
        <f t="shared" si="6"/>
        <v>-0.249134427216619</v>
      </c>
      <c r="F174" s="195" t="str">
        <f t="shared" si="7"/>
        <v>是</v>
      </c>
      <c r="G174" s="180" t="str">
        <f t="shared" si="8"/>
        <v>类</v>
      </c>
    </row>
    <row r="175" ht="36" customHeight="1" spans="1:7">
      <c r="A175" s="214" t="s">
        <v>1596</v>
      </c>
      <c r="B175" s="215" t="s">
        <v>1597</v>
      </c>
      <c r="C175" s="216">
        <f>SUM(C176:C178)</f>
        <v>0</v>
      </c>
      <c r="D175" s="216">
        <f>SUM(D176:D178)</f>
        <v>0</v>
      </c>
      <c r="E175" s="201" t="str">
        <f t="shared" si="6"/>
        <v/>
      </c>
      <c r="F175" s="195" t="str">
        <f t="shared" si="7"/>
        <v>否</v>
      </c>
      <c r="G175" s="180" t="str">
        <f t="shared" si="8"/>
        <v>款</v>
      </c>
    </row>
    <row r="176" ht="36" customHeight="1" spans="1:7">
      <c r="A176" s="217" t="s">
        <v>1598</v>
      </c>
      <c r="B176" s="210" t="s">
        <v>1599</v>
      </c>
      <c r="C176" s="218"/>
      <c r="D176" s="197">
        <v>0</v>
      </c>
      <c r="E176" s="201"/>
      <c r="F176" s="195"/>
    </row>
    <row r="177" ht="36" customHeight="1" spans="1:7">
      <c r="A177" s="217" t="s">
        <v>1600</v>
      </c>
      <c r="B177" s="210" t="s">
        <v>1601</v>
      </c>
      <c r="C177" s="218"/>
      <c r="D177" s="197"/>
      <c r="E177" s="201"/>
      <c r="F177" s="195"/>
    </row>
    <row r="178" ht="36" customHeight="1" spans="1:7">
      <c r="A178" s="217" t="s">
        <v>1602</v>
      </c>
      <c r="B178" s="210" t="s">
        <v>1603</v>
      </c>
      <c r="C178" s="218"/>
      <c r="D178" s="197">
        <v>0</v>
      </c>
      <c r="E178" s="201"/>
      <c r="F178" s="195"/>
    </row>
    <row r="179" ht="36" customHeight="1" spans="1:7">
      <c r="A179" s="212" t="s">
        <v>1604</v>
      </c>
      <c r="B179" s="211" t="s">
        <v>1605</v>
      </c>
      <c r="C179" s="197">
        <f>SUM(C180:C187)</f>
        <v>150</v>
      </c>
      <c r="D179" s="197">
        <f>SUM(D180:D187)</f>
        <v>82</v>
      </c>
      <c r="E179" s="201" t="str">
        <f t="shared" ref="E179:E235" si="9">IF(C179&lt;&gt;0,IF((D179/C179-1)&lt;-30%,"",IF((D179/C179-1)&gt;150%,"",D179/C179-1)),"")</f>
        <v/>
      </c>
      <c r="F179" s="195" t="str">
        <f t="shared" ref="F179:F242" si="10">IF(LEN(A179)=3,"是",IF(B179&lt;&gt;"",IF(SUM(C179:D179)&lt;&gt;0,"是","否"),"是"))</f>
        <v>是</v>
      </c>
      <c r="G179" s="180" t="str">
        <f t="shared" ref="G179:G242" si="11">IF(LEN(A179)=3,"类",IF(LEN(A179)=5,"款","项"))</f>
        <v>款</v>
      </c>
    </row>
    <row r="180" ht="36" customHeight="1" spans="1:7">
      <c r="A180" s="206" t="s">
        <v>1606</v>
      </c>
      <c r="B180" s="211" t="s">
        <v>1607</v>
      </c>
      <c r="C180" s="197">
        <v>0</v>
      </c>
      <c r="D180" s="197">
        <v>0</v>
      </c>
      <c r="E180" s="201" t="str">
        <f t="shared" si="9"/>
        <v/>
      </c>
      <c r="F180" s="195" t="str">
        <f t="shared" si="10"/>
        <v>否</v>
      </c>
      <c r="G180" s="180" t="str">
        <f t="shared" si="11"/>
        <v>项</v>
      </c>
    </row>
    <row r="181" ht="36" customHeight="1" spans="1:7">
      <c r="A181" s="206" t="s">
        <v>1608</v>
      </c>
      <c r="B181" s="211" t="s">
        <v>1609</v>
      </c>
      <c r="C181" s="197">
        <v>0</v>
      </c>
      <c r="D181" s="197">
        <v>0</v>
      </c>
      <c r="E181" s="201" t="str">
        <f t="shared" si="9"/>
        <v/>
      </c>
      <c r="F181" s="195" t="str">
        <f t="shared" si="10"/>
        <v>否</v>
      </c>
      <c r="G181" s="180" t="str">
        <f t="shared" si="11"/>
        <v>项</v>
      </c>
    </row>
    <row r="182" ht="36" customHeight="1" spans="1:7">
      <c r="A182" s="206" t="s">
        <v>1610</v>
      </c>
      <c r="B182" s="211" t="s">
        <v>1611</v>
      </c>
      <c r="C182" s="197">
        <v>98</v>
      </c>
      <c r="D182" s="219">
        <v>82</v>
      </c>
      <c r="E182" s="201">
        <f t="shared" si="9"/>
        <v>-0.163265306122449</v>
      </c>
      <c r="F182" s="195" t="str">
        <f t="shared" si="10"/>
        <v>是</v>
      </c>
      <c r="G182" s="180" t="str">
        <f t="shared" si="11"/>
        <v>项</v>
      </c>
    </row>
    <row r="183" ht="36" customHeight="1" spans="1:7">
      <c r="A183" s="206" t="s">
        <v>1612</v>
      </c>
      <c r="B183" s="211" t="s">
        <v>1613</v>
      </c>
      <c r="C183" s="197">
        <v>0</v>
      </c>
      <c r="D183" s="197">
        <v>0</v>
      </c>
      <c r="E183" s="201" t="str">
        <f t="shared" si="9"/>
        <v/>
      </c>
      <c r="F183" s="195" t="str">
        <f t="shared" si="10"/>
        <v>否</v>
      </c>
      <c r="G183" s="180" t="str">
        <f t="shared" si="11"/>
        <v>项</v>
      </c>
    </row>
    <row r="184" ht="36" customHeight="1" spans="1:7">
      <c r="A184" s="206" t="s">
        <v>1614</v>
      </c>
      <c r="B184" s="211" t="s">
        <v>1615</v>
      </c>
      <c r="C184" s="197">
        <v>0</v>
      </c>
      <c r="D184" s="197">
        <v>0</v>
      </c>
      <c r="E184" s="201" t="str">
        <f t="shared" si="9"/>
        <v/>
      </c>
      <c r="F184" s="195" t="str">
        <f t="shared" si="10"/>
        <v>否</v>
      </c>
      <c r="G184" s="180" t="str">
        <f t="shared" si="11"/>
        <v>项</v>
      </c>
    </row>
    <row r="185" ht="36" customHeight="1" spans="1:7">
      <c r="A185" s="206" t="s">
        <v>1616</v>
      </c>
      <c r="B185" s="211" t="s">
        <v>1617</v>
      </c>
      <c r="C185" s="197">
        <v>0</v>
      </c>
      <c r="D185" s="197">
        <v>0</v>
      </c>
      <c r="E185" s="201" t="str">
        <f t="shared" si="9"/>
        <v/>
      </c>
      <c r="F185" s="195" t="str">
        <f t="shared" si="10"/>
        <v>否</v>
      </c>
      <c r="G185" s="180" t="str">
        <f t="shared" si="11"/>
        <v>项</v>
      </c>
    </row>
    <row r="186" ht="36" customHeight="1" spans="1:7">
      <c r="A186" s="206" t="s">
        <v>1618</v>
      </c>
      <c r="B186" s="211" t="s">
        <v>1619</v>
      </c>
      <c r="C186" s="197">
        <v>0</v>
      </c>
      <c r="D186" s="197">
        <v>0</v>
      </c>
      <c r="E186" s="201" t="str">
        <f t="shared" si="9"/>
        <v/>
      </c>
      <c r="F186" s="195" t="str">
        <f t="shared" si="10"/>
        <v>否</v>
      </c>
      <c r="G186" s="180" t="str">
        <f t="shared" si="11"/>
        <v>项</v>
      </c>
    </row>
    <row r="187" ht="36" customHeight="1" spans="1:7">
      <c r="A187" s="206" t="s">
        <v>1620</v>
      </c>
      <c r="B187" s="211" t="s">
        <v>1621</v>
      </c>
      <c r="C187" s="197">
        <v>52</v>
      </c>
      <c r="D187" s="197"/>
      <c r="E187" s="198" t="str">
        <f t="shared" si="9"/>
        <v/>
      </c>
      <c r="F187" s="195" t="str">
        <f t="shared" si="10"/>
        <v>是</v>
      </c>
      <c r="G187" s="180" t="str">
        <f t="shared" si="11"/>
        <v>项</v>
      </c>
    </row>
    <row r="188" ht="36" customHeight="1" spans="1:7">
      <c r="A188" s="206" t="s">
        <v>1622</v>
      </c>
      <c r="B188" s="211" t="s">
        <v>1623</v>
      </c>
      <c r="C188" s="197">
        <f>SUM(C189:C199)</f>
        <v>6493</v>
      </c>
      <c r="D188" s="197">
        <f>SUM(D189:D199)</f>
        <v>4906</v>
      </c>
      <c r="E188" s="198">
        <f t="shared" si="9"/>
        <v>-0.244417064531033</v>
      </c>
      <c r="F188" s="195" t="str">
        <f t="shared" si="10"/>
        <v>是</v>
      </c>
      <c r="G188" s="180" t="str">
        <f t="shared" si="11"/>
        <v>款</v>
      </c>
    </row>
    <row r="189" ht="36" customHeight="1" spans="1:7">
      <c r="A189" s="206" t="s">
        <v>1624</v>
      </c>
      <c r="B189" s="220" t="s">
        <v>1625</v>
      </c>
      <c r="C189" s="197">
        <v>0</v>
      </c>
      <c r="D189" s="197">
        <v>0</v>
      </c>
      <c r="E189" s="201" t="str">
        <f t="shared" si="9"/>
        <v/>
      </c>
      <c r="F189" s="195" t="str">
        <f t="shared" si="10"/>
        <v>否</v>
      </c>
      <c r="G189" s="180" t="str">
        <f t="shared" si="11"/>
        <v>项</v>
      </c>
    </row>
    <row r="190" ht="36" customHeight="1" spans="1:7">
      <c r="A190" s="206" t="s">
        <v>1626</v>
      </c>
      <c r="B190" s="211" t="s">
        <v>1627</v>
      </c>
      <c r="C190" s="197">
        <v>3069</v>
      </c>
      <c r="D190" s="197">
        <v>2829</v>
      </c>
      <c r="E190" s="201">
        <f t="shared" si="9"/>
        <v>-0.0782013685239492</v>
      </c>
      <c r="F190" s="195" t="str">
        <f t="shared" si="10"/>
        <v>是</v>
      </c>
      <c r="G190" s="180" t="str">
        <f t="shared" si="11"/>
        <v>项</v>
      </c>
    </row>
    <row r="191" ht="36" customHeight="1" spans="1:7">
      <c r="A191" s="206" t="s">
        <v>1628</v>
      </c>
      <c r="B191" s="211" t="s">
        <v>1629</v>
      </c>
      <c r="C191" s="197">
        <v>1970</v>
      </c>
      <c r="D191" s="197">
        <v>1059</v>
      </c>
      <c r="E191" s="201" t="str">
        <f t="shared" si="9"/>
        <v/>
      </c>
      <c r="F191" s="195" t="str">
        <f t="shared" si="10"/>
        <v>是</v>
      </c>
      <c r="G191" s="180" t="str">
        <f t="shared" si="11"/>
        <v>项</v>
      </c>
    </row>
    <row r="192" ht="36" customHeight="1" spans="1:7">
      <c r="A192" s="206" t="s">
        <v>1630</v>
      </c>
      <c r="B192" s="211" t="s">
        <v>1631</v>
      </c>
      <c r="C192" s="197">
        <v>141</v>
      </c>
      <c r="D192" s="197">
        <v>121</v>
      </c>
      <c r="E192" s="201">
        <f t="shared" si="9"/>
        <v>-0.141843971631206</v>
      </c>
      <c r="F192" s="195" t="str">
        <f t="shared" si="10"/>
        <v>是</v>
      </c>
      <c r="G192" s="180" t="str">
        <f t="shared" si="11"/>
        <v>项</v>
      </c>
    </row>
    <row r="193" ht="36" customHeight="1" spans="1:7">
      <c r="A193" s="206" t="s">
        <v>1632</v>
      </c>
      <c r="B193" s="211" t="s">
        <v>1633</v>
      </c>
      <c r="C193" s="197">
        <v>0</v>
      </c>
      <c r="D193" s="197">
        <v>0</v>
      </c>
      <c r="E193" s="201" t="str">
        <f t="shared" si="9"/>
        <v/>
      </c>
      <c r="F193" s="195" t="str">
        <f t="shared" si="10"/>
        <v>否</v>
      </c>
      <c r="G193" s="180" t="str">
        <f t="shared" si="11"/>
        <v>项</v>
      </c>
    </row>
    <row r="194" ht="36" customHeight="1" spans="1:7">
      <c r="A194" s="206" t="s">
        <v>1634</v>
      </c>
      <c r="B194" s="211" t="s">
        <v>1635</v>
      </c>
      <c r="C194" s="197">
        <v>129</v>
      </c>
      <c r="D194" s="197">
        <v>162</v>
      </c>
      <c r="E194" s="201">
        <f t="shared" si="9"/>
        <v>0.255813953488372</v>
      </c>
      <c r="F194" s="195" t="str">
        <f t="shared" si="10"/>
        <v>是</v>
      </c>
      <c r="G194" s="180" t="str">
        <f t="shared" si="11"/>
        <v>项</v>
      </c>
    </row>
    <row r="195" ht="36" customHeight="1" spans="1:7">
      <c r="A195" s="206" t="s">
        <v>1636</v>
      </c>
      <c r="B195" s="211" t="s">
        <v>1637</v>
      </c>
      <c r="C195" s="197">
        <v>0</v>
      </c>
      <c r="D195" s="197">
        <v>0</v>
      </c>
      <c r="E195" s="201" t="str">
        <f t="shared" si="9"/>
        <v/>
      </c>
      <c r="F195" s="195" t="str">
        <f t="shared" si="10"/>
        <v>否</v>
      </c>
      <c r="G195" s="180" t="str">
        <f t="shared" si="11"/>
        <v>项</v>
      </c>
    </row>
    <row r="196" ht="36" customHeight="1" spans="1:7">
      <c r="A196" s="206" t="s">
        <v>1638</v>
      </c>
      <c r="B196" s="211" t="s">
        <v>1639</v>
      </c>
      <c r="C196" s="197">
        <v>0</v>
      </c>
      <c r="D196" s="197">
        <v>0</v>
      </c>
      <c r="E196" s="201" t="str">
        <f t="shared" si="9"/>
        <v/>
      </c>
      <c r="F196" s="195" t="str">
        <f t="shared" si="10"/>
        <v>否</v>
      </c>
      <c r="G196" s="180" t="str">
        <f t="shared" si="11"/>
        <v>项</v>
      </c>
    </row>
    <row r="197" ht="36" customHeight="1" spans="1:7">
      <c r="A197" s="206" t="s">
        <v>1640</v>
      </c>
      <c r="B197" s="211" t="s">
        <v>1641</v>
      </c>
      <c r="C197" s="197">
        <v>0</v>
      </c>
      <c r="D197" s="197">
        <v>0</v>
      </c>
      <c r="E197" s="201" t="str">
        <f t="shared" si="9"/>
        <v/>
      </c>
      <c r="F197" s="195" t="str">
        <f t="shared" si="10"/>
        <v>否</v>
      </c>
      <c r="G197" s="180" t="str">
        <f t="shared" si="11"/>
        <v>项</v>
      </c>
    </row>
    <row r="198" ht="36" customHeight="1" spans="1:7">
      <c r="A198" s="206" t="s">
        <v>1642</v>
      </c>
      <c r="B198" s="211" t="s">
        <v>1643</v>
      </c>
      <c r="C198" s="197">
        <v>180</v>
      </c>
      <c r="D198" s="197">
        <v>100</v>
      </c>
      <c r="E198" s="201" t="str">
        <f t="shared" si="9"/>
        <v/>
      </c>
      <c r="F198" s="195" t="str">
        <f t="shared" si="10"/>
        <v>是</v>
      </c>
      <c r="G198" s="180" t="str">
        <f t="shared" si="11"/>
        <v>项</v>
      </c>
    </row>
    <row r="199" ht="36" customHeight="1" spans="1:7">
      <c r="A199" s="206" t="s">
        <v>1644</v>
      </c>
      <c r="B199" s="211" t="s">
        <v>1645</v>
      </c>
      <c r="C199" s="197">
        <v>1004</v>
      </c>
      <c r="D199" s="197">
        <v>635</v>
      </c>
      <c r="E199" s="201" t="str">
        <f t="shared" si="9"/>
        <v/>
      </c>
      <c r="F199" s="195" t="str">
        <f t="shared" si="10"/>
        <v>是</v>
      </c>
      <c r="G199" s="180" t="str">
        <f t="shared" si="11"/>
        <v>项</v>
      </c>
    </row>
    <row r="200" ht="36" customHeight="1" spans="1:7">
      <c r="A200" s="206" t="s">
        <v>1646</v>
      </c>
      <c r="B200" s="213" t="s">
        <v>1647</v>
      </c>
      <c r="C200" s="193">
        <f>C201</f>
        <v>23805</v>
      </c>
      <c r="D200" s="193">
        <f>D201</f>
        <v>24754</v>
      </c>
      <c r="E200" s="201">
        <f t="shared" si="9"/>
        <v>0.0398655744591472</v>
      </c>
      <c r="F200" s="195" t="str">
        <f t="shared" si="10"/>
        <v>是</v>
      </c>
      <c r="G200" s="180" t="str">
        <f t="shared" si="11"/>
        <v>类</v>
      </c>
    </row>
    <row r="201" ht="36" customHeight="1" spans="1:7">
      <c r="A201" s="206" t="s">
        <v>1648</v>
      </c>
      <c r="B201" s="211" t="s">
        <v>1649</v>
      </c>
      <c r="C201" s="197">
        <f>SUM(C202:C217)</f>
        <v>23805</v>
      </c>
      <c r="D201" s="197">
        <f>SUM(D202:D217)</f>
        <v>24754</v>
      </c>
      <c r="E201" s="201">
        <f t="shared" si="9"/>
        <v>0.0398655744591472</v>
      </c>
      <c r="F201" s="195" t="str">
        <f t="shared" si="10"/>
        <v>是</v>
      </c>
      <c r="G201" s="180" t="str">
        <f t="shared" si="11"/>
        <v>款</v>
      </c>
    </row>
    <row r="202" ht="36" customHeight="1" spans="1:7">
      <c r="A202" s="206" t="s">
        <v>1650</v>
      </c>
      <c r="B202" s="211" t="s">
        <v>1651</v>
      </c>
      <c r="C202" s="197">
        <v>0</v>
      </c>
      <c r="D202" s="197">
        <v>0</v>
      </c>
      <c r="E202" s="201" t="str">
        <f t="shared" si="9"/>
        <v/>
      </c>
      <c r="F202" s="195" t="str">
        <f t="shared" si="10"/>
        <v>否</v>
      </c>
      <c r="G202" s="180" t="str">
        <f t="shared" si="11"/>
        <v>项</v>
      </c>
    </row>
    <row r="203" ht="36" customHeight="1" spans="1:7">
      <c r="A203" s="206" t="s">
        <v>1652</v>
      </c>
      <c r="B203" s="211" t="s">
        <v>1653</v>
      </c>
      <c r="C203" s="197">
        <v>0</v>
      </c>
      <c r="D203" s="197">
        <v>0</v>
      </c>
      <c r="E203" s="201" t="str">
        <f t="shared" si="9"/>
        <v/>
      </c>
      <c r="F203" s="195" t="str">
        <f t="shared" si="10"/>
        <v>否</v>
      </c>
      <c r="G203" s="180" t="str">
        <f t="shared" si="11"/>
        <v>项</v>
      </c>
    </row>
    <row r="204" ht="36" customHeight="1" spans="1:7">
      <c r="A204" s="206" t="s">
        <v>1654</v>
      </c>
      <c r="B204" s="211" t="s">
        <v>1655</v>
      </c>
      <c r="C204" s="197">
        <v>0</v>
      </c>
      <c r="D204" s="197">
        <v>0</v>
      </c>
      <c r="E204" s="201" t="str">
        <f t="shared" si="9"/>
        <v/>
      </c>
      <c r="F204" s="195" t="str">
        <f t="shared" si="10"/>
        <v>否</v>
      </c>
      <c r="G204" s="180" t="str">
        <f t="shared" si="11"/>
        <v>项</v>
      </c>
    </row>
    <row r="205" ht="36" customHeight="1" spans="1:7">
      <c r="A205" s="206" t="s">
        <v>1656</v>
      </c>
      <c r="B205" s="211" t="s">
        <v>1657</v>
      </c>
      <c r="C205" s="197">
        <v>22167</v>
      </c>
      <c r="D205" s="197">
        <v>21574</v>
      </c>
      <c r="E205" s="201">
        <f t="shared" si="9"/>
        <v>-0.0267514774213922</v>
      </c>
      <c r="F205" s="195" t="str">
        <f t="shared" si="10"/>
        <v>是</v>
      </c>
      <c r="G205" s="180" t="str">
        <f t="shared" si="11"/>
        <v>项</v>
      </c>
    </row>
    <row r="206" ht="36" customHeight="1" spans="1:7">
      <c r="A206" s="206" t="s">
        <v>1658</v>
      </c>
      <c r="B206" s="211" t="s">
        <v>1659</v>
      </c>
      <c r="C206" s="197">
        <v>0</v>
      </c>
      <c r="D206" s="197">
        <v>0</v>
      </c>
      <c r="E206" s="198" t="str">
        <f t="shared" si="9"/>
        <v/>
      </c>
      <c r="F206" s="195" t="str">
        <f t="shared" si="10"/>
        <v>否</v>
      </c>
      <c r="G206" s="180" t="str">
        <f t="shared" si="11"/>
        <v>项</v>
      </c>
    </row>
    <row r="207" ht="36" customHeight="1" spans="1:7">
      <c r="A207" s="206" t="s">
        <v>1660</v>
      </c>
      <c r="B207" s="211" t="s">
        <v>1661</v>
      </c>
      <c r="C207" s="197">
        <v>0</v>
      </c>
      <c r="D207" s="197">
        <v>0</v>
      </c>
      <c r="E207" s="198" t="str">
        <f t="shared" si="9"/>
        <v/>
      </c>
      <c r="F207" s="195" t="str">
        <f t="shared" si="10"/>
        <v>否</v>
      </c>
      <c r="G207" s="180" t="str">
        <f t="shared" si="11"/>
        <v>项</v>
      </c>
    </row>
    <row r="208" ht="36" customHeight="1" spans="1:7">
      <c r="A208" s="206" t="s">
        <v>1662</v>
      </c>
      <c r="B208" s="211" t="s">
        <v>1663</v>
      </c>
      <c r="C208" s="197">
        <v>0</v>
      </c>
      <c r="D208" s="197">
        <v>0</v>
      </c>
      <c r="E208" s="201" t="str">
        <f t="shared" si="9"/>
        <v/>
      </c>
      <c r="F208" s="195" t="str">
        <f t="shared" si="10"/>
        <v>否</v>
      </c>
      <c r="G208" s="180" t="str">
        <f t="shared" si="11"/>
        <v>项</v>
      </c>
    </row>
    <row r="209" ht="36" customHeight="1" spans="1:7">
      <c r="A209" s="206" t="s">
        <v>1664</v>
      </c>
      <c r="B209" s="211" t="s">
        <v>1665</v>
      </c>
      <c r="C209" s="197">
        <v>0</v>
      </c>
      <c r="D209" s="197"/>
      <c r="E209" s="201" t="str">
        <f t="shared" si="9"/>
        <v/>
      </c>
      <c r="F209" s="195" t="str">
        <f t="shared" si="10"/>
        <v>否</v>
      </c>
      <c r="G209" s="180" t="str">
        <f t="shared" si="11"/>
        <v>项</v>
      </c>
    </row>
    <row r="210" ht="36" customHeight="1" spans="1:7">
      <c r="A210" s="206" t="s">
        <v>1666</v>
      </c>
      <c r="B210" s="211" t="s">
        <v>1667</v>
      </c>
      <c r="C210" s="197">
        <v>0</v>
      </c>
      <c r="D210" s="197"/>
      <c r="E210" s="201" t="str">
        <f t="shared" si="9"/>
        <v/>
      </c>
      <c r="F210" s="195" t="str">
        <f t="shared" si="10"/>
        <v>否</v>
      </c>
      <c r="G210" s="180" t="str">
        <f t="shared" si="11"/>
        <v>项</v>
      </c>
    </row>
    <row r="211" ht="36" customHeight="1" spans="1:7">
      <c r="A211" s="206" t="s">
        <v>1668</v>
      </c>
      <c r="B211" s="211" t="s">
        <v>1669</v>
      </c>
      <c r="C211" s="197">
        <v>0</v>
      </c>
      <c r="D211" s="197"/>
      <c r="E211" s="201" t="str">
        <f t="shared" si="9"/>
        <v/>
      </c>
      <c r="F211" s="195" t="str">
        <f t="shared" si="10"/>
        <v>否</v>
      </c>
      <c r="G211" s="180" t="str">
        <f t="shared" si="11"/>
        <v>项</v>
      </c>
    </row>
    <row r="212" ht="36" customHeight="1" spans="1:7">
      <c r="A212" s="206" t="s">
        <v>1670</v>
      </c>
      <c r="B212" s="211" t="s">
        <v>1671</v>
      </c>
      <c r="C212" s="197">
        <v>0</v>
      </c>
      <c r="D212" s="197"/>
      <c r="E212" s="201" t="str">
        <f t="shared" si="9"/>
        <v/>
      </c>
      <c r="F212" s="195" t="str">
        <f t="shared" si="10"/>
        <v>否</v>
      </c>
      <c r="G212" s="180" t="str">
        <f t="shared" si="11"/>
        <v>项</v>
      </c>
    </row>
    <row r="213" ht="36" customHeight="1" spans="1:7">
      <c r="A213" s="206" t="s">
        <v>1672</v>
      </c>
      <c r="B213" s="211" t="s">
        <v>1673</v>
      </c>
      <c r="C213" s="197">
        <v>780</v>
      </c>
      <c r="D213" s="197">
        <v>780</v>
      </c>
      <c r="E213" s="201">
        <f t="shared" si="9"/>
        <v>0</v>
      </c>
      <c r="F213" s="195" t="str">
        <f t="shared" si="10"/>
        <v>是</v>
      </c>
      <c r="G213" s="180" t="str">
        <f t="shared" si="11"/>
        <v>项</v>
      </c>
    </row>
    <row r="214" ht="36" customHeight="1" spans="1:7">
      <c r="A214" s="206" t="s">
        <v>1674</v>
      </c>
      <c r="B214" s="211" t="s">
        <v>1675</v>
      </c>
      <c r="C214" s="197">
        <v>0</v>
      </c>
      <c r="D214" s="197">
        <v>0</v>
      </c>
      <c r="E214" s="201" t="str">
        <f t="shared" si="9"/>
        <v/>
      </c>
      <c r="F214" s="195" t="str">
        <f t="shared" si="10"/>
        <v>否</v>
      </c>
      <c r="G214" s="180" t="str">
        <f t="shared" si="11"/>
        <v>项</v>
      </c>
    </row>
    <row r="215" ht="36" customHeight="1" spans="1:7">
      <c r="A215" s="206" t="s">
        <v>1676</v>
      </c>
      <c r="B215" s="211" t="s">
        <v>1677</v>
      </c>
      <c r="C215" s="197">
        <v>858</v>
      </c>
      <c r="D215" s="197">
        <v>858</v>
      </c>
      <c r="E215" s="201">
        <f t="shared" si="9"/>
        <v>0</v>
      </c>
      <c r="F215" s="195" t="str">
        <f t="shared" si="10"/>
        <v>是</v>
      </c>
      <c r="G215" s="180" t="str">
        <f t="shared" si="11"/>
        <v>项</v>
      </c>
    </row>
    <row r="216" ht="36" customHeight="1" spans="1:7">
      <c r="A216" s="206" t="s">
        <v>1678</v>
      </c>
      <c r="B216" s="211" t="s">
        <v>1679</v>
      </c>
      <c r="C216" s="197">
        <v>0</v>
      </c>
      <c r="D216" s="197">
        <v>1542</v>
      </c>
      <c r="E216" s="201" t="str">
        <f t="shared" si="9"/>
        <v/>
      </c>
      <c r="F216" s="195" t="str">
        <f t="shared" si="10"/>
        <v>是</v>
      </c>
      <c r="G216" s="180" t="str">
        <f t="shared" si="11"/>
        <v>项</v>
      </c>
    </row>
    <row r="217" ht="36" customHeight="1" spans="1:7">
      <c r="A217" s="206" t="s">
        <v>1680</v>
      </c>
      <c r="B217" s="211" t="s">
        <v>1681</v>
      </c>
      <c r="C217" s="197">
        <v>0</v>
      </c>
      <c r="D217" s="197">
        <v>0</v>
      </c>
      <c r="E217" s="201" t="str">
        <f t="shared" si="9"/>
        <v/>
      </c>
      <c r="F217" s="195" t="str">
        <f t="shared" si="10"/>
        <v>否</v>
      </c>
      <c r="G217" s="180" t="str">
        <f t="shared" si="11"/>
        <v>项</v>
      </c>
    </row>
    <row r="218" ht="36" customHeight="1" spans="1:7">
      <c r="A218" s="206" t="s">
        <v>1682</v>
      </c>
      <c r="B218" s="213" t="s">
        <v>1683</v>
      </c>
      <c r="C218" s="193">
        <f>C219</f>
        <v>50</v>
      </c>
      <c r="D218" s="193">
        <f>D219</f>
        <v>50</v>
      </c>
      <c r="E218" s="201">
        <f t="shared" si="9"/>
        <v>0</v>
      </c>
      <c r="F218" s="195" t="str">
        <f t="shared" si="10"/>
        <v>是</v>
      </c>
      <c r="G218" s="180" t="str">
        <f t="shared" si="11"/>
        <v>类</v>
      </c>
    </row>
    <row r="219" ht="36" customHeight="1" spans="1:7">
      <c r="A219" s="206" t="s">
        <v>1684</v>
      </c>
      <c r="B219" s="211" t="s">
        <v>1685</v>
      </c>
      <c r="C219" s="197">
        <f>SUM(C220:C235)</f>
        <v>50</v>
      </c>
      <c r="D219" s="197">
        <f>SUM(D220:D235)</f>
        <v>50</v>
      </c>
      <c r="E219" s="201">
        <f t="shared" si="9"/>
        <v>0</v>
      </c>
      <c r="F219" s="195" t="str">
        <f t="shared" si="10"/>
        <v>是</v>
      </c>
      <c r="G219" s="180" t="str">
        <f t="shared" si="11"/>
        <v>款</v>
      </c>
    </row>
    <row r="220" ht="36" customHeight="1" spans="1:7">
      <c r="A220" s="206" t="s">
        <v>1686</v>
      </c>
      <c r="B220" s="211" t="s">
        <v>1687</v>
      </c>
      <c r="C220" s="197">
        <v>0</v>
      </c>
      <c r="D220" s="197">
        <v>0</v>
      </c>
      <c r="E220" s="201" t="str">
        <f t="shared" si="9"/>
        <v/>
      </c>
      <c r="F220" s="195" t="str">
        <f t="shared" si="10"/>
        <v>否</v>
      </c>
      <c r="G220" s="180" t="str">
        <f t="shared" si="11"/>
        <v>项</v>
      </c>
    </row>
    <row r="221" ht="36" customHeight="1" spans="1:7">
      <c r="A221" s="206" t="s">
        <v>1688</v>
      </c>
      <c r="B221" s="211" t="s">
        <v>1689</v>
      </c>
      <c r="C221" s="197">
        <v>0</v>
      </c>
      <c r="D221" s="197">
        <v>0</v>
      </c>
      <c r="E221" s="201" t="str">
        <f t="shared" si="9"/>
        <v/>
      </c>
      <c r="F221" s="195" t="str">
        <f t="shared" si="10"/>
        <v>否</v>
      </c>
      <c r="G221" s="180" t="str">
        <f t="shared" si="11"/>
        <v>项</v>
      </c>
    </row>
    <row r="222" ht="36" customHeight="1" spans="1:7">
      <c r="A222" s="206" t="s">
        <v>1690</v>
      </c>
      <c r="B222" s="211" t="s">
        <v>1691</v>
      </c>
      <c r="C222" s="197">
        <v>0</v>
      </c>
      <c r="D222" s="197">
        <v>0</v>
      </c>
      <c r="E222" s="201" t="str">
        <f t="shared" si="9"/>
        <v/>
      </c>
      <c r="F222" s="195" t="str">
        <f t="shared" si="10"/>
        <v>否</v>
      </c>
      <c r="G222" s="180" t="str">
        <f t="shared" si="11"/>
        <v>项</v>
      </c>
    </row>
    <row r="223" ht="36" customHeight="1" spans="1:7">
      <c r="A223" s="206" t="s">
        <v>1692</v>
      </c>
      <c r="B223" s="211" t="s">
        <v>1693</v>
      </c>
      <c r="C223" s="197">
        <v>50</v>
      </c>
      <c r="D223" s="197"/>
      <c r="E223" s="201" t="str">
        <f t="shared" si="9"/>
        <v/>
      </c>
      <c r="F223" s="195" t="str">
        <f t="shared" si="10"/>
        <v>是</v>
      </c>
      <c r="G223" s="180" t="str">
        <f t="shared" si="11"/>
        <v>项</v>
      </c>
    </row>
    <row r="224" ht="36" customHeight="1" spans="1:7">
      <c r="A224" s="206" t="s">
        <v>1694</v>
      </c>
      <c r="B224" s="211" t="s">
        <v>1695</v>
      </c>
      <c r="C224" s="197">
        <v>0</v>
      </c>
      <c r="D224" s="197">
        <v>0</v>
      </c>
      <c r="E224" s="201" t="str">
        <f t="shared" si="9"/>
        <v/>
      </c>
      <c r="F224" s="195" t="str">
        <f t="shared" si="10"/>
        <v>否</v>
      </c>
      <c r="G224" s="180" t="str">
        <f t="shared" si="11"/>
        <v>项</v>
      </c>
    </row>
    <row r="225" ht="36" customHeight="1" spans="1:7">
      <c r="A225" s="206" t="s">
        <v>1696</v>
      </c>
      <c r="B225" s="211" t="s">
        <v>1697</v>
      </c>
      <c r="C225" s="197">
        <v>0</v>
      </c>
      <c r="D225" s="197">
        <v>0</v>
      </c>
      <c r="E225" s="201" t="str">
        <f t="shared" si="9"/>
        <v/>
      </c>
      <c r="F225" s="195" t="str">
        <f t="shared" si="10"/>
        <v>否</v>
      </c>
      <c r="G225" s="180" t="str">
        <f t="shared" si="11"/>
        <v>项</v>
      </c>
    </row>
    <row r="226" ht="36" customHeight="1" spans="1:7">
      <c r="A226" s="206" t="s">
        <v>1698</v>
      </c>
      <c r="B226" s="211" t="s">
        <v>1699</v>
      </c>
      <c r="C226" s="197">
        <v>0</v>
      </c>
      <c r="D226" s="197">
        <v>0</v>
      </c>
      <c r="E226" s="201" t="str">
        <f t="shared" si="9"/>
        <v/>
      </c>
      <c r="F226" s="195" t="str">
        <f t="shared" si="10"/>
        <v>否</v>
      </c>
      <c r="G226" s="180" t="str">
        <f t="shared" si="11"/>
        <v>项</v>
      </c>
    </row>
    <row r="227" ht="36" customHeight="1" spans="1:7">
      <c r="A227" s="206" t="s">
        <v>1700</v>
      </c>
      <c r="B227" s="211" t="s">
        <v>1701</v>
      </c>
      <c r="C227" s="197">
        <v>0</v>
      </c>
      <c r="D227" s="197">
        <v>0</v>
      </c>
      <c r="E227" s="201" t="str">
        <f t="shared" si="9"/>
        <v/>
      </c>
      <c r="F227" s="195" t="str">
        <f t="shared" si="10"/>
        <v>否</v>
      </c>
      <c r="G227" s="180" t="str">
        <f t="shared" si="11"/>
        <v>项</v>
      </c>
    </row>
    <row r="228" ht="36" customHeight="1" spans="1:7">
      <c r="A228" s="206" t="s">
        <v>1702</v>
      </c>
      <c r="B228" s="211" t="s">
        <v>1703</v>
      </c>
      <c r="C228" s="197">
        <v>0</v>
      </c>
      <c r="D228" s="197">
        <v>0</v>
      </c>
      <c r="E228" s="201" t="str">
        <f t="shared" si="9"/>
        <v/>
      </c>
      <c r="F228" s="195" t="str">
        <f t="shared" si="10"/>
        <v>否</v>
      </c>
      <c r="G228" s="180" t="str">
        <f t="shared" si="11"/>
        <v>项</v>
      </c>
    </row>
    <row r="229" ht="36" customHeight="1" spans="1:7">
      <c r="A229" s="206" t="s">
        <v>1704</v>
      </c>
      <c r="B229" s="211" t="s">
        <v>1705</v>
      </c>
      <c r="C229" s="197">
        <v>0</v>
      </c>
      <c r="D229" s="197">
        <v>0</v>
      </c>
      <c r="E229" s="201" t="str">
        <f t="shared" si="9"/>
        <v/>
      </c>
      <c r="F229" s="195" t="str">
        <f t="shared" si="10"/>
        <v>否</v>
      </c>
      <c r="G229" s="180" t="str">
        <f t="shared" si="11"/>
        <v>项</v>
      </c>
    </row>
    <row r="230" ht="36" customHeight="1" spans="1:7">
      <c r="A230" s="206" t="s">
        <v>1706</v>
      </c>
      <c r="B230" s="211" t="s">
        <v>1707</v>
      </c>
      <c r="C230" s="197">
        <v>0</v>
      </c>
      <c r="D230" s="197">
        <v>0</v>
      </c>
      <c r="E230" s="201" t="str">
        <f t="shared" si="9"/>
        <v/>
      </c>
      <c r="F230" s="195" t="str">
        <f t="shared" si="10"/>
        <v>否</v>
      </c>
      <c r="G230" s="180" t="str">
        <f t="shared" si="11"/>
        <v>项</v>
      </c>
    </row>
    <row r="231" ht="36" customHeight="1" spans="1:7">
      <c r="A231" s="206" t="s">
        <v>1708</v>
      </c>
      <c r="B231" s="211" t="s">
        <v>1709</v>
      </c>
      <c r="C231" s="197">
        <v>0</v>
      </c>
      <c r="D231" s="197">
        <v>0</v>
      </c>
      <c r="E231" s="201" t="str">
        <f t="shared" si="9"/>
        <v/>
      </c>
      <c r="F231" s="195" t="str">
        <f t="shared" si="10"/>
        <v>否</v>
      </c>
      <c r="G231" s="180" t="str">
        <f t="shared" si="11"/>
        <v>项</v>
      </c>
    </row>
    <row r="232" ht="36" customHeight="1" spans="1:7">
      <c r="A232" s="206" t="s">
        <v>1710</v>
      </c>
      <c r="B232" s="211" t="s">
        <v>1711</v>
      </c>
      <c r="C232" s="197">
        <v>0</v>
      </c>
      <c r="D232" s="197">
        <v>0</v>
      </c>
      <c r="E232" s="201" t="str">
        <f t="shared" si="9"/>
        <v/>
      </c>
      <c r="F232" s="195" t="str">
        <f t="shared" si="10"/>
        <v>否</v>
      </c>
      <c r="G232" s="180" t="str">
        <f t="shared" si="11"/>
        <v>项</v>
      </c>
    </row>
    <row r="233" ht="36" customHeight="1" spans="1:7">
      <c r="A233" s="206" t="s">
        <v>1712</v>
      </c>
      <c r="B233" s="211" t="s">
        <v>1713</v>
      </c>
      <c r="C233" s="197">
        <v>0</v>
      </c>
      <c r="D233" s="197">
        <v>0</v>
      </c>
      <c r="E233" s="201" t="str">
        <f t="shared" si="9"/>
        <v/>
      </c>
      <c r="F233" s="195" t="str">
        <f t="shared" si="10"/>
        <v>否</v>
      </c>
      <c r="G233" s="180" t="str">
        <f t="shared" si="11"/>
        <v>项</v>
      </c>
    </row>
    <row r="234" ht="36" customHeight="1" spans="1:7">
      <c r="A234" s="206" t="s">
        <v>1714</v>
      </c>
      <c r="B234" s="211" t="s">
        <v>1715</v>
      </c>
      <c r="C234" s="197">
        <v>0</v>
      </c>
      <c r="D234" s="197">
        <v>50</v>
      </c>
      <c r="E234" s="201" t="str">
        <f t="shared" si="9"/>
        <v/>
      </c>
      <c r="F234" s="195" t="str">
        <f t="shared" si="10"/>
        <v>是</v>
      </c>
      <c r="G234" s="180" t="str">
        <f t="shared" si="11"/>
        <v>项</v>
      </c>
    </row>
    <row r="235" ht="36" customHeight="1" spans="1:7">
      <c r="A235" s="206" t="s">
        <v>1716</v>
      </c>
      <c r="B235" s="211" t="s">
        <v>1717</v>
      </c>
      <c r="C235" s="197">
        <v>0</v>
      </c>
      <c r="D235" s="197">
        <v>0</v>
      </c>
      <c r="E235" s="201" t="str">
        <f t="shared" si="9"/>
        <v/>
      </c>
      <c r="F235" s="195" t="str">
        <f t="shared" si="10"/>
        <v>否</v>
      </c>
      <c r="G235" s="180" t="str">
        <f t="shared" si="11"/>
        <v>项</v>
      </c>
    </row>
    <row r="236" ht="36" customHeight="1" spans="1:7">
      <c r="A236" s="206" t="s">
        <v>1718</v>
      </c>
      <c r="B236" s="211" t="s">
        <v>1719</v>
      </c>
      <c r="C236" s="221">
        <f>SUM(C237,C250)</f>
        <v>0</v>
      </c>
      <c r="D236" s="222">
        <f>SUM(D237,D250)</f>
        <v>5555</v>
      </c>
      <c r="E236" s="201"/>
      <c r="F236" s="195" t="str">
        <f t="shared" si="10"/>
        <v>是</v>
      </c>
      <c r="G236" s="180" t="str">
        <f t="shared" si="11"/>
        <v>类</v>
      </c>
    </row>
    <row r="237" ht="36" customHeight="1" spans="1:7">
      <c r="A237" s="206" t="s">
        <v>1720</v>
      </c>
      <c r="B237" s="211" t="s">
        <v>1721</v>
      </c>
      <c r="C237" s="221">
        <f>SUM(C238:C249)</f>
        <v>0</v>
      </c>
      <c r="D237" s="222">
        <f>SUM(D238:D249)</f>
        <v>5555</v>
      </c>
      <c r="E237" s="201"/>
      <c r="F237" s="195" t="str">
        <f t="shared" si="10"/>
        <v>是</v>
      </c>
      <c r="G237" s="180" t="str">
        <f t="shared" si="11"/>
        <v>款</v>
      </c>
    </row>
    <row r="238" ht="36" customHeight="1" spans="1:7">
      <c r="A238" s="206" t="s">
        <v>1722</v>
      </c>
      <c r="B238" s="211" t="s">
        <v>1723</v>
      </c>
      <c r="C238" s="221">
        <v>0</v>
      </c>
      <c r="D238" s="222">
        <v>5555</v>
      </c>
      <c r="E238" s="201"/>
      <c r="F238" s="195" t="str">
        <f t="shared" si="10"/>
        <v>是</v>
      </c>
      <c r="G238" s="180" t="str">
        <f t="shared" si="11"/>
        <v>项</v>
      </c>
    </row>
    <row r="239" ht="36" customHeight="1" spans="1:7">
      <c r="A239" s="206" t="s">
        <v>1724</v>
      </c>
      <c r="B239" s="211" t="s">
        <v>1725</v>
      </c>
      <c r="C239" s="221">
        <v>0</v>
      </c>
      <c r="D239" s="222">
        <v>0</v>
      </c>
      <c r="E239" s="201"/>
      <c r="F239" s="195" t="str">
        <f t="shared" si="10"/>
        <v>否</v>
      </c>
      <c r="G239" s="180" t="str">
        <f t="shared" si="11"/>
        <v>项</v>
      </c>
    </row>
    <row r="240" ht="36" customHeight="1" spans="1:7">
      <c r="A240" s="206" t="s">
        <v>1726</v>
      </c>
      <c r="B240" s="211" t="s">
        <v>1727</v>
      </c>
      <c r="C240" s="221">
        <v>0</v>
      </c>
      <c r="D240" s="222">
        <v>0</v>
      </c>
      <c r="E240" s="201"/>
      <c r="F240" s="195" t="str">
        <f t="shared" si="10"/>
        <v>否</v>
      </c>
      <c r="G240" s="180" t="str">
        <f t="shared" si="11"/>
        <v>项</v>
      </c>
    </row>
    <row r="241" ht="36" customHeight="1" spans="1:7">
      <c r="A241" s="206" t="s">
        <v>1728</v>
      </c>
      <c r="B241" s="211" t="s">
        <v>1729</v>
      </c>
      <c r="C241" s="221">
        <v>0</v>
      </c>
      <c r="D241" s="222">
        <v>0</v>
      </c>
      <c r="E241" s="201"/>
      <c r="F241" s="195" t="str">
        <f t="shared" si="10"/>
        <v>否</v>
      </c>
      <c r="G241" s="180" t="str">
        <f t="shared" si="11"/>
        <v>项</v>
      </c>
    </row>
    <row r="242" ht="36" customHeight="1" spans="1:7">
      <c r="A242" s="206" t="s">
        <v>1730</v>
      </c>
      <c r="B242" s="211" t="s">
        <v>1731</v>
      </c>
      <c r="C242" s="221">
        <v>0</v>
      </c>
      <c r="D242" s="222">
        <v>0</v>
      </c>
      <c r="E242" s="201"/>
      <c r="F242" s="195" t="str">
        <f t="shared" si="10"/>
        <v>否</v>
      </c>
      <c r="G242" s="180" t="str">
        <f t="shared" si="11"/>
        <v>项</v>
      </c>
    </row>
    <row r="243" ht="36" customHeight="1" spans="1:7">
      <c r="A243" s="206" t="s">
        <v>1732</v>
      </c>
      <c r="B243" s="211" t="s">
        <v>1733</v>
      </c>
      <c r="C243" s="221">
        <v>0</v>
      </c>
      <c r="D243" s="222">
        <v>0</v>
      </c>
      <c r="E243" s="201"/>
      <c r="F243" s="195" t="str">
        <f t="shared" ref="F243:F256" si="12">IF(LEN(A243)=3,"是",IF(B243&lt;&gt;"",IF(SUM(C243:D243)&lt;&gt;0,"是","否"),"是"))</f>
        <v>否</v>
      </c>
      <c r="G243" s="180" t="str">
        <f t="shared" ref="G243:G256" si="13">IF(LEN(A243)=3,"类",IF(LEN(A243)=5,"款","项"))</f>
        <v>项</v>
      </c>
    </row>
    <row r="244" ht="36" customHeight="1" spans="1:7">
      <c r="A244" s="206" t="s">
        <v>1734</v>
      </c>
      <c r="B244" s="211" t="s">
        <v>1735</v>
      </c>
      <c r="C244" s="221">
        <v>0</v>
      </c>
      <c r="D244" s="222">
        <v>0</v>
      </c>
      <c r="E244" s="201"/>
      <c r="F244" s="195" t="str">
        <f t="shared" si="12"/>
        <v>否</v>
      </c>
      <c r="G244" s="180" t="str">
        <f t="shared" si="13"/>
        <v>项</v>
      </c>
    </row>
    <row r="245" ht="36" customHeight="1" spans="1:7">
      <c r="A245" s="206" t="s">
        <v>1736</v>
      </c>
      <c r="B245" s="211" t="s">
        <v>1737</v>
      </c>
      <c r="C245" s="221">
        <v>0</v>
      </c>
      <c r="D245" s="222">
        <v>0</v>
      </c>
      <c r="E245" s="201"/>
      <c r="F245" s="195" t="str">
        <f t="shared" si="12"/>
        <v>否</v>
      </c>
      <c r="G245" s="180" t="str">
        <f t="shared" si="13"/>
        <v>项</v>
      </c>
    </row>
    <row r="246" ht="36" customHeight="1" spans="1:7">
      <c r="A246" s="206" t="s">
        <v>1738</v>
      </c>
      <c r="B246" s="211" t="s">
        <v>1739</v>
      </c>
      <c r="C246" s="221">
        <v>0</v>
      </c>
      <c r="D246" s="222">
        <v>0</v>
      </c>
      <c r="E246" s="201"/>
      <c r="F246" s="195" t="str">
        <f t="shared" si="12"/>
        <v>否</v>
      </c>
      <c r="G246" s="180" t="str">
        <f t="shared" si="13"/>
        <v>项</v>
      </c>
    </row>
    <row r="247" ht="36" customHeight="1" spans="1:7">
      <c r="A247" s="206" t="s">
        <v>1740</v>
      </c>
      <c r="B247" s="211" t="s">
        <v>1741</v>
      </c>
      <c r="C247" s="221">
        <v>0</v>
      </c>
      <c r="D247" s="222">
        <v>0</v>
      </c>
      <c r="E247" s="201"/>
      <c r="F247" s="195" t="str">
        <f t="shared" si="12"/>
        <v>否</v>
      </c>
      <c r="G247" s="180" t="str">
        <f t="shared" si="13"/>
        <v>项</v>
      </c>
    </row>
    <row r="248" ht="36" customHeight="1" spans="1:7">
      <c r="A248" s="206" t="s">
        <v>1742</v>
      </c>
      <c r="B248" s="211" t="s">
        <v>1743</v>
      </c>
      <c r="C248" s="221">
        <v>0</v>
      </c>
      <c r="D248" s="222">
        <v>0</v>
      </c>
      <c r="E248" s="201"/>
      <c r="F248" s="195" t="str">
        <f t="shared" si="12"/>
        <v>否</v>
      </c>
      <c r="G248" s="180" t="str">
        <f t="shared" si="13"/>
        <v>项</v>
      </c>
    </row>
    <row r="249" ht="36" customHeight="1" spans="1:7">
      <c r="A249" s="206" t="s">
        <v>1744</v>
      </c>
      <c r="B249" s="211" t="s">
        <v>1745</v>
      </c>
      <c r="C249" s="221">
        <v>0</v>
      </c>
      <c r="D249" s="222">
        <v>0</v>
      </c>
      <c r="E249" s="201"/>
      <c r="F249" s="195" t="str">
        <f t="shared" si="12"/>
        <v>否</v>
      </c>
      <c r="G249" s="180" t="str">
        <f t="shared" si="13"/>
        <v>项</v>
      </c>
    </row>
    <row r="250" ht="36" customHeight="1" spans="1:7">
      <c r="A250" s="206" t="s">
        <v>1746</v>
      </c>
      <c r="B250" s="211" t="s">
        <v>1747</v>
      </c>
      <c r="C250" s="221">
        <f>SUM(C251:C256)</f>
        <v>0</v>
      </c>
      <c r="D250" s="222">
        <f>SUM(D251:D256)</f>
        <v>0</v>
      </c>
      <c r="E250" s="201"/>
      <c r="F250" s="195" t="str">
        <f t="shared" si="12"/>
        <v>否</v>
      </c>
      <c r="G250" s="180" t="str">
        <f t="shared" si="13"/>
        <v>款</v>
      </c>
    </row>
    <row r="251" ht="36" customHeight="1" spans="1:7">
      <c r="A251" s="206" t="s">
        <v>1748</v>
      </c>
      <c r="B251" s="211" t="s">
        <v>1749</v>
      </c>
      <c r="C251" s="221">
        <v>0</v>
      </c>
      <c r="D251" s="222">
        <v>0</v>
      </c>
      <c r="E251" s="201"/>
      <c r="F251" s="195" t="str">
        <f t="shared" si="12"/>
        <v>否</v>
      </c>
      <c r="G251" s="180" t="str">
        <f t="shared" si="13"/>
        <v>项</v>
      </c>
    </row>
    <row r="252" ht="36" customHeight="1" spans="1:7">
      <c r="A252" s="206" t="s">
        <v>1750</v>
      </c>
      <c r="B252" s="211" t="s">
        <v>1751</v>
      </c>
      <c r="C252" s="221">
        <v>0</v>
      </c>
      <c r="D252" s="222">
        <v>0</v>
      </c>
      <c r="E252" s="201"/>
      <c r="F252" s="195" t="str">
        <f t="shared" si="12"/>
        <v>否</v>
      </c>
      <c r="G252" s="180" t="str">
        <f t="shared" si="13"/>
        <v>项</v>
      </c>
    </row>
    <row r="253" ht="36" customHeight="1" spans="1:7">
      <c r="A253" s="206" t="s">
        <v>1752</v>
      </c>
      <c r="B253" s="211" t="s">
        <v>1753</v>
      </c>
      <c r="C253" s="221">
        <v>0</v>
      </c>
      <c r="D253" s="222">
        <v>0</v>
      </c>
      <c r="E253" s="201"/>
      <c r="F253" s="195" t="str">
        <f t="shared" si="12"/>
        <v>否</v>
      </c>
      <c r="G253" s="180" t="str">
        <f t="shared" si="13"/>
        <v>项</v>
      </c>
    </row>
    <row r="254" ht="36" customHeight="1" spans="1:7">
      <c r="A254" s="206" t="s">
        <v>1754</v>
      </c>
      <c r="B254" s="211" t="s">
        <v>1755</v>
      </c>
      <c r="C254" s="221">
        <v>0</v>
      </c>
      <c r="D254" s="222">
        <v>0</v>
      </c>
      <c r="E254" s="201"/>
      <c r="F254" s="195" t="str">
        <f t="shared" si="12"/>
        <v>否</v>
      </c>
      <c r="G254" s="180" t="str">
        <f t="shared" si="13"/>
        <v>项</v>
      </c>
    </row>
    <row r="255" ht="36" customHeight="1" spans="1:7">
      <c r="A255" s="206" t="s">
        <v>1756</v>
      </c>
      <c r="B255" s="211" t="s">
        <v>1757</v>
      </c>
      <c r="C255" s="221">
        <v>0</v>
      </c>
      <c r="D255" s="222"/>
      <c r="E255" s="201"/>
      <c r="F255" s="195" t="str">
        <f t="shared" si="12"/>
        <v>否</v>
      </c>
      <c r="G255" s="180" t="str">
        <f t="shared" si="13"/>
        <v>项</v>
      </c>
    </row>
    <row r="256" ht="36" customHeight="1" spans="1:7">
      <c r="A256" s="206" t="s">
        <v>1758</v>
      </c>
      <c r="B256" s="211" t="s">
        <v>1759</v>
      </c>
      <c r="C256" s="221">
        <v>0</v>
      </c>
      <c r="D256" s="222">
        <v>0</v>
      </c>
      <c r="E256" s="201"/>
      <c r="F256" s="195" t="str">
        <f t="shared" si="12"/>
        <v>否</v>
      </c>
      <c r="G256" s="180" t="str">
        <f t="shared" si="13"/>
        <v>项</v>
      </c>
    </row>
    <row r="257" ht="36" customHeight="1" spans="1:6">
      <c r="A257" s="206"/>
      <c r="B257" s="211"/>
      <c r="C257" s="223"/>
      <c r="D257" s="223"/>
      <c r="E257" s="201"/>
      <c r="F257" s="195"/>
    </row>
    <row r="258" ht="36" customHeight="1" spans="1:6">
      <c r="A258" s="224"/>
      <c r="B258" s="225" t="s">
        <v>1760</v>
      </c>
      <c r="C258" s="226">
        <f>SUM(C4,C20,C32,C39,C94,C118,C170,C174,C200,C218,C236)</f>
        <v>118399</v>
      </c>
      <c r="D258" s="226">
        <f>SUM(D4,D20,D32,D39,D94,D118,D170,D174,D200,D218,D236)</f>
        <v>134334</v>
      </c>
      <c r="E258" s="198">
        <f t="shared" ref="E258:E268" si="14">IF(C258&lt;&gt;0,IF((D258/C258-1)&lt;-30%,"",IF((D258/C258-1)&gt;150%,"",D258/C258-1)),"")</f>
        <v>0.134587285365586</v>
      </c>
      <c r="F258" s="195" t="str">
        <f t="shared" ref="F258:F263" si="15">IF(LEN(A258)=3,"是",IF(B258&lt;&gt;"",IF(SUM(C258:D258)&lt;&gt;0,"是","否"),"是"))</f>
        <v>是</v>
      </c>
    </row>
    <row r="259" ht="45" customHeight="1" spans="1:6">
      <c r="A259" s="191" t="s">
        <v>1761</v>
      </c>
      <c r="B259" s="227" t="s">
        <v>1188</v>
      </c>
      <c r="C259" s="228">
        <f>SUM(C260:C262)</f>
        <v>0</v>
      </c>
      <c r="D259" s="228">
        <f>SUM(D260:D262)</f>
        <v>5000</v>
      </c>
      <c r="E259" s="198" t="str">
        <f t="shared" si="14"/>
        <v/>
      </c>
      <c r="F259" s="179" t="str">
        <f t="shared" si="15"/>
        <v>是</v>
      </c>
    </row>
    <row r="260" ht="45" customHeight="1" spans="1:6">
      <c r="A260" s="199" t="s">
        <v>1762</v>
      </c>
      <c r="B260" s="229" t="s">
        <v>1763</v>
      </c>
      <c r="C260" s="230"/>
      <c r="D260" s="230">
        <v>5000</v>
      </c>
      <c r="E260" s="198" t="str">
        <f t="shared" si="14"/>
        <v/>
      </c>
      <c r="F260" s="179" t="str">
        <f t="shared" si="15"/>
        <v>是</v>
      </c>
    </row>
    <row r="261" ht="45" customHeight="1" spans="1:6">
      <c r="A261" s="199" t="s">
        <v>1764</v>
      </c>
      <c r="B261" s="229" t="s">
        <v>1765</v>
      </c>
      <c r="C261" s="230"/>
      <c r="D261" s="230"/>
      <c r="E261" s="198" t="str">
        <f t="shared" si="14"/>
        <v/>
      </c>
      <c r="F261" s="179" t="str">
        <f t="shared" si="15"/>
        <v>否</v>
      </c>
    </row>
    <row r="262" ht="45" customHeight="1" spans="1:6">
      <c r="A262" s="199" t="s">
        <v>1766</v>
      </c>
      <c r="B262" s="229" t="s">
        <v>1767</v>
      </c>
      <c r="C262" s="230"/>
      <c r="D262" s="230"/>
      <c r="E262" s="198" t="str">
        <f t="shared" si="14"/>
        <v/>
      </c>
      <c r="F262" s="179" t="str">
        <f t="shared" si="15"/>
        <v>否</v>
      </c>
    </row>
    <row r="263" ht="45" customHeight="1" spans="1:6">
      <c r="A263" s="191" t="s">
        <v>1768</v>
      </c>
      <c r="B263" s="231" t="s">
        <v>1769</v>
      </c>
      <c r="C263" s="228">
        <f>SUM(C264)</f>
        <v>49753</v>
      </c>
      <c r="D263" s="228">
        <f>SUM(D264)</f>
        <v>130687</v>
      </c>
      <c r="E263" s="198" t="str">
        <f t="shared" si="14"/>
        <v/>
      </c>
      <c r="F263" s="179" t="str">
        <f t="shared" si="15"/>
        <v>是</v>
      </c>
    </row>
    <row r="264" s="179" customFormat="1" ht="45" customHeight="1" spans="1:6">
      <c r="A264" s="199" t="s">
        <v>1770</v>
      </c>
      <c r="B264" s="229" t="s">
        <v>1771</v>
      </c>
      <c r="C264" s="230">
        <f>SUM(C265:C266)</f>
        <v>49753</v>
      </c>
      <c r="D264" s="230">
        <f>SUM(D265:D266)</f>
        <v>130687</v>
      </c>
      <c r="E264" s="198" t="str">
        <f t="shared" si="14"/>
        <v/>
      </c>
    </row>
    <row r="265" s="179" customFormat="1" ht="45" customHeight="1" spans="1:6">
      <c r="A265" s="191"/>
      <c r="B265" s="232" t="s">
        <v>1196</v>
      </c>
      <c r="C265" s="230">
        <v>49753</v>
      </c>
      <c r="D265" s="230">
        <v>126000</v>
      </c>
      <c r="E265" s="198" t="str">
        <f t="shared" si="14"/>
        <v/>
      </c>
    </row>
    <row r="266" ht="45" customHeight="1" spans="1:6">
      <c r="A266" s="191"/>
      <c r="B266" s="232" t="s">
        <v>1197</v>
      </c>
      <c r="C266" s="230"/>
      <c r="D266" s="230">
        <v>4687</v>
      </c>
      <c r="E266" s="198" t="str">
        <f t="shared" si="14"/>
        <v/>
      </c>
      <c r="F266" s="179" t="str">
        <f>IF(LEN(A266)=3,"是",IF(B266&lt;&gt;"",IF(SUM(C266:D266)&lt;&gt;0,"是","否"),"是"))</f>
        <v>是</v>
      </c>
    </row>
    <row r="267" ht="45" customHeight="1" spans="1:6">
      <c r="A267" s="191"/>
      <c r="B267" s="232"/>
      <c r="C267" s="233"/>
      <c r="D267" s="233"/>
      <c r="E267" s="198" t="str">
        <f t="shared" si="14"/>
        <v/>
      </c>
    </row>
    <row r="268" ht="36" customHeight="1" spans="1:6">
      <c r="A268" s="224"/>
      <c r="B268" s="225" t="s">
        <v>1202</v>
      </c>
      <c r="C268" s="226">
        <f>C258+C263+C259</f>
        <v>168152</v>
      </c>
      <c r="D268" s="226">
        <f>D258+D263+D259</f>
        <v>270021</v>
      </c>
      <c r="E268" s="198">
        <f t="shared" si="14"/>
        <v>0.605814976925639</v>
      </c>
      <c r="F268" s="195" t="str">
        <f>IF(LEN(A268)=3,"是",IF(B268&lt;&gt;"",IF(SUM(C268:D268)&lt;&gt;0,"是","否"),"是"))</f>
        <v>是</v>
      </c>
    </row>
  </sheetData>
  <autoFilter xmlns:etc="http://www.wps.cn/officeDocument/2017/etCustomData" ref="A3:G268" etc:filterBottomFollowUsedRange="0">
    <extLst/>
  </autoFilter>
  <mergeCells count="1">
    <mergeCell ref="B1:E1"/>
  </mergeCells>
  <conditionalFormatting sqref="B263">
    <cfRule type="expression" dxfId="1" priority="7" stopIfTrue="1">
      <formula>"len($A:$A)=3"</formula>
    </cfRule>
  </conditionalFormatting>
  <conditionalFormatting sqref="B264">
    <cfRule type="expression" dxfId="1" priority="4" stopIfTrue="1">
      <formula>"len($A:$A)=3"</formula>
    </cfRule>
  </conditionalFormatting>
  <conditionalFormatting sqref="C265">
    <cfRule type="expression" dxfId="1" priority="1" stopIfTrue="1">
      <formula>"len($A:$A)=3"</formula>
    </cfRule>
  </conditionalFormatting>
  <conditionalFormatting sqref="D265">
    <cfRule type="expression" dxfId="1" priority="5" stopIfTrue="1">
      <formula>"len($A:$A)=3"</formula>
    </cfRule>
  </conditionalFormatting>
  <conditionalFormatting sqref="C263:C264">
    <cfRule type="expression" dxfId="1" priority="2" stopIfTrue="1">
      <formula>"len($A:$A)=3"</formula>
    </cfRule>
  </conditionalFormatting>
  <conditionalFormatting sqref="D263:D264">
    <cfRule type="expression" dxfId="1" priority="6" stopIfTrue="1">
      <formula>"len($A:$A)=3"</formula>
    </cfRule>
  </conditionalFormatting>
  <printOptions horizontalCentered="1"/>
  <pageMargins left="0.393055555555556" right="0.393055555555556" top="0.747916666666667" bottom="0.747916666666667" header="0.314583333333333" footer="0.314583333333333"/>
  <pageSetup paperSize="9" scale="75" firstPageNumber="74" orientation="portrait" useFirstPageNumber="1" horizontalDpi="600"/>
  <headerFooter alignWithMargins="0">
    <oddFooter>&amp;C&amp;14-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theme="2" tint="-0.1"/>
  </sheetPr>
  <dimension ref="A1:E15"/>
  <sheetViews>
    <sheetView showGridLines="0" showZeros="0" view="pageBreakPreview" zoomScaleNormal="100" workbookViewId="0">
      <selection activeCell="C14" sqref="C14"/>
    </sheetView>
  </sheetViews>
  <sheetFormatPr defaultColWidth="9" defaultRowHeight="14.4" outlineLevelCol="4"/>
  <cols>
    <col min="1" max="1" width="52.1296296296296" style="121" customWidth="1"/>
    <col min="2" max="4" width="20.6296296296296" style="121" customWidth="1"/>
    <col min="5" max="16384" width="9" style="121"/>
  </cols>
  <sheetData>
    <row r="1" s="161" customFormat="1" ht="45" customHeight="1" spans="1:5">
      <c r="A1" s="162" t="s">
        <v>1774</v>
      </c>
      <c r="B1" s="162"/>
      <c r="C1" s="162"/>
      <c r="D1" s="162"/>
    </row>
    <row r="2" ht="20.1" customHeight="1" spans="1:5">
      <c r="A2" s="163" t="s">
        <v>1775</v>
      </c>
      <c r="B2" s="164"/>
      <c r="C2" s="165"/>
      <c r="D2" s="165" t="s">
        <v>2</v>
      </c>
    </row>
    <row r="3" ht="45" customHeight="1" spans="1:5">
      <c r="A3" s="118" t="s">
        <v>1236</v>
      </c>
      <c r="B3" s="166" t="s">
        <v>5</v>
      </c>
      <c r="C3" s="166" t="s">
        <v>6</v>
      </c>
      <c r="D3" s="166" t="s">
        <v>7</v>
      </c>
      <c r="E3" s="167" t="s">
        <v>8</v>
      </c>
    </row>
    <row r="4" ht="36" customHeight="1" spans="1:5">
      <c r="A4" s="168" t="s">
        <v>1294</v>
      </c>
      <c r="B4" s="169">
        <v>38</v>
      </c>
      <c r="C4" s="169">
        <v>130</v>
      </c>
      <c r="D4" s="170"/>
      <c r="E4" s="171" t="str">
        <f t="shared" ref="E4:E15" si="0">IF(A4&lt;&gt;"",IF(SUM(B4:C4)&lt;&gt;0,"是","否"),"是")</f>
        <v>是</v>
      </c>
    </row>
    <row r="5" ht="36" customHeight="1" spans="1:5">
      <c r="A5" s="168" t="s">
        <v>1326</v>
      </c>
      <c r="B5" s="169">
        <v>400</v>
      </c>
      <c r="C5" s="169">
        <v>1200</v>
      </c>
      <c r="D5" s="170"/>
      <c r="E5" s="171" t="str">
        <f t="shared" si="0"/>
        <v>是</v>
      </c>
    </row>
    <row r="6" ht="36" customHeight="1" spans="1:5">
      <c r="A6" s="168" t="s">
        <v>1347</v>
      </c>
      <c r="B6" s="169">
        <v>0</v>
      </c>
      <c r="C6" s="169">
        <v>0</v>
      </c>
      <c r="D6" s="170"/>
      <c r="E6" s="171" t="str">
        <f t="shared" si="0"/>
        <v>否</v>
      </c>
    </row>
    <row r="7" ht="36" customHeight="1" spans="1:5">
      <c r="A7" s="168" t="s">
        <v>1361</v>
      </c>
      <c r="B7" s="169">
        <v>450</v>
      </c>
      <c r="C7" s="169">
        <v>0</v>
      </c>
      <c r="D7" s="170"/>
      <c r="E7" s="172" t="str">
        <f t="shared" si="0"/>
        <v>是</v>
      </c>
    </row>
    <row r="8" ht="36" customHeight="1" spans="1:5">
      <c r="A8" s="168" t="s">
        <v>1452</v>
      </c>
      <c r="B8" s="169">
        <v>320</v>
      </c>
      <c r="C8" s="169">
        <v>900</v>
      </c>
      <c r="D8" s="170"/>
      <c r="E8" s="171" t="str">
        <f t="shared" si="0"/>
        <v>是</v>
      </c>
    </row>
    <row r="9" ht="36" customHeight="1" spans="1:5">
      <c r="A9" s="168" t="s">
        <v>1492</v>
      </c>
      <c r="B9" s="169">
        <v>0</v>
      </c>
      <c r="C9" s="169">
        <v>0</v>
      </c>
      <c r="D9" s="170"/>
      <c r="E9" s="171" t="str">
        <f t="shared" si="0"/>
        <v>否</v>
      </c>
    </row>
    <row r="10" ht="36" customHeight="1" spans="1:5">
      <c r="A10" s="168" t="s">
        <v>1776</v>
      </c>
      <c r="B10" s="169">
        <v>0</v>
      </c>
      <c r="C10" s="169">
        <v>0</v>
      </c>
      <c r="D10" s="170"/>
      <c r="E10" s="172" t="str">
        <f t="shared" si="0"/>
        <v>否</v>
      </c>
    </row>
    <row r="11" ht="36" customHeight="1" spans="1:5">
      <c r="A11" s="168" t="s">
        <v>1595</v>
      </c>
      <c r="B11" s="169">
        <v>2792</v>
      </c>
      <c r="C11" s="169">
        <v>1770</v>
      </c>
      <c r="D11" s="170"/>
      <c r="E11" s="171" t="str">
        <f t="shared" si="0"/>
        <v>是</v>
      </c>
    </row>
    <row r="12" ht="36" customHeight="1" spans="1:5">
      <c r="A12" s="168" t="s">
        <v>1647</v>
      </c>
      <c r="B12" s="169"/>
      <c r="C12" s="169"/>
      <c r="D12" s="170"/>
      <c r="E12" s="172" t="str">
        <f t="shared" si="0"/>
        <v>否</v>
      </c>
    </row>
    <row r="13" ht="36" customHeight="1" spans="1:5">
      <c r="A13" s="168" t="s">
        <v>1683</v>
      </c>
      <c r="B13" s="169"/>
      <c r="C13" s="169"/>
      <c r="D13" s="170"/>
      <c r="E13" s="172" t="str">
        <f t="shared" si="0"/>
        <v>否</v>
      </c>
    </row>
    <row r="14" ht="36" customHeight="1" spans="1:5">
      <c r="A14" s="168" t="s">
        <v>1719</v>
      </c>
      <c r="B14" s="169"/>
      <c r="C14" s="169"/>
      <c r="D14" s="170"/>
      <c r="E14" s="172" t="str">
        <f t="shared" si="0"/>
        <v>否</v>
      </c>
    </row>
    <row r="15" ht="36" customHeight="1" spans="1:5">
      <c r="A15" s="173" t="s">
        <v>1777</v>
      </c>
      <c r="B15" s="174">
        <f>SUM(B4:B14)</f>
        <v>4000</v>
      </c>
      <c r="C15" s="174">
        <f>SUM(C4:C14)</f>
        <v>4000</v>
      </c>
      <c r="D15" s="175"/>
      <c r="E15" s="171" t="str">
        <f t="shared" si="0"/>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1-1 一般公共预算收入情况表</vt:lpstr>
      <vt:lpstr>1-2 一般公共预算支出情况表（公开到项级）</vt:lpstr>
      <vt:lpstr>1-3 一般公共预算基本支出情况表（公开到款级）</vt:lpstr>
      <vt:lpstr>1-4 一般公共预算支出表（州、市对下转移支付项目）</vt:lpstr>
      <vt:lpstr>1-5一般公共预算税收返还和转移支付预算表</vt:lpstr>
      <vt:lpstr>1-6 “三公”经费预算财政拨款情况统计表</vt:lpstr>
      <vt:lpstr>2-1 本级政府性基金预算收入情况表</vt:lpstr>
      <vt:lpstr>2-2 本级政府性基金预算支出情况表（公开到项级）</vt:lpstr>
      <vt:lpstr>2-3  本级政府性基金支出表（州、市对下转移支付）</vt:lpstr>
      <vt:lpstr>3-1 国有资本经营预算收入表</vt:lpstr>
      <vt:lpstr>3-2 本级国有资本经营支出预算情况表（公开到项级） </vt:lpstr>
      <vt:lpstr>3-3 芒市国有资本经营预算转移支付表 （分地区）</vt:lpstr>
      <vt:lpstr>3-4 芒市国有资本经营预算转移支付表（分项目）</vt:lpstr>
      <vt:lpstr>4-1 社会保险基金收入预算表</vt:lpstr>
      <vt:lpstr>4-2 社会保险基金支出预算表</vt:lpstr>
      <vt:lpstr>5-1   2020年地方政府债务限额及余额预算情况表</vt:lpstr>
      <vt:lpstr>5-2  本级2020年地方政府一般债务余额情况表</vt:lpstr>
      <vt:lpstr>5-3 本级2020年地方政府专项债务余额情况表（本级）</vt:lpstr>
      <vt:lpstr>5-4 地方政府债券发行及还本付息情况表</vt:lpstr>
      <vt:lpstr>5-5 芒市2021年本级政府专项债务限额和余额情况表</vt:lpstr>
      <vt:lpstr>5-6 2020年年初新增地方政府债券资金安排表</vt:lpstr>
      <vt:lpstr>6-1重大政策和重点项目绩效目标表</vt:lpstr>
      <vt:lpstr>6-2 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dcterms:modified xsi:type="dcterms:W3CDTF">2026-02-27T00:59:44Z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5CCC1D7D1C2B431B90CAEA9733F19D35_13</vt:lpwstr>
  </property>
  <property fmtid="{D5CDD505-2E9C-101B-9397-08002B2CF9AE}" pid="4" name="CalculationRule">
    <vt:i4>0</vt:i4>
  </property>
</Properties>
</file>