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95" tabRatio="692"/>
  </bookViews>
  <sheets>
    <sheet name="出冬瓜村特色酸茶、坚果产业提升及乡村旅游整合发展项目" sheetId="23" r:id="rId1"/>
    <sheet name="Sheet1" sheetId="24" r:id="rId2"/>
  </sheets>
  <definedNames>
    <definedName name="_xlnm._FilterDatabase" localSheetId="0" hidden="1">出冬瓜村特色酸茶、坚果产业提升及乡村旅游整合发展项目!$A$3:$K$35</definedName>
    <definedName name="_Hlk90582560" localSheetId="1">Sheet1!$A$2</definedName>
    <definedName name="_xlnm.Print_Area" localSheetId="0">出冬瓜村特色酸茶、坚果产业提升及乡村旅游整合发展项目!$A$1:$I$35</definedName>
    <definedName name="_xlnm.Print_Titles" localSheetId="0">出冬瓜村特色酸茶、坚果产业提升及乡村旅游整合发展项目!$3:$3</definedName>
  </definedNames>
  <calcPr calcId="144525"/>
</workbook>
</file>

<file path=xl/sharedStrings.xml><?xml version="1.0" encoding="utf-8"?>
<sst xmlns="http://schemas.openxmlformats.org/spreadsheetml/2006/main" count="188" uniqueCount="183">
  <si>
    <t>附件2</t>
  </si>
  <si>
    <t>芒市三台山德昂族乡人民政府2021年沪滇帮扶出冬瓜村特色酸茶、坚果产业提升及乡村旅游整合发展项目支出绩效评价指标体系及评分表</t>
  </si>
  <si>
    <t>一级
指标</t>
  </si>
  <si>
    <t>二级
指标</t>
  </si>
  <si>
    <t>三级
指标</t>
  </si>
  <si>
    <t>指标分值</t>
  </si>
  <si>
    <t>指标解释</t>
  </si>
  <si>
    <t>指标说明</t>
  </si>
  <si>
    <t>评分标准</t>
  </si>
  <si>
    <t>得分</t>
  </si>
  <si>
    <t>扣分原因</t>
  </si>
  <si>
    <t>决策
（15分）</t>
  </si>
  <si>
    <t>项目立项
（5分）</t>
  </si>
  <si>
    <t>立项依据充分性</t>
  </si>
  <si>
    <t>项目实施的依据是否符合国家、省委省政府的相关规定，用以反映和考核项目申报依据的充分性。</t>
  </si>
  <si>
    <t>评价要点：
①项目的实施是否符合国家法律法规、国民经济发展规划和相关政策；
②项目的实施是否符合芒市发展规划的政策要求；
③项目的实施是否与芒市三台山乡人民政府职责范围相符，属于芒市三台山乡人民政府履职所需；
④项目是否属于公共财政支持范围。</t>
  </si>
  <si>
    <t>评价要点：
①项目的实施符合国家法律法规、国民经济发展规划和相关政策，得1分；
②项目的实施符合易门县发展规划的政策要求，得1分；
③项目的实施是否与芒市三台山乡人民政府职责范围相符，属于芒市三台山乡人民政府履职所需，得0.5分；
④项目属于公共财政支持范围，得0.5分。</t>
  </si>
  <si>
    <t>立项程序规范性</t>
  </si>
  <si>
    <t>项目申请、设立过程是否符合相关要求，用于反映和考核项目立项的规范情况。</t>
  </si>
  <si>
    <t>评价要点：
①项目是否按照规定的程序申请设立；
②审批文件、材料是否符合相关要求；
③事前是否已经过必要的可行性研究、专家论证、风险评估、绩效评估、集体决策。</t>
  </si>
  <si>
    <t>①项目按照规定的程序申请设立,得0.5分；
②审批文件、材料符合相关要求,得0.5分；
③事前已经过必要的可行性研究、专家论证、风险评估、绩效评估、集体决策,得1分。</t>
  </si>
  <si>
    <t>绩效目标
（5分）</t>
  </si>
  <si>
    <t>绩效目标合理性</t>
  </si>
  <si>
    <t>项目所设定的绩效目标是否依据充分，是否符合客观实际，用以反映和考核项目绩效目标与项目实施的相符情况。</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</si>
  <si>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t>
  </si>
  <si>
    <t>①项目有绩效目标，得0.2分；
②项目绩效目标与实际工作内容具有相关性，得0.6分；
③项目预期产出效益和效果符合正常的业绩水平，得0.6分；
④目标与预算确定的项目投资额或资金量相匹配，得0.6分。</t>
  </si>
  <si>
    <t>绩效指标明确性</t>
  </si>
  <si>
    <t>依据绩效目标设定的绩效指标是否清晰、细化、可衡量等，用以反映和考核项目绩效目标的明细化情况。</t>
  </si>
  <si>
    <t>评价要点：
①是否将项目绩效目标细化分解为具体的绩效指标；
②是否通过清晰、可衡量的指标值予以体现；
③是否与项目目标任务数或计划数相对应。</t>
  </si>
  <si>
    <t>①已将项目绩效目标细化分解为具体的绩效指标，得1分；
②指标已通过清晰、可衡量的指标值予以体现，得1分；
③指标与项目目标任务数或计划数相对应，得1分。</t>
  </si>
  <si>
    <t>项目绩效目标设置细化，可衡量，但效益指标设置未能全面反映项目效益情况。</t>
  </si>
  <si>
    <t>资金投入
（5分）</t>
  </si>
  <si>
    <t>预算编制科学性</t>
  </si>
  <si>
    <t>项目预算编制是否经过科学论证、有明确标准，资金额度与年度目标是否相适应，用以反映和考核项目预算编制的科学性、合理性情况。</t>
  </si>
  <si>
    <t>评价要点：
①预算编制是否经过科学论证；
②预算内容与项目内容是否匹配；
③预算额度测算依据是否充分，是否按照标准编制；
④预算确定的项目投资额或资金量是否与工作任务相匹配。</t>
  </si>
  <si>
    <t>①预算编制经过科学论证，得0.5分；
②预算内容与项目内容匹配，得0.5分；
③预算额度测算依据充分，按照标准编制，得1分；
④预算确定的项目投资额或资金量与工作任务相匹配，得1分。</t>
  </si>
  <si>
    <t>资金到位率</t>
  </si>
  <si>
    <t>实际到位资金与预算资金的比率，用以反映和考核资金落实情况对项目实施的总体保障程度。</t>
  </si>
  <si>
    <t>资金到位率=（实际到位资金/预算资金）×100%。
实际到位资金：一定时期（本年度或项目期）内落实到具体项目的资金。
预算资金：一定时期（本年度或项目期）内预算安排到具体项目的资金。</t>
  </si>
  <si>
    <t>①资金到位率≥100%时，得2分；
②资金到位率＜100%时，不得分。</t>
  </si>
  <si>
    <t>过程
（20分）</t>
  </si>
  <si>
    <t>资金管理
（10分）</t>
  </si>
  <si>
    <t>资金到位及时率</t>
  </si>
  <si>
    <t>及时到位资金与应到位资金的比率，用以反映和考核项目资金落实的及时性程度。</t>
  </si>
  <si>
    <t>资金到位及时率=（及时到位资金/应到位资金)×100%。
及时到位资金：截至规定时点，实际落实到各层级的资金。
应到位资金：按照项目相关文件要求，截至规定时点，应落实到具体层级的资金。</t>
  </si>
  <si>
    <t>得分=资金到位及时率×3分。</t>
  </si>
  <si>
    <t>预算执行率</t>
  </si>
  <si>
    <t>项目预算资金是否按照计划执行，用以反映和考核项目预算执行情况。</t>
  </si>
  <si>
    <t>评价要点：
预算执行率=（实际支出资金/实际到位资金）×100%。
实际支出资金：一定时期（本年度或项目期）内项目实际拨付的资金。</t>
  </si>
  <si>
    <t>得分=预算执行率×2分。</t>
  </si>
  <si>
    <t>项目到位资金共计1800.00万元，均已全部支付使用。</t>
  </si>
  <si>
    <t>资金使用合规性</t>
  </si>
  <si>
    <t>项目资金使用是否符合相关的财务管理制度规定，用以反映和考核项目资金的规范运行情况。</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</si>
  <si>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t>
  </si>
  <si>
    <t>①资金使用符合国家财经法规和财务管理制度规定以及有关专项资金管理办法的规定，得1分；
②资金的拨付有完整的审批程序和手续，得1分；
③符合项目预算批复或合同规定用途，得1分。
存在截留、挤占、挪用、虚列支出等情况，该项均不得分。</t>
  </si>
  <si>
    <t>会计核算规范性</t>
  </si>
  <si>
    <t>项目实施单位的项目资金会计核算是否符合《中华人民共和国会计法》和相关会计准则、会计制度，用以反映和考核项目资金会计核算的规范情况。</t>
  </si>
  <si>
    <t>评价要点：
①是否符合国家财经法规和财务管理制度以及内部会计控制规范、相关会计准则的规定；
②项目资金是否建立专账管理；
③是否有完整审批程序和手续；
④记账、报账是否符合会计基础工作规范；
是否存在虚列支出等情况。</t>
  </si>
  <si>
    <t>①会计核算符合国家财经法规和财务管理制度以及内部会计控制规范、相关会计准则的规定，得0.5分；
②项目资金建立了专账管理，得0.5分；
③有完整的审批程序和手续；得0.5分；
④记账、报账符合会计基础工作规范，得0.5分；
若发现存在虚列支出等情况，该项指标得0分。</t>
  </si>
  <si>
    <t>经查阅相关财务会计凭证，2021年9月11号凭证存在支付审批尚未完成，已支付款项的情况。</t>
  </si>
  <si>
    <t>组织实施（10分）</t>
  </si>
  <si>
    <t>组织管理机制健全性</t>
  </si>
  <si>
    <t>项目主管部门的业务管理机制是否健全，用以反映和考核业务管理制度对项目顺利实施的保障情况。</t>
  </si>
  <si>
    <t>评价要点：
①管理机构是否制定完善的管理机制；
②是否规范了项目管理制度、跟踪管理机制；
③是否成立项目建设工作领导小组。</t>
  </si>
  <si>
    <t>①项目管理制度健全，得1分；
②跟踪管理机制健全，得1分；
③成立项目建设工作领导小组，得1分；
上述评价内容每符合一项得到该项对应分值。</t>
  </si>
  <si>
    <t>制度执行有效性</t>
  </si>
  <si>
    <t>项目主管部门在项目建设期间，是否严格执行《出冬瓜村特色酸茶、坚果产业提升及乡村旅游整合发展项目实施方案》的相关要求，用以反映业务管理制度的有效执行情况。</t>
  </si>
  <si>
    <t>评价要点：
①主管部门及机构，是否严格按照项目实施方案、落实项目管理、保障，资金管理等各项要求，对项目进行监督、检查、考核、验收等监管。
②是否对项目实施情况进行公开公示。</t>
  </si>
  <si>
    <t>①主管部门及机构，严格按照项目实施方案、落实项目管理、保障，资金管理等各项要求，对项目进行监督、检查、考核、验收等监管，得0.5分；
②对项目实施情况进行公开公示，得0.5分。</t>
  </si>
  <si>
    <t>三台山乡人民政府根据实施方案要求，对项目进行监督、检查、考核、验收等监管工作，并在网站进行相关公示。</t>
  </si>
  <si>
    <t>档案管理规范性</t>
  </si>
  <si>
    <t>项目实施单位是否指定专人对项目相关资料进行收集、分类、整理、归档，专门管理，用以反映和考核项目实施单位对项目档案的管理情况。</t>
  </si>
  <si>
    <t>评价要点：
①是否指定专人负责项目档案管理；
②项目档案资料是否完整、齐全、规范。</t>
  </si>
  <si>
    <t>①指定专人负责项目档案管理，得0.5分；
②项目档案资料完整、齐全、规范，得0.5分。</t>
  </si>
  <si>
    <t>实地评价存在部分档案资料缺失，未见项目公示资料，部分档案资料签字、签章不全的情况。</t>
  </si>
  <si>
    <t>项目管理规范性</t>
  </si>
  <si>
    <t>项目主管单位是否根据相关工作要求，对项目实施情况进行管理。</t>
  </si>
  <si>
    <t>评价要点：
项目实施是否规范，建设程序是否科学合理。（合同管理、招投标管理、项目实施的合法合规性等）</t>
  </si>
  <si>
    <t>项目实施规范，建设程序科学合理，得2分，存在建设管理程序不规范，不得分。</t>
  </si>
  <si>
    <t>项目中候选人公示为2021年7月12日，定标时间为2021年7月14日，合同签订时间为2021年7月15日，开工报审表、开工令、施工现场质量管理检查记录等签署时间为2021年7月10日。</t>
  </si>
  <si>
    <t>绩效自评</t>
  </si>
  <si>
    <t>部门（单位）是否按照《芒市人民政府办公室关于印发财政支出绩效评价管理暂行办法的通知》（芒政办发〔2012〕235号）《芒市财政局关于开展2021年度部门整体支出和项目支出绩效自评工作的通知》（芒财〔2022〕52号）开展自评工作。</t>
  </si>
  <si>
    <t>评价要点：
①部门建立了绩效自评组织机构，并按自评工作程序开展自评工作；
②是否按芒财〔2022〕52号文要求在项目支出绩效评价共性指标体系框架基础上，结合年初预算批复的项目支出及项目特点补充设计个性指标，确定项目的绩效自评指标体系。
③自评报告格式及内容是否符合芒财〔2022〕52号文要求，报送的资料是否包含部门自评材料的正式函件、项目支出绩效自评报告、附件相关资料。</t>
  </si>
  <si>
    <t>①部门建立了绩效自评组织机构，并按自评工作程序开展自评工作，得1分；
②在项目支出绩效评价共性指标体系框架基础上，结合年初预算批复的项目支出及项目特点补充设计个性指标，得1分；
③自评报告格式及内容符合芒财〔2022〕52号文要求，报送的资料包含部门自评材料的正式函件、项目支出绩效自评报告、附件相关资料，得1分。</t>
  </si>
  <si>
    <t>三台山乡人民政府根据相关要求开展了项目绩效自评工作，但绩效自评报告格式与文件不符，满意度评分证明材料缺失。</t>
  </si>
  <si>
    <t>产出   （35分）</t>
  </si>
  <si>
    <t>产出数量
（7分）</t>
  </si>
  <si>
    <t>项目建设完成率</t>
  </si>
  <si>
    <t>出冬瓜村特色酸茶、坚果产业提升及乡村旅游整合发展申报援助项目是否完成建设，用以反映和考核项目建设完成的情况。</t>
  </si>
  <si>
    <t>评价要点：
项目建设完成率=完成建设项目数/建设项目数×100%
项目涉及：德昂酸茶体验中心二期项目、德昂酸茶坚果体验功能提升区、茶园茶海采茶体验区、坚果特色产业区、酸茶特色产业区。</t>
  </si>
  <si>
    <t>得分=项目建设完成率×7分</t>
  </si>
  <si>
    <t>申报建设的项目德昂酸茶体验中心二期项目、德昂酸茶坚果体验功能提升区、茶园茶海采茶体验区、坚果特色产业区、酸茶特色产业区均已完成建设，并已完成项目验收。</t>
  </si>
  <si>
    <t>产出质量（19分）</t>
  </si>
  <si>
    <t>建设内容达标率</t>
  </si>
  <si>
    <t>出冬瓜村特色酸茶、坚果产业提升及乡村旅游整合发展申报援助项目建设内容是否符合项目实施方案要求。</t>
  </si>
  <si>
    <t>评价要点：
评价项目是否按照实施方案建设内容进行项目建设。
项目建设内容达标率=建设内容达标项目数/计划实施项目数×100%</t>
  </si>
  <si>
    <t>得分=项目建设内容达标率×9分</t>
  </si>
  <si>
    <t>根据申报计划建设内容，实地评价并查阅相关资料，酸茶及坚果加工体验房10间、采茶体验坊10间，实际建设为酸茶及坚果加工体验房7间、采茶体验坊13间。</t>
  </si>
  <si>
    <t>项目验收合格率</t>
  </si>
  <si>
    <t>出冬瓜村特色酸茶、坚果产业提升及乡村旅游整合发展项目验收是否合格，用以反映和考核项目验收的情况。</t>
  </si>
  <si>
    <t>评价要点：
项目验收合格率=验收合格项目数/建设完工项目数×100%</t>
  </si>
  <si>
    <t>得分=项目验收合格率×4分</t>
  </si>
  <si>
    <t>项目已于2021年12月20日竣工验收。</t>
  </si>
  <si>
    <t>安全事故发生率</t>
  </si>
  <si>
    <t>出冬瓜村特色酸茶、坚果产业提升及乡村旅游整合发展项目建设期间是否发生安全事故。</t>
  </si>
  <si>
    <t>评价要点：
安全事故发生率是否≤0次</t>
  </si>
  <si>
    <t>项目建设期间未发生安全事故得2分，反之不得分。</t>
  </si>
  <si>
    <t>项目实施期间未发生安全事故。</t>
  </si>
  <si>
    <t>信访投诉处理率</t>
  </si>
  <si>
    <t>出冬瓜村特色酸茶、坚果产业提升及乡村旅游整合发展项目建设期间是否发生信访投诉事件，用于反映和考核信访事件处理的情况。</t>
  </si>
  <si>
    <t>评价要点：
信访投诉处理率=信访投诉处理数/信访投诉数×100%</t>
  </si>
  <si>
    <t>得分=信访投诉处理率×3分</t>
  </si>
  <si>
    <t>项目实施期间未发生针对项目的信访投诉事件。</t>
  </si>
  <si>
    <t>产出成本
（3分）</t>
  </si>
  <si>
    <t>项目建设成本管控</t>
  </si>
  <si>
    <t>反映出冬瓜村特色酸茶、坚果产业提升及乡村旅游整合发展项目建设成本是否有效控制。</t>
  </si>
  <si>
    <t>评价要点：
项目竣工结算是否超概算，单项工程是否超概算。</t>
  </si>
  <si>
    <t>①概算超估算控制率≤±10%，得2分，每超出一个百分点，扣0.2分，扣完为止；
②单项工程结算不超概算，得1分，发现一项扣0.3分，扣完为止。</t>
  </si>
  <si>
    <t>德昂酸茶坚果体验功能提升区投资概算为500万元，工程结算为652.09万元，单项工程结算超概算。</t>
  </si>
  <si>
    <t>产出时效
（6分）</t>
  </si>
  <si>
    <t>项目完工及时率</t>
  </si>
  <si>
    <t>出冬瓜村特色酸茶、坚果产业提升及乡村旅游整合发展项目是否按时完成项目建设，用以反映和考核项目完工的及时情况。</t>
  </si>
  <si>
    <t>评价要点：
项目完工及时率=完工及时的项目数/项目数×100%
根据德昂酸茶体验中心二期项目、德昂酸茶坚果体验功能提升区、茶园茶海采茶体验区、坚果特色产业区、酸茶特色产业区及旅游功能基础建设区、旅游功能改造提升服务区完工时间进行评价（项目建设时间：2021年1月至2021年12月）。</t>
  </si>
  <si>
    <t>得分=项目完工及时率×3分</t>
  </si>
  <si>
    <t>根据项目竣工验收报告，项目于2021年11月25日进行完工验收，项目完工及时。</t>
  </si>
  <si>
    <t>款项支付及时率</t>
  </si>
  <si>
    <t>出冬瓜村特色酸茶、坚果产业提升及乡村旅游整合发展项目工程款项是否及时支付，用以反映和考核项目款项支付的及时情况。</t>
  </si>
  <si>
    <t>评价要点：
款项支付及时率=及时支付款项金额/应付款项金额×100%
根据项目工程款项支付情况进行计算。</t>
  </si>
  <si>
    <t>得分=款项支付及时率×3分。</t>
  </si>
  <si>
    <t>经查阅财务会计凭证，2021年7月31日支付工程预付款150.00万元，根据合同约定应支付30%预付款，存在款项支付不及时的情况，款项支付及时率为78.33%。</t>
  </si>
  <si>
    <t>效益
（30分）</t>
  </si>
  <si>
    <t xml:space="preserve">社会效益
（12分）  </t>
  </si>
  <si>
    <t>项目信息知晓率</t>
  </si>
  <si>
    <t>反映项目实施部门对出冬瓜村特色酸茶、坚果产业提升及乡村旅游整合发展项目宣传工作的开展情况。</t>
  </si>
  <si>
    <t>评价要点：
通过问卷调查的方式，了解工作人员、社会公众对出冬瓜村特色酸茶、坚果产业提升及乡村旅游整合发展项目信息的知晓情况。</t>
  </si>
  <si>
    <t>项目信息知晓率=（工作人员对应问题得分率×30%+社会群众对应问题得分率×70%）×3分。</t>
  </si>
  <si>
    <t>根据问卷数据统计，工作人员对应问题得分率为90.00%，社会群众对应问题得分率为85.37%。</t>
  </si>
  <si>
    <t>带动脱贫户增收</t>
  </si>
  <si>
    <t>反映出冬瓜村特色酸茶、坚果产业提升及乡村旅游整合发展项目的实施对带动脱贫户增收的效果。</t>
  </si>
  <si>
    <t>评价要点：
通过问卷调查的方式，了解工作人员、社会公众对项目实施带动脱贫户增收的满意程度。</t>
  </si>
  <si>
    <t>得分=（工作人员对应问题得分率×30%+社会群众对应问题得分率×70%）×3分。</t>
  </si>
  <si>
    <t>根据问卷数据统计，工作人员对应问题得分率为91.11%，社会群众对应问题得分率为84.39%。</t>
  </si>
  <si>
    <t>改善乡村人居环境</t>
  </si>
  <si>
    <t>反映出冬瓜村特色酸茶、坚果产业提升及乡村旅游整合发展项目的实施对改善乡村人居环境的效果。</t>
  </si>
  <si>
    <t>评价要点：
通过问卷调查的方式，了解工作人员、社会公众对项目实施改善乡村人居环境效果的满意程度。</t>
  </si>
  <si>
    <t>根据问卷数据统计，工作人员对应问题得分率为96.67%，社会群众对应问题得分率为92.68%。</t>
  </si>
  <si>
    <t>推进乡村振兴</t>
  </si>
  <si>
    <t>反映出冬瓜村特色酸茶、坚果产业提升及乡村旅游整合发展项目的实施对巩固脱贫成果推进乡村振兴的效果。</t>
  </si>
  <si>
    <t>评价要点：
通过问卷调查的方式，了解工作人员、社会公众对项目实施有效推进乡村振兴效果的满意程度。</t>
  </si>
  <si>
    <t>根据问卷数据统计，工作人员对应问题得分率为96.67%，社会群众对应问题得分率为89.76%。</t>
  </si>
  <si>
    <t>经济效益
（4分）</t>
  </si>
  <si>
    <t>促进特色产业发展</t>
  </si>
  <si>
    <t>反映出冬瓜村特色酸茶、坚果产业提升及乡村旅游整合发展项目的实施对有效促进特色产业发展的效果。</t>
  </si>
  <si>
    <t>评价要点：
①资产收益方式是否确认，预期收益是否有保障；
②通过问卷调查的方式，了解工作人员、社会公众对项目实施促进酸茶、坚果、乡村文化旅游业发展效果的满意程度。</t>
  </si>
  <si>
    <t>①资产收益方式是否确认，预期收益是否有保障，得2分；
②得分=（工作人员对应问题得分率×30%+社会群众对应问题得分率×70%）×2分。</t>
  </si>
  <si>
    <t>根据问卷数据统计，工作人员对应问题得分率为97.78%，社会群众对应问题得分率为93.41%。</t>
  </si>
  <si>
    <t>可持续影响
（4分）</t>
  </si>
  <si>
    <t>项目资产后续管护</t>
  </si>
  <si>
    <t>反映项目建设完成后的资产管理是否按方案要求进行。</t>
  </si>
  <si>
    <t>评价要点：
①在项目建成后，援建资金建设部分产权归村委会及村民小组所有，作为村集体固定资产，该部分资产是否按照相关规定落实固定资产管理，是否建立相关资产管护制度；
②是否存在在建成资产损坏、维护不到位的情况；
③通过问卷调查的方式，了解工作人员对项目实施后续管护是否可持续的满意程度。</t>
  </si>
  <si>
    <t>①按照相关规定落实固定资产管理，建立了相关资产管护制度，得2分；
②资产维护到位，未存在资产损坏的情况，得1分；
③得分=（工作人员对应问题得分率×30%+社会群众对应问题得分率×70%）×1分。</t>
  </si>
  <si>
    <t>建成资产已移交出冬瓜村委会，建立了资产管护制度，建成资产维护不到位，存在道路损坏的情况；根据问卷数据统计，工作人员对应问题得分率为94.44%，社会群众对应问题得分率为89.02%。</t>
  </si>
  <si>
    <t>满意度指标
（10分）</t>
  </si>
  <si>
    <t>工作人员满意度</t>
  </si>
  <si>
    <t>通过问卷调查的方式，反映工作人员对特色酸茶、坚果产业提升及乡村旅游整合发展项目目实施的满意程度。</t>
  </si>
  <si>
    <t>评价要点：
通过问卷调查的方式，了解工作人员对特色酸茶、坚果产业提升及乡村旅游整合发展项目实施的满意程度。</t>
  </si>
  <si>
    <t>工作人员满意度得分=工作人员满意度×3分。</t>
  </si>
  <si>
    <t>根据问卷数据统计，工作人员对应问题得分率为95.56%。</t>
  </si>
  <si>
    <t>社会群众满意度</t>
  </si>
  <si>
    <t>通过问卷调查的方式，反映社会群众对特色酸茶、坚果产业提升及乡村旅游整合发展项目实施的满意程度。</t>
  </si>
  <si>
    <t>评价要点：
通过问卷调查的方式，了解社会群众对特色酸茶、坚果产业提升及乡村旅游整合发展项目实施的满意程度。</t>
  </si>
  <si>
    <t>社会群众满意度得分=社会群众满意度×7分。</t>
  </si>
  <si>
    <t>根据问卷数据统计，社会群众对应问题得分率为92.68%。</t>
  </si>
  <si>
    <t>总计</t>
  </si>
  <si>
    <t>表3：绩效评价得分情况表</t>
  </si>
  <si>
    <t>一级指标</t>
  </si>
  <si>
    <t>评价得分</t>
  </si>
  <si>
    <t>得分率</t>
  </si>
  <si>
    <t>决策</t>
  </si>
  <si>
    <t>过程</t>
  </si>
  <si>
    <t>产出</t>
  </si>
  <si>
    <t>效益</t>
  </si>
  <si>
    <t>合 计</t>
  </si>
</sst>
</file>

<file path=xl/styles.xml><?xml version="1.0" encoding="utf-8"?>
<styleSheet xmlns="http://schemas.openxmlformats.org/spreadsheetml/2006/main">
  <numFmts count="6">
    <numFmt numFmtId="176" formatCode="0.00_);[Red]\(0.00\)"/>
    <numFmt numFmtId="177" formatCode="0.0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36">
    <font>
      <sz val="11"/>
      <color theme="1"/>
      <name val="宋体"/>
      <charset val="134"/>
      <scheme val="minor"/>
    </font>
    <font>
      <sz val="12"/>
      <color theme="1"/>
      <name val="黑体"/>
      <charset val="134"/>
    </font>
    <font>
      <b/>
      <sz val="10"/>
      <color theme="1"/>
      <name val="仿宋"/>
      <charset val="134"/>
    </font>
    <font>
      <sz val="10"/>
      <color theme="1"/>
      <name val="仿宋"/>
      <charset val="134"/>
    </font>
    <font>
      <sz val="10"/>
      <name val="宋体"/>
      <charset val="134"/>
      <scheme val="minor"/>
    </font>
    <font>
      <b/>
      <sz val="10"/>
      <name val="仿宋_GB2312"/>
      <charset val="134"/>
    </font>
    <font>
      <sz val="10"/>
      <name val="仿宋_GB2312"/>
      <charset val="134"/>
    </font>
    <font>
      <sz val="10"/>
      <color theme="1"/>
      <name val="仿宋_GB2312"/>
      <charset val="134"/>
    </font>
    <font>
      <sz val="14"/>
      <name val="黑体"/>
      <charset val="134"/>
    </font>
    <font>
      <sz val="22"/>
      <name val="方正小标宋简体"/>
      <charset val="134"/>
    </font>
    <font>
      <b/>
      <sz val="10"/>
      <name val="仿宋"/>
      <charset val="134"/>
    </font>
    <font>
      <sz val="10"/>
      <name val="仿宋"/>
      <charset val="134"/>
    </font>
    <font>
      <sz val="10"/>
      <color rgb="FF000000"/>
      <name val="仿宋"/>
      <charset val="134"/>
    </font>
    <font>
      <sz val="11"/>
      <color theme="1"/>
      <name val="宋体"/>
      <charset val="134"/>
      <scheme val="minor"/>
    </font>
    <font>
      <sz val="11"/>
      <color theme="0"/>
      <name val="宋体"/>
      <charset val="0"/>
      <scheme val="minor"/>
    </font>
    <font>
      <b/>
      <sz val="11"/>
      <color theme="1"/>
      <name val="宋体"/>
      <charset val="0"/>
      <scheme val="minor"/>
    </font>
    <font>
      <u/>
      <sz val="11"/>
      <color rgb="FF0000FF"/>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0"/>
      <color theme="1"/>
      <name val="Arial"/>
      <charset val="134"/>
    </font>
    <font>
      <sz val="11"/>
      <color rgb="FF9C0006"/>
      <name val="宋体"/>
      <charset val="0"/>
      <scheme val="minor"/>
    </font>
    <font>
      <sz val="11"/>
      <color rgb="FF9C6500"/>
      <name val="宋体"/>
      <charset val="0"/>
      <scheme val="minor"/>
    </font>
    <font>
      <b/>
      <sz val="15"/>
      <color theme="3"/>
      <name val="宋体"/>
      <charset val="134"/>
      <scheme val="minor"/>
    </font>
    <font>
      <b/>
      <sz val="11"/>
      <color rgb="FFFA7D00"/>
      <name val="宋体"/>
      <charset val="0"/>
      <scheme val="minor"/>
    </font>
    <font>
      <sz val="12"/>
      <name val="宋体"/>
      <charset val="134"/>
    </font>
    <font>
      <b/>
      <sz val="11"/>
      <color rgb="FF3F3F3F"/>
      <name val="宋体"/>
      <charset val="0"/>
      <scheme val="minor"/>
    </font>
    <font>
      <b/>
      <sz val="13"/>
      <color theme="3"/>
      <name val="宋体"/>
      <charset val="134"/>
      <scheme val="minor"/>
    </font>
    <font>
      <sz val="11"/>
      <color rgb="FF3F3F76"/>
      <name val="宋体"/>
      <charset val="0"/>
      <scheme val="minor"/>
    </font>
    <font>
      <sz val="11"/>
      <color rgb="FF006100"/>
      <name val="宋体"/>
      <charset val="0"/>
      <scheme val="minor"/>
    </font>
    <font>
      <b/>
      <sz val="11"/>
      <color theme="3"/>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sz val="11"/>
      <color rgb="FFFF0000"/>
      <name val="宋体"/>
      <charset val="0"/>
      <scheme val="minor"/>
    </font>
    <font>
      <sz val="12"/>
      <color theme="1"/>
      <name val="宋体"/>
      <charset val="134"/>
      <scheme val="minor"/>
    </font>
  </fonts>
  <fills count="33">
    <fill>
      <patternFill patternType="none"/>
    </fill>
    <fill>
      <patternFill patternType="gray125"/>
    </fill>
    <fill>
      <patternFill patternType="solid">
        <fgColor theme="8" tint="0.399975585192419"/>
        <bgColor indexed="64"/>
      </patternFill>
    </fill>
    <fill>
      <patternFill patternType="solid">
        <fgColor theme="8"/>
        <bgColor indexed="64"/>
      </patternFill>
    </fill>
    <fill>
      <patternFill patternType="solid">
        <fgColor theme="7" tint="0.599993896298105"/>
        <bgColor indexed="64"/>
      </patternFill>
    </fill>
    <fill>
      <patternFill patternType="solid">
        <fgColor theme="5"/>
        <bgColor indexed="64"/>
      </patternFill>
    </fill>
    <fill>
      <patternFill patternType="solid">
        <fgColor rgb="FFA5A5A5"/>
        <bgColor indexed="64"/>
      </patternFill>
    </fill>
    <fill>
      <patternFill patternType="solid">
        <fgColor rgb="FFFFC7CE"/>
        <bgColor indexed="64"/>
      </patternFill>
    </fill>
    <fill>
      <patternFill patternType="solid">
        <fgColor theme="9"/>
        <bgColor indexed="64"/>
      </patternFill>
    </fill>
    <fill>
      <patternFill patternType="solid">
        <fgColor rgb="FFFFEB9C"/>
        <bgColor indexed="64"/>
      </patternFill>
    </fill>
    <fill>
      <patternFill patternType="solid">
        <fgColor theme="4" tint="0.399975585192419"/>
        <bgColor indexed="64"/>
      </patternFill>
    </fill>
    <fill>
      <patternFill patternType="solid">
        <fgColor theme="6" tint="0.599993896298105"/>
        <bgColor indexed="64"/>
      </patternFill>
    </fill>
    <fill>
      <patternFill patternType="solid">
        <fgColor theme="6"/>
        <bgColor indexed="64"/>
      </patternFill>
    </fill>
    <fill>
      <patternFill patternType="solid">
        <fgColor rgb="FFF2F2F2"/>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theme="4"/>
        <bgColor indexed="64"/>
      </patternFill>
    </fill>
    <fill>
      <patternFill patternType="solid">
        <fgColor theme="6" tint="0.399975585192419"/>
        <bgColor indexed="64"/>
      </patternFill>
    </fill>
    <fill>
      <patternFill patternType="solid">
        <fgColor theme="7"/>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tint="0.399975585192419"/>
        <bgColor indexed="64"/>
      </patternFill>
    </fill>
  </fills>
  <borders count="16">
    <border>
      <left/>
      <right/>
      <top/>
      <bottom/>
      <diagonal/>
    </border>
    <border>
      <left/>
      <right/>
      <top/>
      <bottom style="medium">
        <color auto="1"/>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double">
        <color rgb="FFFF8001"/>
      </bottom>
      <diagonal/>
    </border>
  </borders>
  <cellStyleXfs count="59">
    <xf numFmtId="0" fontId="0" fillId="0" borderId="0">
      <alignment vertical="center"/>
    </xf>
    <xf numFmtId="42" fontId="0" fillId="0" borderId="0" applyFont="0" applyFill="0" applyBorder="0" applyAlignment="0" applyProtection="0">
      <alignment vertical="center"/>
    </xf>
    <xf numFmtId="0" fontId="17" fillId="19" borderId="0" applyNumberFormat="0" applyBorder="0" applyAlignment="0" applyProtection="0">
      <alignment vertical="center"/>
    </xf>
    <xf numFmtId="0" fontId="28" fillId="16"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7" fillId="11" borderId="0" applyNumberFormat="0" applyBorder="0" applyAlignment="0" applyProtection="0">
      <alignment vertical="center"/>
    </xf>
    <xf numFmtId="0" fontId="21" fillId="7" borderId="0" applyNumberFormat="0" applyBorder="0" applyAlignment="0" applyProtection="0">
      <alignment vertical="center"/>
    </xf>
    <xf numFmtId="43" fontId="13" fillId="0" borderId="0" applyFont="0" applyFill="0" applyBorder="0" applyAlignment="0" applyProtection="0">
      <alignment vertical="center"/>
    </xf>
    <xf numFmtId="0" fontId="14" fillId="22" borderId="0" applyNumberFormat="0" applyBorder="0" applyAlignment="0" applyProtection="0">
      <alignment vertical="center"/>
    </xf>
    <xf numFmtId="0" fontId="16" fillId="0" borderId="0" applyNumberFormat="0" applyFill="0" applyBorder="0" applyAlignment="0" applyProtection="0">
      <alignment vertical="center"/>
    </xf>
    <xf numFmtId="9" fontId="13" fillId="0" borderId="0" applyFont="0" applyFill="0" applyBorder="0" applyAlignment="0" applyProtection="0">
      <alignment vertical="center"/>
    </xf>
    <xf numFmtId="0" fontId="31" fillId="0" borderId="0" applyNumberFormat="0" applyFill="0" applyBorder="0" applyAlignment="0" applyProtection="0">
      <alignment vertical="center"/>
    </xf>
    <xf numFmtId="0" fontId="20" fillId="0" borderId="0"/>
    <xf numFmtId="9" fontId="13" fillId="0" borderId="0" applyFont="0" applyFill="0" applyBorder="0" applyAlignment="0" applyProtection="0">
      <alignment vertical="center"/>
    </xf>
    <xf numFmtId="0" fontId="0" fillId="15" borderId="13" applyNumberFormat="0" applyFont="0" applyAlignment="0" applyProtection="0">
      <alignment vertical="center"/>
    </xf>
    <xf numFmtId="0" fontId="14" fillId="14" borderId="0" applyNumberFormat="0" applyBorder="0" applyAlignment="0" applyProtection="0">
      <alignment vertical="center"/>
    </xf>
    <xf numFmtId="0" fontId="30"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13" fillId="0" borderId="0">
      <alignment vertical="center"/>
    </xf>
    <xf numFmtId="0" fontId="23" fillId="0" borderId="10" applyNumberFormat="0" applyFill="0" applyAlignment="0" applyProtection="0">
      <alignment vertical="center"/>
    </xf>
    <xf numFmtId="0" fontId="25" fillId="0" borderId="0">
      <alignment vertical="center"/>
    </xf>
    <xf numFmtId="0" fontId="27" fillId="0" borderId="10" applyNumberFormat="0" applyFill="0" applyAlignment="0" applyProtection="0">
      <alignment vertical="center"/>
    </xf>
    <xf numFmtId="0" fontId="14" fillId="10" borderId="0" applyNumberFormat="0" applyBorder="0" applyAlignment="0" applyProtection="0">
      <alignment vertical="center"/>
    </xf>
    <xf numFmtId="0" fontId="30" fillId="0" borderId="14" applyNumberFormat="0" applyFill="0" applyAlignment="0" applyProtection="0">
      <alignment vertical="center"/>
    </xf>
    <xf numFmtId="0" fontId="14" fillId="27" borderId="0" applyNumberFormat="0" applyBorder="0" applyAlignment="0" applyProtection="0">
      <alignment vertical="center"/>
    </xf>
    <xf numFmtId="0" fontId="26" fillId="13" borderId="12" applyNumberFormat="0" applyAlignment="0" applyProtection="0">
      <alignment vertical="center"/>
    </xf>
    <xf numFmtId="0" fontId="24" fillId="13" borderId="11" applyNumberFormat="0" applyAlignment="0" applyProtection="0">
      <alignment vertical="center"/>
    </xf>
    <xf numFmtId="0" fontId="18" fillId="6" borderId="9" applyNumberFormat="0" applyAlignment="0" applyProtection="0">
      <alignment vertical="center"/>
    </xf>
    <xf numFmtId="0" fontId="17" fillId="28" borderId="0" applyNumberFormat="0" applyBorder="0" applyAlignment="0" applyProtection="0">
      <alignment vertical="center"/>
    </xf>
    <xf numFmtId="0" fontId="14" fillId="5" borderId="0" applyNumberFormat="0" applyBorder="0" applyAlignment="0" applyProtection="0">
      <alignment vertical="center"/>
    </xf>
    <xf numFmtId="0" fontId="32" fillId="0" borderId="15" applyNumberFormat="0" applyFill="0" applyAlignment="0" applyProtection="0">
      <alignment vertical="center"/>
    </xf>
    <xf numFmtId="0" fontId="15" fillId="0" borderId="8" applyNumberFormat="0" applyFill="0" applyAlignment="0" applyProtection="0">
      <alignment vertical="center"/>
    </xf>
    <xf numFmtId="0" fontId="29" fillId="18" borderId="0" applyNumberFormat="0" applyBorder="0" applyAlignment="0" applyProtection="0">
      <alignment vertical="center"/>
    </xf>
    <xf numFmtId="0" fontId="22" fillId="9" borderId="0" applyNumberFormat="0" applyBorder="0" applyAlignment="0" applyProtection="0">
      <alignment vertical="center"/>
    </xf>
    <xf numFmtId="0" fontId="17" fillId="26" borderId="0" applyNumberFormat="0" applyBorder="0" applyAlignment="0" applyProtection="0">
      <alignment vertical="center"/>
    </xf>
    <xf numFmtId="0" fontId="14" fillId="21" borderId="0" applyNumberFormat="0" applyBorder="0" applyAlignment="0" applyProtection="0">
      <alignment vertical="center"/>
    </xf>
    <xf numFmtId="0" fontId="17" fillId="20" borderId="0" applyNumberFormat="0" applyBorder="0" applyAlignment="0" applyProtection="0">
      <alignment vertical="center"/>
    </xf>
    <xf numFmtId="0" fontId="17" fillId="25" borderId="0" applyNumberFormat="0" applyBorder="0" applyAlignment="0" applyProtection="0">
      <alignment vertical="center"/>
    </xf>
    <xf numFmtId="0" fontId="17" fillId="24" borderId="0" applyNumberFormat="0" applyBorder="0" applyAlignment="0" applyProtection="0">
      <alignment vertical="center"/>
    </xf>
    <xf numFmtId="0" fontId="17" fillId="30" borderId="0" applyNumberFormat="0" applyBorder="0" applyAlignment="0" applyProtection="0">
      <alignment vertical="center"/>
    </xf>
    <xf numFmtId="0" fontId="14" fillId="12" borderId="0" applyNumberFormat="0" applyBorder="0" applyAlignment="0" applyProtection="0">
      <alignment vertical="center"/>
    </xf>
    <xf numFmtId="0" fontId="14" fillId="23" borderId="0" applyNumberFormat="0" applyBorder="0" applyAlignment="0" applyProtection="0">
      <alignment vertical="center"/>
    </xf>
    <xf numFmtId="0" fontId="17" fillId="31" borderId="0" applyNumberFormat="0" applyBorder="0" applyAlignment="0" applyProtection="0">
      <alignment vertical="center"/>
    </xf>
    <xf numFmtId="0" fontId="17" fillId="4" borderId="0" applyNumberFormat="0" applyBorder="0" applyAlignment="0" applyProtection="0">
      <alignment vertical="center"/>
    </xf>
    <xf numFmtId="0" fontId="14" fillId="3" borderId="0" applyNumberFormat="0" applyBorder="0" applyAlignment="0" applyProtection="0">
      <alignment vertical="center"/>
    </xf>
    <xf numFmtId="0" fontId="25" fillId="0" borderId="0">
      <alignment vertical="center"/>
    </xf>
    <xf numFmtId="0" fontId="17" fillId="17" borderId="0" applyNumberFormat="0" applyBorder="0" applyAlignment="0" applyProtection="0">
      <alignment vertical="center"/>
    </xf>
    <xf numFmtId="0" fontId="14" fillId="2" borderId="0" applyNumberFormat="0" applyBorder="0" applyAlignment="0" applyProtection="0">
      <alignment vertical="center"/>
    </xf>
    <xf numFmtId="0" fontId="14" fillId="8" borderId="0" applyNumberFormat="0" applyBorder="0" applyAlignment="0" applyProtection="0">
      <alignment vertical="center"/>
    </xf>
    <xf numFmtId="0" fontId="13" fillId="0" borderId="0">
      <alignment vertical="center"/>
    </xf>
    <xf numFmtId="0" fontId="17" fillId="29" borderId="0" applyNumberFormat="0" applyBorder="0" applyAlignment="0" applyProtection="0">
      <alignment vertical="center"/>
    </xf>
    <xf numFmtId="0" fontId="14" fillId="32" borderId="0" applyNumberFormat="0" applyBorder="0" applyAlignment="0" applyProtection="0">
      <alignment vertical="center"/>
    </xf>
    <xf numFmtId="0" fontId="35" fillId="0" borderId="0"/>
    <xf numFmtId="0" fontId="13" fillId="0" borderId="0">
      <alignment vertical="center"/>
    </xf>
    <xf numFmtId="43" fontId="13" fillId="0" borderId="0" applyFont="0" applyFill="0" applyBorder="0" applyAlignment="0" applyProtection="0">
      <alignment vertical="center"/>
    </xf>
    <xf numFmtId="0" fontId="13" fillId="0" borderId="0">
      <alignment vertical="center"/>
    </xf>
  </cellStyleXfs>
  <cellXfs count="52">
    <xf numFmtId="0" fontId="0" fillId="0" borderId="0" xfId="0">
      <alignment vertical="center"/>
    </xf>
    <xf numFmtId="0" fontId="1"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2" fontId="3" fillId="0" borderId="5" xfId="0" applyNumberFormat="1" applyFont="1" applyBorder="1" applyAlignment="1">
      <alignment horizontal="center" vertical="center" wrapText="1"/>
    </xf>
    <xf numFmtId="10" fontId="3" fillId="0" borderId="5"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2" fontId="2" fillId="0" borderId="5" xfId="0" applyNumberFormat="1" applyFont="1" applyBorder="1" applyAlignment="1">
      <alignment horizontal="center" vertical="center" wrapText="1"/>
    </xf>
    <xf numFmtId="0" fontId="4" fillId="0" borderId="0" xfId="0" applyFont="1">
      <alignment vertical="center"/>
    </xf>
    <xf numFmtId="0" fontId="5"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0" fontId="6" fillId="0" borderId="0" xfId="0" applyFont="1" applyAlignment="1" applyProtection="1">
      <alignment horizontal="center" vertical="center" wrapText="1"/>
      <protection locked="0"/>
    </xf>
    <xf numFmtId="0" fontId="7" fillId="0" borderId="0" xfId="0" applyFont="1" applyAlignment="1" applyProtection="1">
      <alignment horizontal="center" vertical="center" wrapText="1"/>
      <protection locked="0"/>
    </xf>
    <xf numFmtId="0" fontId="7" fillId="0" borderId="0" xfId="0" applyFont="1" applyAlignment="1" applyProtection="1">
      <alignment vertical="center" wrapText="1"/>
      <protection locked="0"/>
    </xf>
    <xf numFmtId="0" fontId="8" fillId="0" borderId="0" xfId="0" applyFont="1" applyAlignment="1" applyProtection="1">
      <alignment horizontal="left" vertical="center" wrapText="1"/>
      <protection locked="0"/>
    </xf>
    <xf numFmtId="0" fontId="7" fillId="0" borderId="0" xfId="0" applyFont="1" applyAlignment="1" applyProtection="1">
      <alignment horizontal="center" vertical="center"/>
      <protection locked="0"/>
    </xf>
    <xf numFmtId="0" fontId="9" fillId="0" borderId="6" xfId="0" applyFont="1" applyBorder="1" applyAlignment="1" applyProtection="1">
      <alignment horizontal="center" vertical="center" wrapText="1"/>
      <protection locked="0"/>
    </xf>
    <xf numFmtId="0" fontId="10" fillId="0" borderId="7"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11" fillId="0" borderId="7" xfId="55" applyFont="1" applyBorder="1" applyAlignment="1">
      <alignment horizontal="center" vertical="center" wrapText="1"/>
    </xf>
    <xf numFmtId="0" fontId="11" fillId="0" borderId="7" xfId="56" applyFont="1" applyBorder="1" applyAlignment="1">
      <alignment horizontal="center" vertical="center" wrapText="1"/>
    </xf>
    <xf numFmtId="0" fontId="11" fillId="0" borderId="7" xfId="0" applyFont="1" applyBorder="1" applyAlignment="1" applyProtection="1">
      <alignment horizontal="center" vertical="center" wrapText="1"/>
      <protection locked="0"/>
    </xf>
    <xf numFmtId="0" fontId="11" fillId="0" borderId="7" xfId="0" applyFont="1" applyBorder="1" applyAlignment="1" applyProtection="1">
      <alignment horizontal="left" vertical="center" wrapText="1"/>
      <protection locked="0"/>
    </xf>
    <xf numFmtId="2" fontId="11" fillId="0" borderId="7" xfId="0" applyNumberFormat="1" applyFont="1" applyBorder="1" applyAlignment="1" applyProtection="1">
      <alignment horizontal="center" vertical="center" wrapText="1"/>
      <protection locked="0"/>
    </xf>
    <xf numFmtId="0" fontId="11" fillId="0" borderId="7" xfId="55" applyFont="1" applyBorder="1" applyAlignment="1">
      <alignment vertical="center" wrapText="1"/>
    </xf>
    <xf numFmtId="0" fontId="12" fillId="0" borderId="7" xfId="56" applyFont="1" applyBorder="1" applyAlignment="1">
      <alignment horizontal="center" vertical="center" wrapText="1"/>
    </xf>
    <xf numFmtId="0" fontId="12" fillId="0" borderId="7" xfId="56" applyFont="1" applyBorder="1" applyAlignment="1">
      <alignment vertical="center" wrapText="1"/>
    </xf>
    <xf numFmtId="0" fontId="12" fillId="0" borderId="7" xfId="56" applyFont="1" applyBorder="1" applyAlignment="1">
      <alignment horizontal="left" vertical="center" wrapText="1"/>
    </xf>
    <xf numFmtId="0" fontId="12" fillId="0" borderId="7" xfId="56" applyFont="1" applyBorder="1" applyAlignment="1">
      <alignment horizontal="justify" vertical="center" wrapText="1"/>
    </xf>
    <xf numFmtId="0" fontId="12" fillId="0" borderId="7" xfId="0" applyFont="1" applyBorder="1" applyAlignment="1">
      <alignment horizontal="center" vertical="center" wrapText="1"/>
    </xf>
    <xf numFmtId="0" fontId="11" fillId="0" borderId="7" xfId="48" applyFont="1" applyBorder="1" applyAlignment="1">
      <alignment horizontal="center" vertical="center" wrapText="1"/>
    </xf>
    <xf numFmtId="0" fontId="11" fillId="0" borderId="7" xfId="48" applyFont="1" applyBorder="1" applyAlignment="1">
      <alignment vertical="center" wrapText="1"/>
    </xf>
    <xf numFmtId="0" fontId="11" fillId="0" borderId="7" xfId="0" applyFont="1" applyBorder="1" applyAlignment="1">
      <alignment horizontal="center" vertical="center" wrapText="1"/>
    </xf>
    <xf numFmtId="0" fontId="11" fillId="0" borderId="7" xfId="0" applyFont="1" applyBorder="1" applyAlignment="1">
      <alignment horizontal="left" vertical="center" wrapText="1"/>
    </xf>
    <xf numFmtId="0" fontId="11" fillId="0" borderId="7" xfId="23" applyFont="1" applyBorder="1" applyAlignment="1">
      <alignment horizontal="left" vertical="center" wrapText="1" shrinkToFit="1"/>
    </xf>
    <xf numFmtId="0" fontId="3" fillId="0" borderId="7" xfId="0" applyFont="1" applyBorder="1" applyAlignment="1" applyProtection="1">
      <alignment horizontal="center" vertical="center" wrapText="1"/>
      <protection locked="0"/>
    </xf>
    <xf numFmtId="0" fontId="11" fillId="0" borderId="7" xfId="52"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177" fontId="11" fillId="0" borderId="7" xfId="0" applyNumberFormat="1" applyFont="1" applyBorder="1" applyAlignment="1">
      <alignment horizontal="center" vertical="center" wrapText="1"/>
    </xf>
    <xf numFmtId="176" fontId="3" fillId="0" borderId="7" xfId="8" applyNumberFormat="1" applyFont="1" applyFill="1" applyBorder="1" applyAlignment="1" applyProtection="1">
      <alignment horizontal="center" vertical="center" wrapText="1"/>
      <protection locked="0"/>
    </xf>
    <xf numFmtId="0" fontId="11" fillId="0" borderId="7" xfId="48" applyFont="1" applyBorder="1" applyAlignment="1" applyProtection="1">
      <alignment vertical="center" wrapText="1"/>
      <protection locked="0"/>
    </xf>
    <xf numFmtId="0" fontId="11" fillId="0" borderId="7" xfId="52" applyFont="1" applyBorder="1" applyAlignment="1">
      <alignment horizontal="center" vertical="center" wrapText="1"/>
    </xf>
    <xf numFmtId="176" fontId="11" fillId="0" borderId="7" xfId="8" applyNumberFormat="1" applyFont="1" applyFill="1" applyBorder="1" applyAlignment="1">
      <alignment horizontal="center" vertical="center" wrapText="1"/>
    </xf>
    <xf numFmtId="0" fontId="11" fillId="0" borderId="7" xfId="52" applyFont="1" applyBorder="1" applyAlignment="1">
      <alignment horizontal="justify" vertical="center" wrapText="1"/>
    </xf>
    <xf numFmtId="0" fontId="11" fillId="0" borderId="7" xfId="52" applyFont="1" applyBorder="1" applyAlignment="1">
      <alignment horizontal="left" vertical="center" wrapText="1"/>
    </xf>
    <xf numFmtId="0" fontId="10" fillId="0" borderId="7" xfId="0" applyFont="1" applyBorder="1" applyAlignment="1" applyProtection="1">
      <alignment horizontal="left" vertical="center" wrapText="1"/>
      <protection locked="0"/>
    </xf>
    <xf numFmtId="177" fontId="4" fillId="0" borderId="0" xfId="0" applyNumberFormat="1" applyFont="1">
      <alignment vertical="center"/>
    </xf>
    <xf numFmtId="10" fontId="6" fillId="0" borderId="0" xfId="11" applyNumberFormat="1" applyFont="1" applyAlignment="1" applyProtection="1">
      <alignment vertical="center" wrapText="1"/>
      <protection locked="0"/>
    </xf>
    <xf numFmtId="0" fontId="7" fillId="0" borderId="7" xfId="0" applyFont="1" applyBorder="1" applyAlignment="1" applyProtection="1">
      <alignment vertical="center" wrapText="1"/>
      <protection locked="0"/>
    </xf>
  </cellXfs>
  <cellStyles count="5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百分比 2" xfId="14"/>
    <cellStyle name="注释" xfId="15" builtinId="10"/>
    <cellStyle name="60% - 强调文字颜色 2" xfId="16" builtinId="36"/>
    <cellStyle name="标题 4" xfId="17" builtinId="19"/>
    <cellStyle name="警告文本" xfId="18" builtinId="11"/>
    <cellStyle name="标题" xfId="19" builtinId="15"/>
    <cellStyle name="解释性文本" xfId="20" builtinId="53"/>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20% - 强调文字颜色 2" xfId="41" builtinId="34"/>
    <cellStyle name="40% - 强调文字颜色 2" xfId="42" builtinId="35"/>
    <cellStyle name="强调文字颜色 3" xfId="43" builtinId="37"/>
    <cellStyle name="强调文字颜色 4" xfId="44" builtinId="41"/>
    <cellStyle name="20% - 强调文字颜色 4" xfId="45" builtinId="42"/>
    <cellStyle name="40% - 强调文字颜色 4" xfId="46" builtinId="43"/>
    <cellStyle name="强调文字颜色 5" xfId="47" builtinId="45"/>
    <cellStyle name="常规 2 2" xfId="48"/>
    <cellStyle name="40% - 强调文字颜色 5" xfId="49" builtinId="47"/>
    <cellStyle name="60% - 强调文字颜色 5" xfId="50" builtinId="48"/>
    <cellStyle name="强调文字颜色 6" xfId="51" builtinId="49"/>
    <cellStyle name="常规 2 3" xfId="52"/>
    <cellStyle name="40% - 强调文字颜色 6" xfId="53" builtinId="51"/>
    <cellStyle name="60% - 强调文字颜色 6" xfId="54" builtinId="52"/>
    <cellStyle name="常规 2" xfId="55"/>
    <cellStyle name="常规 3" xfId="56"/>
    <cellStyle name="千位分隔 2" xfId="57"/>
    <cellStyle name="常规 4" xfId="58"/>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5"/>
  <sheetViews>
    <sheetView tabSelected="1" view="pageBreakPreview" zoomScale="90" zoomScaleNormal="90" workbookViewId="0">
      <selection activeCell="F5" sqref="F5"/>
    </sheetView>
  </sheetViews>
  <sheetFormatPr defaultColWidth="9" defaultRowHeight="12"/>
  <cols>
    <col min="1" max="1" width="9" style="13" customWidth="1"/>
    <col min="2" max="2" width="10.5" style="13" customWidth="1"/>
    <col min="3" max="3" width="17.75" style="14" customWidth="1"/>
    <col min="4" max="4" width="5.5" style="14" customWidth="1"/>
    <col min="5" max="5" width="31.875" style="13" customWidth="1"/>
    <col min="6" max="6" width="61.75" style="13" customWidth="1"/>
    <col min="7" max="7" width="61.125" style="13" customWidth="1"/>
    <col min="8" max="8" width="12.75" style="15" customWidth="1"/>
    <col min="9" max="9" width="35.25" style="16" customWidth="1"/>
    <col min="10" max="10" width="11.875" style="13" customWidth="1"/>
    <col min="11" max="11" width="14.875" style="13" customWidth="1"/>
    <col min="12" max="12" width="12.5" style="13" customWidth="1"/>
    <col min="13" max="16384" width="9" style="13"/>
  </cols>
  <sheetData>
    <row r="1" ht="25.7" customHeight="1" spans="1:9">
      <c r="A1" s="17" t="s">
        <v>0</v>
      </c>
      <c r="B1" s="17"/>
      <c r="H1" s="18"/>
      <c r="I1" s="18"/>
    </row>
    <row r="2" ht="34.5" customHeight="1" spans="1:9">
      <c r="A2" s="19" t="s">
        <v>1</v>
      </c>
      <c r="B2" s="19"/>
      <c r="C2" s="19"/>
      <c r="D2" s="19"/>
      <c r="E2" s="19"/>
      <c r="F2" s="19"/>
      <c r="G2" s="19"/>
      <c r="H2" s="19"/>
      <c r="I2" s="19"/>
    </row>
    <row r="3" ht="41.25" customHeight="1" spans="1:9">
      <c r="A3" s="20" t="s">
        <v>2</v>
      </c>
      <c r="B3" s="20" t="s">
        <v>3</v>
      </c>
      <c r="C3" s="20" t="s">
        <v>4</v>
      </c>
      <c r="D3" s="20" t="s">
        <v>5</v>
      </c>
      <c r="E3" s="20" t="s">
        <v>6</v>
      </c>
      <c r="F3" s="20" t="s">
        <v>7</v>
      </c>
      <c r="G3" s="20" t="s">
        <v>8</v>
      </c>
      <c r="H3" s="21" t="s">
        <v>9</v>
      </c>
      <c r="I3" s="21" t="s">
        <v>10</v>
      </c>
    </row>
    <row r="4" s="11" customFormat="1" ht="104.25" customHeight="1" spans="1:10">
      <c r="A4" s="22" t="s">
        <v>11</v>
      </c>
      <c r="B4" s="23" t="s">
        <v>12</v>
      </c>
      <c r="C4" s="24" t="s">
        <v>13</v>
      </c>
      <c r="D4" s="24">
        <v>3</v>
      </c>
      <c r="E4" s="25" t="s">
        <v>14</v>
      </c>
      <c r="F4" s="25" t="s">
        <v>15</v>
      </c>
      <c r="G4" s="25" t="s">
        <v>16</v>
      </c>
      <c r="H4" s="26">
        <v>3</v>
      </c>
      <c r="I4" s="24"/>
      <c r="J4" s="49">
        <f t="shared" ref="J4:J34" si="0">D4-H4</f>
        <v>0</v>
      </c>
    </row>
    <row r="5" s="11" customFormat="1" ht="95.25" customHeight="1" spans="1:10">
      <c r="A5" s="22"/>
      <c r="B5" s="23"/>
      <c r="C5" s="24" t="s">
        <v>17</v>
      </c>
      <c r="D5" s="24">
        <v>2</v>
      </c>
      <c r="E5" s="25" t="s">
        <v>18</v>
      </c>
      <c r="F5" s="27" t="s">
        <v>19</v>
      </c>
      <c r="G5" s="25" t="s">
        <v>20</v>
      </c>
      <c r="H5" s="26">
        <v>2</v>
      </c>
      <c r="I5" s="24"/>
      <c r="J5" s="49">
        <f t="shared" si="0"/>
        <v>0</v>
      </c>
    </row>
    <row r="6" s="11" customFormat="1" ht="95.25" customHeight="1" spans="1:10">
      <c r="A6" s="22"/>
      <c r="B6" s="23" t="s">
        <v>21</v>
      </c>
      <c r="C6" s="28" t="s">
        <v>22</v>
      </c>
      <c r="D6" s="28">
        <v>2</v>
      </c>
      <c r="E6" s="29" t="s">
        <v>23</v>
      </c>
      <c r="F6" s="30" t="s">
        <v>24</v>
      </c>
      <c r="G6" s="30" t="s">
        <v>25</v>
      </c>
      <c r="H6" s="26">
        <v>2</v>
      </c>
      <c r="I6" s="24"/>
      <c r="J6" s="49">
        <f t="shared" si="0"/>
        <v>0</v>
      </c>
    </row>
    <row r="7" s="11" customFormat="1" ht="82.5" customHeight="1" spans="1:10">
      <c r="A7" s="22"/>
      <c r="B7" s="23"/>
      <c r="C7" s="28" t="s">
        <v>26</v>
      </c>
      <c r="D7" s="28">
        <v>3</v>
      </c>
      <c r="E7" s="29" t="s">
        <v>27</v>
      </c>
      <c r="F7" s="31" t="s">
        <v>28</v>
      </c>
      <c r="G7" s="31" t="s">
        <v>29</v>
      </c>
      <c r="H7" s="26">
        <v>2</v>
      </c>
      <c r="I7" s="25" t="s">
        <v>30</v>
      </c>
      <c r="J7" s="49">
        <f t="shared" si="0"/>
        <v>1</v>
      </c>
    </row>
    <row r="8" s="11" customFormat="1" ht="82.5" customHeight="1" spans="1:10">
      <c r="A8" s="22"/>
      <c r="B8" s="23" t="s">
        <v>31</v>
      </c>
      <c r="C8" s="22" t="s">
        <v>32</v>
      </c>
      <c r="D8" s="22">
        <v>3</v>
      </c>
      <c r="E8" s="27" t="s">
        <v>33</v>
      </c>
      <c r="F8" s="27" t="s">
        <v>34</v>
      </c>
      <c r="G8" s="27" t="s">
        <v>35</v>
      </c>
      <c r="H8" s="26">
        <v>3</v>
      </c>
      <c r="I8" s="24"/>
      <c r="J8" s="49">
        <f t="shared" si="0"/>
        <v>0</v>
      </c>
    </row>
    <row r="9" s="11" customFormat="1" ht="82.5" customHeight="1" spans="1:10">
      <c r="A9" s="22"/>
      <c r="B9" s="23"/>
      <c r="C9" s="32" t="s">
        <v>36</v>
      </c>
      <c r="D9" s="32">
        <v>2</v>
      </c>
      <c r="E9" s="25" t="s">
        <v>37</v>
      </c>
      <c r="F9" s="25" t="s">
        <v>38</v>
      </c>
      <c r="G9" s="25" t="s">
        <v>39</v>
      </c>
      <c r="H9" s="26">
        <v>2</v>
      </c>
      <c r="I9" s="25"/>
      <c r="J9" s="49">
        <f t="shared" si="0"/>
        <v>0</v>
      </c>
    </row>
    <row r="10" s="11" customFormat="1" ht="84" customHeight="1" spans="1:10">
      <c r="A10" s="22" t="s">
        <v>40</v>
      </c>
      <c r="B10" s="23" t="s">
        <v>41</v>
      </c>
      <c r="C10" s="24" t="s">
        <v>42</v>
      </c>
      <c r="D10" s="24">
        <v>3</v>
      </c>
      <c r="E10" s="25" t="s">
        <v>43</v>
      </c>
      <c r="F10" s="25" t="s">
        <v>44</v>
      </c>
      <c r="G10" s="25" t="s">
        <v>45</v>
      </c>
      <c r="H10" s="26">
        <v>3</v>
      </c>
      <c r="I10" s="25"/>
      <c r="J10" s="49">
        <f t="shared" si="0"/>
        <v>0</v>
      </c>
    </row>
    <row r="11" s="11" customFormat="1" ht="84" customHeight="1" spans="1:10">
      <c r="A11" s="22"/>
      <c r="B11" s="23"/>
      <c r="C11" s="33" t="s">
        <v>46</v>
      </c>
      <c r="D11" s="33">
        <v>2</v>
      </c>
      <c r="E11" s="34" t="s">
        <v>47</v>
      </c>
      <c r="F11" s="34" t="s">
        <v>48</v>
      </c>
      <c r="G11" s="34" t="s">
        <v>49</v>
      </c>
      <c r="H11" s="26">
        <v>2</v>
      </c>
      <c r="I11" s="25" t="s">
        <v>50</v>
      </c>
      <c r="J11" s="49">
        <f t="shared" si="0"/>
        <v>0</v>
      </c>
    </row>
    <row r="12" s="11" customFormat="1" ht="108" customHeight="1" spans="1:10">
      <c r="A12" s="22" t="s">
        <v>40</v>
      </c>
      <c r="B12" s="23" t="s">
        <v>41</v>
      </c>
      <c r="C12" s="22" t="s">
        <v>51</v>
      </c>
      <c r="D12" s="22">
        <v>3</v>
      </c>
      <c r="E12" s="27" t="s">
        <v>52</v>
      </c>
      <c r="F12" s="27" t="s">
        <v>53</v>
      </c>
      <c r="G12" s="27" t="s">
        <v>54</v>
      </c>
      <c r="H12" s="26">
        <v>3</v>
      </c>
      <c r="I12" s="25"/>
      <c r="J12" s="49">
        <f t="shared" si="0"/>
        <v>0</v>
      </c>
    </row>
    <row r="13" ht="114.75" customHeight="1" spans="1:10">
      <c r="A13" s="22"/>
      <c r="B13" s="23"/>
      <c r="C13" s="24" t="s">
        <v>55</v>
      </c>
      <c r="D13" s="24">
        <v>2</v>
      </c>
      <c r="E13" s="25" t="s">
        <v>56</v>
      </c>
      <c r="F13" s="25" t="s">
        <v>57</v>
      </c>
      <c r="G13" s="25" t="s">
        <v>58</v>
      </c>
      <c r="H13" s="26">
        <v>1.5</v>
      </c>
      <c r="I13" s="25" t="s">
        <v>59</v>
      </c>
      <c r="J13" s="49">
        <f t="shared" si="0"/>
        <v>0.5</v>
      </c>
    </row>
    <row r="14" s="11" customFormat="1" ht="105" customHeight="1" spans="1:10">
      <c r="A14" s="22"/>
      <c r="B14" s="23" t="s">
        <v>60</v>
      </c>
      <c r="C14" s="24" t="s">
        <v>61</v>
      </c>
      <c r="D14" s="24">
        <v>3</v>
      </c>
      <c r="E14" s="25" t="s">
        <v>62</v>
      </c>
      <c r="F14" s="25" t="s">
        <v>63</v>
      </c>
      <c r="G14" s="25" t="s">
        <v>64</v>
      </c>
      <c r="H14" s="26">
        <v>3</v>
      </c>
      <c r="I14" s="25"/>
      <c r="J14" s="49">
        <f t="shared" si="0"/>
        <v>0</v>
      </c>
    </row>
    <row r="15" s="11" customFormat="1" ht="107.25" customHeight="1" spans="1:10">
      <c r="A15" s="22"/>
      <c r="B15" s="23"/>
      <c r="C15" s="35" t="s">
        <v>65</v>
      </c>
      <c r="D15" s="35">
        <v>1</v>
      </c>
      <c r="E15" s="36" t="s">
        <v>66</v>
      </c>
      <c r="F15" s="36" t="s">
        <v>67</v>
      </c>
      <c r="G15" s="25" t="s">
        <v>68</v>
      </c>
      <c r="H15" s="26">
        <v>1</v>
      </c>
      <c r="I15" s="25" t="s">
        <v>69</v>
      </c>
      <c r="J15" s="49">
        <f t="shared" si="0"/>
        <v>0</v>
      </c>
    </row>
    <row r="16" s="11" customFormat="1" ht="90.75" customHeight="1" spans="1:10">
      <c r="A16" s="22"/>
      <c r="B16" s="23"/>
      <c r="C16" s="24" t="s">
        <v>70</v>
      </c>
      <c r="D16" s="24">
        <v>1</v>
      </c>
      <c r="E16" s="25" t="s">
        <v>71</v>
      </c>
      <c r="F16" s="25" t="s">
        <v>72</v>
      </c>
      <c r="G16" s="25" t="s">
        <v>73</v>
      </c>
      <c r="H16" s="26">
        <v>0.5</v>
      </c>
      <c r="I16" s="25" t="s">
        <v>74</v>
      </c>
      <c r="J16" s="49">
        <f t="shared" si="0"/>
        <v>0.5</v>
      </c>
    </row>
    <row r="17" s="11" customFormat="1" ht="86.25" customHeight="1" spans="1:11">
      <c r="A17" s="22"/>
      <c r="B17" s="23"/>
      <c r="C17" s="24" t="s">
        <v>75</v>
      </c>
      <c r="D17" s="24">
        <v>2</v>
      </c>
      <c r="E17" s="25" t="s">
        <v>76</v>
      </c>
      <c r="F17" s="25" t="s">
        <v>77</v>
      </c>
      <c r="G17" s="25" t="s">
        <v>78</v>
      </c>
      <c r="H17" s="26">
        <v>0</v>
      </c>
      <c r="I17" s="25" t="s">
        <v>79</v>
      </c>
      <c r="J17" s="49">
        <f t="shared" si="0"/>
        <v>2</v>
      </c>
      <c r="K17" s="11" t="e">
        <v>#NAME?</v>
      </c>
    </row>
    <row r="18" s="11" customFormat="1" ht="136.5" customHeight="1" spans="1:10">
      <c r="A18" s="22"/>
      <c r="B18" s="23"/>
      <c r="C18" s="24" t="s">
        <v>80</v>
      </c>
      <c r="D18" s="24">
        <v>3</v>
      </c>
      <c r="E18" s="37" t="s">
        <v>81</v>
      </c>
      <c r="F18" s="25" t="s">
        <v>82</v>
      </c>
      <c r="G18" s="25" t="s">
        <v>83</v>
      </c>
      <c r="H18" s="26">
        <v>2</v>
      </c>
      <c r="I18" s="25" t="s">
        <v>84</v>
      </c>
      <c r="J18" s="49">
        <f t="shared" si="0"/>
        <v>1</v>
      </c>
    </row>
    <row r="19" ht="126.75" customHeight="1" spans="1:10">
      <c r="A19" s="24" t="s">
        <v>85</v>
      </c>
      <c r="B19" s="24" t="s">
        <v>86</v>
      </c>
      <c r="C19" s="38" t="s">
        <v>87</v>
      </c>
      <c r="D19" s="38">
        <v>7</v>
      </c>
      <c r="E19" s="39" t="s">
        <v>88</v>
      </c>
      <c r="F19" s="40" t="s">
        <v>89</v>
      </c>
      <c r="G19" s="40" t="s">
        <v>90</v>
      </c>
      <c r="H19" s="41">
        <v>7</v>
      </c>
      <c r="I19" s="25" t="s">
        <v>91</v>
      </c>
      <c r="J19" s="49">
        <f t="shared" si="0"/>
        <v>0</v>
      </c>
    </row>
    <row r="20" ht="120" customHeight="1" spans="1:10">
      <c r="A20" s="24"/>
      <c r="B20" s="24" t="s">
        <v>92</v>
      </c>
      <c r="C20" s="24" t="s">
        <v>93</v>
      </c>
      <c r="D20" s="24">
        <v>9</v>
      </c>
      <c r="E20" s="39" t="s">
        <v>94</v>
      </c>
      <c r="F20" s="25" t="s">
        <v>95</v>
      </c>
      <c r="G20" s="25" t="s">
        <v>96</v>
      </c>
      <c r="H20" s="42">
        <v>6</v>
      </c>
      <c r="I20" s="25" t="s">
        <v>97</v>
      </c>
      <c r="J20" s="49">
        <f t="shared" si="0"/>
        <v>3</v>
      </c>
    </row>
    <row r="21" ht="78.75" customHeight="1" spans="1:10">
      <c r="A21" s="24"/>
      <c r="B21" s="24"/>
      <c r="C21" s="24" t="s">
        <v>98</v>
      </c>
      <c r="D21" s="24">
        <v>5</v>
      </c>
      <c r="E21" s="39" t="s">
        <v>99</v>
      </c>
      <c r="F21" s="25" t="s">
        <v>100</v>
      </c>
      <c r="G21" s="25" t="s">
        <v>101</v>
      </c>
      <c r="H21" s="42">
        <v>5</v>
      </c>
      <c r="I21" s="25" t="s">
        <v>102</v>
      </c>
      <c r="J21" s="49">
        <f t="shared" si="0"/>
        <v>0</v>
      </c>
    </row>
    <row r="22" ht="78.75" customHeight="1" spans="1:10">
      <c r="A22" s="24"/>
      <c r="B22" s="24"/>
      <c r="C22" s="24" t="s">
        <v>103</v>
      </c>
      <c r="D22" s="24">
        <v>2</v>
      </c>
      <c r="E22" s="39" t="s">
        <v>104</v>
      </c>
      <c r="F22" s="25" t="s">
        <v>105</v>
      </c>
      <c r="G22" s="25" t="s">
        <v>106</v>
      </c>
      <c r="H22" s="42">
        <v>2</v>
      </c>
      <c r="I22" s="25" t="s">
        <v>107</v>
      </c>
      <c r="J22" s="49">
        <f t="shared" si="0"/>
        <v>0</v>
      </c>
    </row>
    <row r="23" ht="81" customHeight="1" spans="1:10">
      <c r="A23" s="24"/>
      <c r="B23" s="24"/>
      <c r="C23" s="24" t="s">
        <v>108</v>
      </c>
      <c r="D23" s="24">
        <v>3</v>
      </c>
      <c r="E23" s="39" t="s">
        <v>109</v>
      </c>
      <c r="F23" s="25" t="s">
        <v>110</v>
      </c>
      <c r="G23" s="25" t="s">
        <v>111</v>
      </c>
      <c r="H23" s="42">
        <v>3</v>
      </c>
      <c r="I23" s="25" t="s">
        <v>112</v>
      </c>
      <c r="J23" s="49">
        <f t="shared" si="0"/>
        <v>0</v>
      </c>
    </row>
    <row r="24" ht="78.75" customHeight="1" spans="1:10">
      <c r="A24" s="24"/>
      <c r="B24" s="24" t="s">
        <v>113</v>
      </c>
      <c r="C24" s="24" t="s">
        <v>114</v>
      </c>
      <c r="D24" s="24">
        <v>3</v>
      </c>
      <c r="E24" s="39" t="s">
        <v>115</v>
      </c>
      <c r="F24" s="43" t="s">
        <v>116</v>
      </c>
      <c r="G24" s="43" t="s">
        <v>117</v>
      </c>
      <c r="H24" s="42">
        <v>2.7</v>
      </c>
      <c r="I24" s="25" t="s">
        <v>118</v>
      </c>
      <c r="J24" s="49">
        <f t="shared" si="0"/>
        <v>0.3</v>
      </c>
    </row>
    <row r="25" ht="90" customHeight="1" spans="1:10">
      <c r="A25" s="24"/>
      <c r="B25" s="24" t="s">
        <v>119</v>
      </c>
      <c r="C25" s="44" t="s">
        <v>120</v>
      </c>
      <c r="D25" s="44">
        <v>3</v>
      </c>
      <c r="E25" s="39" t="s">
        <v>121</v>
      </c>
      <c r="F25" s="25" t="s">
        <v>122</v>
      </c>
      <c r="G25" s="25" t="s">
        <v>123</v>
      </c>
      <c r="H25" s="45">
        <v>3</v>
      </c>
      <c r="I25" s="25" t="s">
        <v>124</v>
      </c>
      <c r="J25" s="49">
        <f t="shared" si="0"/>
        <v>0</v>
      </c>
    </row>
    <row r="26" ht="89.25" customHeight="1" spans="1:11">
      <c r="A26" s="24"/>
      <c r="B26" s="24"/>
      <c r="C26" s="44" t="s">
        <v>125</v>
      </c>
      <c r="D26" s="44">
        <v>3</v>
      </c>
      <c r="E26" s="39" t="s">
        <v>126</v>
      </c>
      <c r="F26" s="40" t="s">
        <v>127</v>
      </c>
      <c r="G26" s="40" t="s">
        <v>128</v>
      </c>
      <c r="H26" s="45">
        <f>78.33%*3</f>
        <v>2.3499</v>
      </c>
      <c r="I26" s="25" t="s">
        <v>129</v>
      </c>
      <c r="J26" s="49">
        <f t="shared" si="0"/>
        <v>0.6501</v>
      </c>
      <c r="K26" s="50">
        <f>150/1800</f>
        <v>0.0833333333333333</v>
      </c>
    </row>
    <row r="27" ht="77.25" customHeight="1" spans="1:11">
      <c r="A27" s="24" t="s">
        <v>130</v>
      </c>
      <c r="B27" s="24" t="s">
        <v>131</v>
      </c>
      <c r="C27" s="24" t="s">
        <v>132</v>
      </c>
      <c r="D27" s="24">
        <v>3</v>
      </c>
      <c r="E27" s="25" t="s">
        <v>133</v>
      </c>
      <c r="F27" s="25" t="s">
        <v>134</v>
      </c>
      <c r="G27" s="46" t="s">
        <v>135</v>
      </c>
      <c r="H27" s="26">
        <f>SUM((90%*30%)+(85.37%*70%))*3</f>
        <v>2.60277</v>
      </c>
      <c r="I27" s="25" t="s">
        <v>136</v>
      </c>
      <c r="J27" s="49">
        <f t="shared" si="0"/>
        <v>0.39723</v>
      </c>
      <c r="K27" s="13">
        <f>540-150</f>
        <v>390</v>
      </c>
    </row>
    <row r="28" ht="94.5" customHeight="1" spans="1:12">
      <c r="A28" s="24"/>
      <c r="B28" s="24"/>
      <c r="C28" s="24" t="s">
        <v>137</v>
      </c>
      <c r="D28" s="24">
        <v>3</v>
      </c>
      <c r="E28" s="47" t="s">
        <v>138</v>
      </c>
      <c r="F28" s="47" t="s">
        <v>139</v>
      </c>
      <c r="G28" s="47" t="s">
        <v>140</v>
      </c>
      <c r="H28" s="26">
        <f>SUM((91.11%*30%)+(84.39%*70%))*3</f>
        <v>2.59218</v>
      </c>
      <c r="I28" s="25" t="s">
        <v>141</v>
      </c>
      <c r="J28" s="49">
        <f t="shared" si="0"/>
        <v>0.40782</v>
      </c>
      <c r="K28" s="13">
        <f>K27/1800</f>
        <v>0.216666666666667</v>
      </c>
      <c r="L28" s="13">
        <f>1-K28</f>
        <v>0.783333333333333</v>
      </c>
    </row>
    <row r="29" ht="80.25" customHeight="1" spans="1:10">
      <c r="A29" s="24"/>
      <c r="B29" s="24"/>
      <c r="C29" s="24" t="s">
        <v>142</v>
      </c>
      <c r="D29" s="24">
        <v>3</v>
      </c>
      <c r="E29" s="47" t="s">
        <v>143</v>
      </c>
      <c r="F29" s="47" t="s">
        <v>144</v>
      </c>
      <c r="G29" s="47" t="s">
        <v>140</v>
      </c>
      <c r="H29" s="26">
        <f>SUM((96.67%*30%)+(92.68%*70%))*3</f>
        <v>2.81631</v>
      </c>
      <c r="I29" s="25" t="s">
        <v>145</v>
      </c>
      <c r="J29" s="49">
        <f t="shared" si="0"/>
        <v>0.18369</v>
      </c>
    </row>
    <row r="30" ht="77.25" customHeight="1" spans="1:10">
      <c r="A30" s="24"/>
      <c r="B30" s="24"/>
      <c r="C30" s="24" t="s">
        <v>146</v>
      </c>
      <c r="D30" s="24">
        <v>3</v>
      </c>
      <c r="E30" s="47" t="s">
        <v>147</v>
      </c>
      <c r="F30" s="47" t="s">
        <v>148</v>
      </c>
      <c r="G30" s="25" t="s">
        <v>140</v>
      </c>
      <c r="H30" s="26">
        <f>SUM((96.67%*30%)+(89.76%*70%))*3</f>
        <v>2.75499</v>
      </c>
      <c r="I30" s="25" t="s">
        <v>149</v>
      </c>
      <c r="J30" s="49">
        <f t="shared" si="0"/>
        <v>0.24501</v>
      </c>
    </row>
    <row r="31" ht="87.75" customHeight="1" spans="1:10">
      <c r="A31" s="24"/>
      <c r="B31" s="24" t="s">
        <v>150</v>
      </c>
      <c r="C31" s="44" t="s">
        <v>151</v>
      </c>
      <c r="D31" s="44">
        <v>4</v>
      </c>
      <c r="E31" s="47" t="s">
        <v>152</v>
      </c>
      <c r="F31" s="47" t="s">
        <v>153</v>
      </c>
      <c r="G31" s="25" t="s">
        <v>154</v>
      </c>
      <c r="H31" s="26">
        <f>SUM((97.78%*30%)+(93.41%*70%))*2+2</f>
        <v>3.89442</v>
      </c>
      <c r="I31" s="25" t="s">
        <v>155</v>
      </c>
      <c r="J31" s="49">
        <f t="shared" si="0"/>
        <v>0.10558</v>
      </c>
    </row>
    <row r="32" ht="99.75" customHeight="1" spans="1:10">
      <c r="A32" s="24"/>
      <c r="B32" s="24" t="s">
        <v>156</v>
      </c>
      <c r="C32" s="24" t="s">
        <v>157</v>
      </c>
      <c r="D32" s="24">
        <v>4</v>
      </c>
      <c r="E32" s="47" t="s">
        <v>158</v>
      </c>
      <c r="F32" s="47" t="s">
        <v>159</v>
      </c>
      <c r="G32" s="25" t="s">
        <v>160</v>
      </c>
      <c r="H32" s="26">
        <f>SUM((94.44%*30%)+(89.02%*70%))*1+2</f>
        <v>2.90646</v>
      </c>
      <c r="I32" s="25" t="s">
        <v>161</v>
      </c>
      <c r="J32" s="49">
        <f t="shared" si="0"/>
        <v>1.09354</v>
      </c>
    </row>
    <row r="33" ht="72.75" customHeight="1" spans="1:10">
      <c r="A33" s="24"/>
      <c r="B33" s="24" t="s">
        <v>162</v>
      </c>
      <c r="C33" s="24" t="s">
        <v>163</v>
      </c>
      <c r="D33" s="24">
        <v>3</v>
      </c>
      <c r="E33" s="36" t="s">
        <v>164</v>
      </c>
      <c r="F33" s="36" t="s">
        <v>165</v>
      </c>
      <c r="G33" s="25" t="s">
        <v>166</v>
      </c>
      <c r="H33" s="26">
        <f>SUM(95.56%*3)</f>
        <v>2.8668</v>
      </c>
      <c r="I33" s="25" t="s">
        <v>167</v>
      </c>
      <c r="J33" s="49">
        <f t="shared" si="0"/>
        <v>0.1332</v>
      </c>
    </row>
    <row r="34" s="12" customFormat="1" ht="72.75" customHeight="1" spans="1:10">
      <c r="A34" s="24"/>
      <c r="B34" s="24"/>
      <c r="C34" s="24" t="s">
        <v>168</v>
      </c>
      <c r="D34" s="24">
        <v>7</v>
      </c>
      <c r="E34" s="36" t="s">
        <v>169</v>
      </c>
      <c r="F34" s="36" t="s">
        <v>170</v>
      </c>
      <c r="G34" s="25" t="s">
        <v>171</v>
      </c>
      <c r="H34" s="26">
        <f>SUM(92.68%*7)</f>
        <v>6.4876</v>
      </c>
      <c r="I34" s="25" t="s">
        <v>172</v>
      </c>
      <c r="J34" s="49">
        <f t="shared" si="0"/>
        <v>0.5124</v>
      </c>
    </row>
    <row r="35" s="12" customFormat="1" ht="28.9" customHeight="1" spans="1:10">
      <c r="A35" s="20" t="s">
        <v>173</v>
      </c>
      <c r="B35" s="20"/>
      <c r="C35" s="20"/>
      <c r="D35" s="20">
        <f>SUM(D4:D34)</f>
        <v>100</v>
      </c>
      <c r="E35" s="48"/>
      <c r="F35" s="48"/>
      <c r="G35" s="48"/>
      <c r="H35" s="26">
        <f>SUM(H4:H34)</f>
        <v>87.97143</v>
      </c>
      <c r="I35" s="51"/>
      <c r="J35" s="49">
        <f t="shared" ref="J35" si="1">D35-H35</f>
        <v>12.02857</v>
      </c>
    </row>
  </sheetData>
  <autoFilter ref="A3:K35">
    <extLst/>
  </autoFilter>
  <mergeCells count="18">
    <mergeCell ref="A1:B1"/>
    <mergeCell ref="A2:I2"/>
    <mergeCell ref="A35:C35"/>
    <mergeCell ref="A4:A9"/>
    <mergeCell ref="A10:A11"/>
    <mergeCell ref="A12:A18"/>
    <mergeCell ref="A19:A26"/>
    <mergeCell ref="A27:A34"/>
    <mergeCell ref="B4:B5"/>
    <mergeCell ref="B6:B7"/>
    <mergeCell ref="B8:B9"/>
    <mergeCell ref="B10:B11"/>
    <mergeCell ref="B12:B13"/>
    <mergeCell ref="B14:B18"/>
    <mergeCell ref="B20:B23"/>
    <mergeCell ref="B25:B26"/>
    <mergeCell ref="B27:B30"/>
    <mergeCell ref="B33:B34"/>
  </mergeCells>
  <printOptions horizontalCentered="1"/>
  <pageMargins left="0.78740157480315" right="0.78740157480315" top="1.10236220472441" bottom="1.02362204724409" header="0.590551181102362" footer="0.590551181102362"/>
  <pageSetup paperSize="9" scale="53" fitToHeight="0" orientation="landscape"/>
  <headerFooter>
    <oddFooter>&amp;C&amp;"仿宋,常规"&amp;10第 &amp;P 页，共 &amp;N 页</oddFooter>
  </headerFooter>
  <ignoredErrors>
    <ignoredError sqref="H32:H34 J26:K35 H27:H31 D35 H35" unlocked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D8"/>
  <sheetViews>
    <sheetView workbookViewId="0">
      <selection activeCell="I26" sqref="I26"/>
    </sheetView>
  </sheetViews>
  <sheetFormatPr defaultColWidth="9" defaultRowHeight="13.5" outlineLevelRow="7" outlineLevelCol="3"/>
  <sheetData>
    <row r="2" ht="15" spans="1:4">
      <c r="A2" s="1" t="s">
        <v>174</v>
      </c>
      <c r="B2" s="1"/>
      <c r="C2" s="1"/>
      <c r="D2" s="1"/>
    </row>
    <row r="3" ht="14.25" spans="1:4">
      <c r="A3" s="2" t="s">
        <v>175</v>
      </c>
      <c r="B3" s="3" t="s">
        <v>5</v>
      </c>
      <c r="C3" s="3" t="s">
        <v>176</v>
      </c>
      <c r="D3" s="3" t="s">
        <v>177</v>
      </c>
    </row>
    <row r="4" ht="14.25" spans="1:4">
      <c r="A4" s="4" t="s">
        <v>178</v>
      </c>
      <c r="B4" s="5">
        <v>15</v>
      </c>
      <c r="C4" s="6">
        <f>SUM(出冬瓜村特色酸茶、坚果产业提升及乡村旅游整合发展项目!H4:H9)</f>
        <v>14</v>
      </c>
      <c r="D4" s="7">
        <f>C4/B4</f>
        <v>0.933333333333333</v>
      </c>
    </row>
    <row r="5" ht="14.25" spans="1:4">
      <c r="A5" s="4" t="s">
        <v>179</v>
      </c>
      <c r="B5" s="5">
        <v>20</v>
      </c>
      <c r="C5" s="6">
        <f>SUM(出冬瓜村特色酸茶、坚果产业提升及乡村旅游整合发展项目!H10:H18)</f>
        <v>16</v>
      </c>
      <c r="D5" s="7">
        <f t="shared" ref="D5:D8" si="0">C5/B5</f>
        <v>0.8</v>
      </c>
    </row>
    <row r="6" ht="14.25" spans="1:4">
      <c r="A6" s="4" t="s">
        <v>180</v>
      </c>
      <c r="B6" s="5">
        <v>35</v>
      </c>
      <c r="C6" s="6">
        <f>SUM(出冬瓜村特色酸茶、坚果产业提升及乡村旅游整合发展项目!H19:H26)</f>
        <v>31.0499</v>
      </c>
      <c r="D6" s="7">
        <f t="shared" si="0"/>
        <v>0.88714</v>
      </c>
    </row>
    <row r="7" ht="14.25" spans="1:4">
      <c r="A7" s="4" t="s">
        <v>181</v>
      </c>
      <c r="B7" s="5">
        <v>30</v>
      </c>
      <c r="C7" s="6">
        <f>SUM(出冬瓜村特色酸茶、坚果产业提升及乡村旅游整合发展项目!H27:H34)</f>
        <v>26.92153</v>
      </c>
      <c r="D7" s="7">
        <f t="shared" si="0"/>
        <v>0.897384333333333</v>
      </c>
    </row>
    <row r="8" ht="14.25" spans="1:4">
      <c r="A8" s="8" t="s">
        <v>182</v>
      </c>
      <c r="B8" s="9">
        <v>100</v>
      </c>
      <c r="C8" s="10">
        <f>SUM(C4:C7)</f>
        <v>87.97143</v>
      </c>
      <c r="D8" s="7">
        <f t="shared" si="0"/>
        <v>0.8797143</v>
      </c>
    </row>
  </sheetData>
  <mergeCells count="1">
    <mergeCell ref="A2:D2"/>
  </mergeCells>
  <pageMargins left="0.7" right="0.7" top="0.75" bottom="0.75" header="0.3" footer="0.3"/>
  <pageSetup paperSize="9" orientation="portrait"/>
  <headerFooter/>
  <ignoredErrors>
    <ignoredError sqref="C4:D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出冬瓜村特色酸茶、坚果产业提升及乡村旅游整合发展项目</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Jiankun Yang</dc:creator>
  <cp:lastModifiedBy>zdf</cp:lastModifiedBy>
  <dcterms:created xsi:type="dcterms:W3CDTF">2006-09-13T11:21:00Z</dcterms:created>
  <cp:lastPrinted>2022-12-23T09:18:00Z</cp:lastPrinted>
  <dcterms:modified xsi:type="dcterms:W3CDTF">2024-02-07T01:12:09Z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y fmtid="{D5CDD505-2E9C-101B-9397-08002B2CF9AE}" pid="3" name="ICV">
    <vt:lpwstr>5F384170D6D844B1AF202703D92DA6C4</vt:lpwstr>
  </property>
</Properties>
</file>