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firstSheet="3" activeTab="7"/>
  </bookViews>
  <sheets>
    <sheet name="2023年6月财政涉农资金汇总表（按单位）" sheetId="13" r:id="rId1"/>
    <sheet name="2023年6月财政涉农资金台账" sheetId="6" r:id="rId2"/>
    <sheet name="2023年6月整合方案资金汇总表（按单位）" sheetId="12" r:id="rId3"/>
    <sheet name="2023年整合方案资金台账" sheetId="11" r:id="rId4"/>
    <sheet name="2023年衔接资金汇总表（按资金级次）" sheetId="9" r:id="rId5"/>
    <sheet name="2023年衔接资金汇总表（按单位）" sheetId="10" r:id="rId6"/>
    <sheet name="2023年衔接资金（按项目）" sheetId="7" r:id="rId7"/>
    <sheet name="2023年中央和省级衔接资金" sheetId="8" r:id="rId8"/>
  </sheets>
  <definedNames>
    <definedName name="_xlnm._FilterDatabase" localSheetId="1" hidden="1">'2023年6月财政涉农资金台账'!$A$4:$R$78</definedName>
    <definedName name="_xlnm._FilterDatabase" localSheetId="3" hidden="1">'2023年整合方案资金台账'!$A$4:$R$74</definedName>
    <definedName name="_xlnm._FilterDatabase" localSheetId="7" hidden="1">'2023年中央和省级衔接资金'!$A$4:$R$51</definedName>
    <definedName name="_xlnm._FilterDatabase" localSheetId="6" hidden="1">'2023年衔接资金（按项目）'!$A$4:$R$57</definedName>
    <definedName name="_xlnm.Print_Titles" localSheetId="1">'2023年6月财政涉农资金台账'!$1:$4</definedName>
    <definedName name="_xlnm.Print_Titles" localSheetId="6">'2023年衔接资金（按项目）'!$1:$4</definedName>
    <definedName name="_xlnm.Print_Titles" localSheetId="7">'2023年中央和省级衔接资金'!$1:$4</definedName>
    <definedName name="_xlnm.Print_Titles" localSheetId="3">'2023年整合方案资金台账'!$1:$4</definedName>
  </definedNames>
  <calcPr calcId="144525" concurrentCalc="0"/>
</workbook>
</file>

<file path=xl/sharedStrings.xml><?xml version="1.0" encoding="utf-8"?>
<sst xmlns="http://schemas.openxmlformats.org/spreadsheetml/2006/main" count="175">
  <si>
    <t>芒市2023年6月财政涉农资金汇总表（按单位）</t>
  </si>
  <si>
    <t>编制单位：芒市财政局</t>
  </si>
  <si>
    <t>单位：元</t>
  </si>
  <si>
    <t>序号</t>
  </si>
  <si>
    <t>单位名称</t>
  </si>
  <si>
    <t>项目个数</t>
  </si>
  <si>
    <t>指标金额</t>
  </si>
  <si>
    <t>支出金额</t>
  </si>
  <si>
    <t>结转结余金额</t>
  </si>
  <si>
    <t>资金支出进度</t>
  </si>
  <si>
    <t>备注</t>
  </si>
  <si>
    <t>合计</t>
  </si>
  <si>
    <t>芒市农业农村局小计</t>
  </si>
  <si>
    <t>芒市水利局小计</t>
  </si>
  <si>
    <t>芒市乡村振兴局小计</t>
  </si>
  <si>
    <t>芒市交通运输局小计</t>
  </si>
  <si>
    <t>芒市自然资源局小计</t>
  </si>
  <si>
    <t>芒市住房和城乡建设局小计</t>
  </si>
  <si>
    <t>芒市人力资源和社会保障局小计</t>
  </si>
  <si>
    <t>遮放镇人民政府小计</t>
  </si>
  <si>
    <t>芒海镇人民政府小计</t>
  </si>
  <si>
    <t>风平镇人民政府小计</t>
  </si>
  <si>
    <t>西山乡人民政府小计</t>
  </si>
  <si>
    <t>中山乡人民政府小计</t>
  </si>
  <si>
    <t>遮放农场社区管理委员会小计</t>
  </si>
  <si>
    <t>轩岗乡人民政府小计</t>
  </si>
  <si>
    <t>芒市2023年财政涉农资金台账</t>
  </si>
  <si>
    <t>省级文号</t>
  </si>
  <si>
    <t>州级文号</t>
  </si>
  <si>
    <t>州级文件下达时间</t>
  </si>
  <si>
    <t>市级文号</t>
  </si>
  <si>
    <t>市级文件下达时间</t>
  </si>
  <si>
    <t>指标摘要</t>
  </si>
  <si>
    <t>项目单位</t>
  </si>
  <si>
    <t>项目名称</t>
  </si>
  <si>
    <t>资金性质</t>
  </si>
  <si>
    <t>资金级次</t>
  </si>
  <si>
    <t>是否整合方案</t>
  </si>
  <si>
    <t>结转金额</t>
  </si>
  <si>
    <t>资金使用率</t>
  </si>
  <si>
    <t>是否产业项目</t>
  </si>
  <si>
    <t>是否边境幸福村</t>
  </si>
  <si>
    <t>项目任务</t>
  </si>
  <si>
    <t>芒市合计</t>
  </si>
  <si>
    <t>云财农〔2022〕270 号</t>
  </si>
  <si>
    <t>德财农〔2022〕135 号</t>
  </si>
  <si>
    <t>芒财农〔2023〕12号</t>
  </si>
  <si>
    <t>芒市财政局关于提前下达2023年中央财政衔接推进乡村振兴补助资金的通知德财农〔2022〕135 号</t>
  </si>
  <si>
    <t>芒市农业农村局</t>
  </si>
  <si>
    <t>芒市2023年烟区基础设施建设项目</t>
  </si>
  <si>
    <t>衔接</t>
  </si>
  <si>
    <t>中央</t>
  </si>
  <si>
    <t>是</t>
  </si>
  <si>
    <t>否</t>
  </si>
  <si>
    <t>巩固拓展脱贫攻坚成果和乡村振兴任务</t>
  </si>
  <si>
    <t>云财农〔2022〕269 号</t>
  </si>
  <si>
    <t>德财农〔2022〕134 号</t>
  </si>
  <si>
    <t>芒财农〔2023〕11号</t>
  </si>
  <si>
    <t>芒市财政局关于提前下达2023年中央农田建设补助资金的通知</t>
  </si>
  <si>
    <t>2023年遮放镇芒市镇片区高标准农田建设项目（改造提升）</t>
  </si>
  <si>
    <t>整合</t>
  </si>
  <si>
    <t>农田建设任务</t>
  </si>
  <si>
    <t>芒市财政局关于提前下达2023年中央农田建设补助资金的通知德财农〔2022〕134 号</t>
  </si>
  <si>
    <t>2023年遮放镇轩岗乡片区高标准农田建设项目（改造提升）</t>
  </si>
  <si>
    <t>云财农〔2023〕3号</t>
  </si>
  <si>
    <t>德财农〔2023〕9号</t>
  </si>
  <si>
    <t>芒财农〔2023〕18号</t>
  </si>
  <si>
    <t>芒市财政局关于下达2023年省级财政衔接推进乡村振兴补助资金的通知德财农〔2023〕9号</t>
  </si>
  <si>
    <t>芒市2023年巩固拓展脱贫攻坚成果同乡村振兴有效衔接培育新型农业经营主体和创业致富带头人奖补项目</t>
  </si>
  <si>
    <t>省级</t>
  </si>
  <si>
    <t>云财农〔2022〕280 号</t>
  </si>
  <si>
    <t>德财农〔2023〕12号</t>
  </si>
  <si>
    <t>芒财农〔2023〕116号</t>
  </si>
  <si>
    <t>芒市财政局关于下达2023年中央农业资源及生态保护补助资金的通知德财农〔2023〕12号</t>
  </si>
  <si>
    <t>芒市2023年生产障碍耕地治理项目</t>
  </si>
  <si>
    <t>云财农〔2023〕33号</t>
  </si>
  <si>
    <t>德财农〔2023〕19号</t>
  </si>
  <si>
    <t>芒财农〔2023〕100号</t>
  </si>
  <si>
    <t>芒市财政局关于下达2023年省级水利专项资金预算的通知德财农〔2023〕19号</t>
  </si>
  <si>
    <r>
      <rPr>
        <sz val="10"/>
        <color theme="1"/>
        <rFont val="宋体"/>
        <charset val="134"/>
      </rPr>
      <t>芒市</t>
    </r>
    <r>
      <rPr>
        <sz val="10"/>
        <rFont val="宋体"/>
        <charset val="134"/>
      </rPr>
      <t>2023年农村公厕建设项目</t>
    </r>
  </si>
  <si>
    <t>芒财农〔2023〕124号</t>
  </si>
  <si>
    <t>2021年结余衔接资金统筹后重新安排</t>
  </si>
  <si>
    <t>市级</t>
  </si>
  <si>
    <t>芒财农〔2023〕125号</t>
  </si>
  <si>
    <t>2021年结余其他涉农资金统筹后重新安排</t>
  </si>
  <si>
    <t>芒财农〔2023〕126号</t>
  </si>
  <si>
    <t>2023年市级切块衔接资金</t>
  </si>
  <si>
    <t>云财农〔2023〕29 号</t>
  </si>
  <si>
    <t>德财农〔2023〕33号</t>
  </si>
  <si>
    <t>芒财农〔2023〕118号</t>
  </si>
  <si>
    <t>芒市财政局关于下达2023年省级农业发展专项资金的通知德财农〔2023〕33号</t>
  </si>
  <si>
    <t>芒市2023年农产品质量安全县级例行监测项目</t>
  </si>
  <si>
    <t>芒市2023年农业生态保护项目</t>
  </si>
  <si>
    <t>芒市水稻生产全程机械化示范项目</t>
  </si>
  <si>
    <t>芒市2023年智能化叠盘暗出苗1+N育供秧水稻全程机械化示范样板项目</t>
  </si>
  <si>
    <t>云财农〔2023〕69号</t>
  </si>
  <si>
    <t>德财农〔2023〕42号</t>
  </si>
  <si>
    <t>芒财农〔2023〕146号</t>
  </si>
  <si>
    <t>芒市财政局关于下达2023年中央财政衔接推进乡村振兴补助资金的通知德财农〔2023〕42号</t>
  </si>
  <si>
    <t>芒市遮放农场社区管理委员会咖啡产业优势特色集群建设项目</t>
  </si>
  <si>
    <t>欠发达国有农场巩固提升任务</t>
  </si>
  <si>
    <t>芒财预〔2023〕101号</t>
  </si>
  <si>
    <t>下达市级财政衔接推进乡村振兴补助资金（切块）用于2022年咖啡产业集群项目建设资金b</t>
  </si>
  <si>
    <t>2022年咖啡产业集群项目补助资金</t>
  </si>
  <si>
    <t>芒财农〔2023〕129号</t>
  </si>
  <si>
    <t>云财农〔2022〕279 号</t>
  </si>
  <si>
    <t>德财农〔2022〕141号</t>
  </si>
  <si>
    <t>芒财农〔2023〕16号</t>
  </si>
  <si>
    <t>芒市财政局关于提前下达2023年中央水利发展资金预算的通知德财农〔2022〕141号</t>
  </si>
  <si>
    <t>芒市水利局</t>
  </si>
  <si>
    <t>芒海镇赖南村饮水工程建设项目</t>
  </si>
  <si>
    <t>农村饮水安全工程维修养护</t>
  </si>
  <si>
    <t>山洪灾害防治非工程措施设施维修养护</t>
  </si>
  <si>
    <t>芒市帮滇河山洪沟治理工程</t>
  </si>
  <si>
    <t>山洪灾害防治</t>
  </si>
  <si>
    <t>芒市2023年中央资金小型水库维修养护项目</t>
  </si>
  <si>
    <t>小型水库维修养护</t>
  </si>
  <si>
    <t>2023年农业水价综合改革项目</t>
  </si>
  <si>
    <t>农业水价综合改革</t>
  </si>
  <si>
    <t>芒市重点农业灌溉、农村人饮取水在线监测项目</t>
  </si>
  <si>
    <t>水资源管理</t>
  </si>
  <si>
    <t>云财农〔2022〕287 号</t>
  </si>
  <si>
    <t>德财农〔2022〕146号</t>
  </si>
  <si>
    <t>芒财农〔2023〕119号</t>
  </si>
  <si>
    <t>芒市财政局关于提前下达2023年省级水利专项资金预算的通知德财农〔2022〕146号</t>
  </si>
  <si>
    <t>德宏州芒市沿边行政村农村供水保障项目—遮放镇河边寨村、邦达村</t>
  </si>
  <si>
    <t>芒市乡村振兴局</t>
  </si>
  <si>
    <t>2023年脱贫人口小额信贷贴息</t>
  </si>
  <si>
    <t>2023年雨露计划</t>
  </si>
  <si>
    <t>芒市交通运输局</t>
  </si>
  <si>
    <t>芒市幸福村至和谐小学公路</t>
  </si>
  <si>
    <t>芒市自然资源局</t>
  </si>
  <si>
    <t>芒市村庄规划</t>
  </si>
  <si>
    <t>少数民族发展任务</t>
  </si>
  <si>
    <t>芒市住房和城乡建设局</t>
  </si>
  <si>
    <t>芒市现代化边境幸福村生活垃圾治理项目</t>
  </si>
  <si>
    <t>芒市人力资源和社会保障局</t>
  </si>
  <si>
    <t>芒市2023年监测对象乡村公益性岗位</t>
  </si>
  <si>
    <t>遮放镇人民政府</t>
  </si>
  <si>
    <t>遮放镇弄坎村农产品交易中心建设项目</t>
  </si>
  <si>
    <t>遮放镇河边寨村农村生活污水治理改造项目</t>
  </si>
  <si>
    <t>遮放镇邦达村农村生活污水治理改造项目</t>
  </si>
  <si>
    <t>遮放镇河边寨村育苗基地标准化厂房建设项目</t>
  </si>
  <si>
    <t>芒海镇人民政府</t>
  </si>
  <si>
    <t>芒海镇农产品交易中心建设项目</t>
  </si>
  <si>
    <t>芒海镇赖南村农村生活污水治理改造项目</t>
  </si>
  <si>
    <t>芒海镇吕尹村农村生活污水治理改造项目</t>
  </si>
  <si>
    <t>风平镇人民政府</t>
  </si>
  <si>
    <t>芒市风平镇黎明村委会蔡坪小组2023年中央财政以工代赈项目</t>
  </si>
  <si>
    <t>以工代赈任务</t>
  </si>
  <si>
    <t>风平镇法帕村工厂化育苗基地建设项目</t>
  </si>
  <si>
    <t>云财农〔2023〕59 号</t>
  </si>
  <si>
    <t>德财农〔2023〕39号</t>
  </si>
  <si>
    <t>芒财农〔2023〕123号</t>
  </si>
  <si>
    <t>芒市财政局关于下达2023年省级财政衔接推进乡村振兴补助资金的通知德财农〔2023〕39号</t>
  </si>
  <si>
    <t>芒市风平镇黎明村委会便民服务中心建设项目</t>
  </si>
  <si>
    <t>西山乡人民政府</t>
  </si>
  <si>
    <t>芒市西山乡茶叶产业增收标准化加工厂建设项目</t>
  </si>
  <si>
    <t>西山乡弄丙村饮水提质增效建设项目</t>
  </si>
  <si>
    <t>中山乡人民政府</t>
  </si>
  <si>
    <t>中山乡坚果加工厂二期建设项目</t>
  </si>
  <si>
    <t>中山乡芒丙村农田灌溉沟渠建设项目</t>
  </si>
  <si>
    <t>遮放农场社区管理委员会</t>
  </si>
  <si>
    <t>遮放农场咖啡精深加工生产线建设项目</t>
  </si>
  <si>
    <t>遮放农场咖啡苗圃基地建设项目</t>
  </si>
  <si>
    <t>轩岗乡人民政府</t>
  </si>
  <si>
    <t>芒市轩岗乡顺和村2023年易地扶贫搬迁后续扶持以奖代补示范安置区项目</t>
  </si>
  <si>
    <t>芒市2023年6月整合方案资金汇总表（按单位）</t>
  </si>
  <si>
    <t>芒市2023年6月整合方案资金台账</t>
  </si>
  <si>
    <t>芒市2023年6月衔接资金汇总表（按资金级次）</t>
  </si>
  <si>
    <t>州级</t>
  </si>
  <si>
    <t>芒市2023年6月衔接资金汇总表（按单位）</t>
  </si>
  <si>
    <t>芒市2023年6月衔接资金台账（按项目）</t>
  </si>
  <si>
    <t>欠发达国有农场巩固提升</t>
  </si>
  <si>
    <t>芒市2023年6月中央和省级衔接资金台账</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</si>
</sst>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00_ "/>
    <numFmt numFmtId="179" formatCode="#,##0.00;\-#,##0.00;"/>
  </numFmts>
  <fonts count="36">
    <font>
      <sz val="11"/>
      <color theme="1"/>
      <name val="宋体"/>
      <charset val="134"/>
      <scheme val="minor"/>
    </font>
    <font>
      <sz val="22"/>
      <color theme="1"/>
      <name val="宋体"/>
      <charset val="134"/>
      <scheme val="minor"/>
    </font>
    <font>
      <sz val="10"/>
      <color theme="1"/>
      <name val="宋体"/>
      <charset val="134"/>
    </font>
    <font>
      <sz val="10"/>
      <color theme="1"/>
      <name val="宋体"/>
      <charset val="134"/>
      <scheme val="minor"/>
    </font>
    <font>
      <sz val="10"/>
      <name val="宋体"/>
      <charset val="134"/>
    </font>
    <font>
      <sz val="10"/>
      <name val="宋体"/>
      <charset val="134"/>
      <scheme val="major"/>
    </font>
    <font>
      <sz val="10"/>
      <name val="宋体"/>
      <charset val="0"/>
      <scheme val="major"/>
    </font>
    <font>
      <sz val="10"/>
      <color theme="1"/>
      <name val="宋体"/>
      <charset val="0"/>
      <scheme val="major"/>
    </font>
    <font>
      <sz val="10"/>
      <color indexed="8"/>
      <name val="宋体"/>
      <charset val="134"/>
    </font>
    <font>
      <sz val="10"/>
      <name val="宋体"/>
      <charset val="134"/>
      <scheme val="minor"/>
    </font>
    <font>
      <sz val="10"/>
      <color theme="1"/>
      <name val="Arial"/>
      <charset val="134"/>
    </font>
    <font>
      <sz val="10"/>
      <color theme="1"/>
      <name val="宋体"/>
      <charset val="134"/>
      <scheme val="major"/>
    </font>
    <font>
      <b/>
      <sz val="16"/>
      <color theme="1"/>
      <name val="宋体"/>
      <charset val="134"/>
      <scheme val="minor"/>
    </font>
    <font>
      <sz val="12"/>
      <color theme="1"/>
      <name val="宋体"/>
      <charset val="134"/>
    </font>
    <font>
      <sz val="12"/>
      <name val="宋体"/>
      <charset val="134"/>
    </font>
    <font>
      <sz val="12"/>
      <color theme="1"/>
      <name val="宋体"/>
      <charset val="134"/>
      <scheme val="minor"/>
    </font>
    <font>
      <sz val="10"/>
      <name val="宋体"/>
      <charset val="0"/>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7"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17" fillId="25" borderId="0" applyNumberFormat="0" applyBorder="0" applyAlignment="0" applyProtection="0">
      <alignment vertical="center"/>
    </xf>
    <xf numFmtId="0" fontId="32" fillId="22"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0"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25" fillId="29"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5" borderId="10" applyNumberFormat="0" applyFont="0" applyAlignment="0" applyProtection="0">
      <alignment vertical="center"/>
    </xf>
    <xf numFmtId="0" fontId="25" fillId="21" borderId="0" applyNumberFormat="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8" applyNumberFormat="0" applyFill="0" applyAlignment="0" applyProtection="0">
      <alignment vertical="center"/>
    </xf>
    <xf numFmtId="0" fontId="23" fillId="0" borderId="8" applyNumberFormat="0" applyFill="0" applyAlignment="0" applyProtection="0">
      <alignment vertical="center"/>
    </xf>
    <xf numFmtId="0" fontId="25" fillId="28" borderId="0" applyNumberFormat="0" applyBorder="0" applyAlignment="0" applyProtection="0">
      <alignment vertical="center"/>
    </xf>
    <xf numFmtId="0" fontId="19" fillId="0" borderId="12" applyNumberFormat="0" applyFill="0" applyAlignment="0" applyProtection="0">
      <alignment vertical="center"/>
    </xf>
    <xf numFmtId="0" fontId="25" fillId="27" borderId="0" applyNumberFormat="0" applyBorder="0" applyAlignment="0" applyProtection="0">
      <alignment vertical="center"/>
    </xf>
    <xf numFmtId="0" fontId="26" fillId="14" borderId="9" applyNumberFormat="0" applyAlignment="0" applyProtection="0">
      <alignment vertical="center"/>
    </xf>
    <xf numFmtId="0" fontId="33" fillId="14" borderId="13" applyNumberFormat="0" applyAlignment="0" applyProtection="0">
      <alignment vertical="center"/>
    </xf>
    <xf numFmtId="0" fontId="22" fillId="9" borderId="7" applyNumberFormat="0" applyAlignment="0" applyProtection="0">
      <alignment vertical="center"/>
    </xf>
    <xf numFmtId="0" fontId="17" fillId="24" borderId="0" applyNumberFormat="0" applyBorder="0" applyAlignment="0" applyProtection="0">
      <alignment vertical="center"/>
    </xf>
    <xf numFmtId="0" fontId="25" fillId="18" borderId="0" applyNumberFormat="0" applyBorder="0" applyAlignment="0" applyProtection="0">
      <alignment vertical="center"/>
    </xf>
    <xf numFmtId="0" fontId="34" fillId="0" borderId="14" applyNumberFormat="0" applyFill="0" applyAlignment="0" applyProtection="0">
      <alignment vertical="center"/>
    </xf>
    <xf numFmtId="0" fontId="28" fillId="0" borderId="11" applyNumberFormat="0" applyFill="0" applyAlignment="0" applyProtection="0">
      <alignment vertical="center"/>
    </xf>
    <xf numFmtId="0" fontId="35" fillId="33" borderId="0" applyNumberFormat="0" applyBorder="0" applyAlignment="0" applyProtection="0">
      <alignment vertical="center"/>
    </xf>
    <xf numFmtId="0" fontId="31" fillId="20" borderId="0" applyNumberFormat="0" applyBorder="0" applyAlignment="0" applyProtection="0">
      <alignment vertical="center"/>
    </xf>
    <xf numFmtId="0" fontId="17" fillId="32" borderId="0" applyNumberFormat="0" applyBorder="0" applyAlignment="0" applyProtection="0">
      <alignment vertical="center"/>
    </xf>
    <xf numFmtId="0" fontId="25" fillId="13" borderId="0" applyNumberFormat="0" applyBorder="0" applyAlignment="0" applyProtection="0">
      <alignment vertical="center"/>
    </xf>
    <xf numFmtId="0" fontId="17" fillId="23" borderId="0" applyNumberFormat="0" applyBorder="0" applyAlignment="0" applyProtection="0">
      <alignment vertical="center"/>
    </xf>
    <xf numFmtId="0" fontId="17" fillId="8" borderId="0" applyNumberFormat="0" applyBorder="0" applyAlignment="0" applyProtection="0">
      <alignment vertical="center"/>
    </xf>
    <xf numFmtId="0" fontId="17" fillId="31" borderId="0" applyNumberFormat="0" applyBorder="0" applyAlignment="0" applyProtection="0">
      <alignment vertical="center"/>
    </xf>
    <xf numFmtId="0" fontId="17" fillId="5" borderId="0" applyNumberFormat="0" applyBorder="0" applyAlignment="0" applyProtection="0">
      <alignment vertical="center"/>
    </xf>
    <xf numFmtId="0" fontId="25" fillId="12" borderId="0" applyNumberFormat="0" applyBorder="0" applyAlignment="0" applyProtection="0">
      <alignment vertical="center"/>
    </xf>
    <xf numFmtId="0" fontId="25" fillId="17" borderId="0" applyNumberFormat="0" applyBorder="0" applyAlignment="0" applyProtection="0">
      <alignment vertical="center"/>
    </xf>
    <xf numFmtId="0" fontId="17" fillId="30" borderId="0" applyNumberFormat="0" applyBorder="0" applyAlignment="0" applyProtection="0">
      <alignment vertical="center"/>
    </xf>
    <xf numFmtId="0" fontId="17" fillId="34" borderId="0" applyNumberFormat="0" applyBorder="0" applyAlignment="0" applyProtection="0">
      <alignment vertical="center"/>
    </xf>
    <xf numFmtId="0" fontId="25" fillId="16" borderId="0" applyNumberFormat="0" applyBorder="0" applyAlignment="0" applyProtection="0">
      <alignment vertical="center"/>
    </xf>
    <xf numFmtId="0" fontId="17" fillId="4" borderId="0" applyNumberFormat="0" applyBorder="0" applyAlignment="0" applyProtection="0">
      <alignment vertical="center"/>
    </xf>
    <xf numFmtId="0" fontId="25" fillId="19" borderId="0" applyNumberFormat="0" applyBorder="0" applyAlignment="0" applyProtection="0">
      <alignment vertical="center"/>
    </xf>
    <xf numFmtId="0" fontId="25" fillId="11" borderId="0" applyNumberFormat="0" applyBorder="0" applyAlignment="0" applyProtection="0">
      <alignment vertical="center"/>
    </xf>
    <xf numFmtId="0" fontId="17" fillId="7" borderId="0" applyNumberFormat="0" applyBorder="0" applyAlignment="0" applyProtection="0">
      <alignment vertical="center"/>
    </xf>
    <xf numFmtId="0" fontId="25" fillId="26" borderId="0" applyNumberFormat="0" applyBorder="0" applyAlignment="0" applyProtection="0">
      <alignment vertical="center"/>
    </xf>
    <xf numFmtId="0" fontId="10" fillId="0" borderId="0"/>
    <xf numFmtId="0" fontId="14" fillId="0" borderId="0"/>
    <xf numFmtId="0" fontId="0" fillId="0" borderId="0">
      <alignment vertical="center"/>
    </xf>
    <xf numFmtId="0" fontId="14" fillId="0" borderId="0">
      <alignment vertical="center"/>
    </xf>
  </cellStyleXfs>
  <cellXfs count="121">
    <xf numFmtId="0" fontId="0" fillId="0" borderId="0" xfId="0">
      <alignment vertical="center"/>
    </xf>
    <xf numFmtId="0" fontId="0" fillId="0" borderId="0" xfId="0" applyFill="1">
      <alignment vertical="center"/>
    </xf>
    <xf numFmtId="0" fontId="0" fillId="0" borderId="0" xfId="0" applyAlignment="1">
      <alignment vertical="center" wrapText="1"/>
    </xf>
    <xf numFmtId="0" fontId="0" fillId="0" borderId="0" xfId="0" applyAlignment="1">
      <alignment horizontal="center" vertical="center"/>
    </xf>
    <xf numFmtId="10" fontId="0" fillId="0" borderId="0" xfId="0" applyNumberFormat="1">
      <alignment vertical="center"/>
    </xf>
    <xf numFmtId="0" fontId="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0" fontId="0" fillId="0" borderId="1" xfId="0" applyBorder="1">
      <alignment vertical="center"/>
    </xf>
    <xf numFmtId="0" fontId="0" fillId="0" borderId="1" xfId="0" applyBorder="1" applyAlignment="1">
      <alignment vertical="center" wrapText="1"/>
    </xf>
    <xf numFmtId="0" fontId="2" fillId="0" borderId="1" xfId="0" applyFont="1" applyFill="1" applyBorder="1" applyAlignment="1">
      <alignmen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0" borderId="1" xfId="0" applyFont="1" applyFill="1" applyBorder="1" applyAlignment="1">
      <alignment vertical="center" wrapText="1"/>
    </xf>
    <xf numFmtId="14" fontId="2" fillId="0" borderId="1" xfId="0" applyNumberFormat="1" applyFont="1" applyFill="1" applyBorder="1" applyAlignment="1">
      <alignment vertical="center" wrapText="1"/>
    </xf>
    <xf numFmtId="14" fontId="4" fillId="0" borderId="1" xfId="0" applyNumberFormat="1" applyFont="1" applyFill="1" applyBorder="1" applyAlignment="1">
      <alignment vertical="center"/>
    </xf>
    <xf numFmtId="176"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Border="1" applyAlignment="1">
      <alignment vertical="center" wrapText="1"/>
    </xf>
    <xf numFmtId="0" fontId="4" fillId="0" borderId="1" xfId="0" applyFont="1" applyFill="1" applyBorder="1" applyAlignment="1">
      <alignment horizontal="left" vertical="center" wrapText="1"/>
    </xf>
    <xf numFmtId="14" fontId="2" fillId="0" borderId="1" xfId="0" applyNumberFormat="1" applyFont="1" applyFill="1" applyBorder="1" applyAlignment="1">
      <alignment horizontal="right" vertical="center" wrapText="1"/>
    </xf>
    <xf numFmtId="176" fontId="6" fillId="0" borderId="4"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vertical="center"/>
    </xf>
    <xf numFmtId="178" fontId="5" fillId="0" borderId="1" xfId="0" applyNumberFormat="1"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3" fillId="0" borderId="1" xfId="0"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vertical="center" wrapText="1"/>
    </xf>
    <xf numFmtId="0" fontId="6" fillId="0" borderId="4"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1" fillId="0" borderId="0" xfId="0" applyFont="1" applyFill="1" applyAlignment="1">
      <alignment horizontal="center" vertical="center"/>
    </xf>
    <xf numFmtId="0" fontId="0" fillId="0" borderId="0" xfId="0" applyFill="1" applyAlignment="1">
      <alignment horizontal="center" vertical="center"/>
    </xf>
    <xf numFmtId="10" fontId="0" fillId="0" borderId="0" xfId="0" applyNumberFormat="1" applyAlignment="1">
      <alignment horizontal="center" vertical="center"/>
    </xf>
    <xf numFmtId="0" fontId="0" fillId="0" borderId="1" xfId="0" applyBorder="1" applyAlignment="1">
      <alignment horizontal="center" vertical="center" wrapText="1"/>
    </xf>
    <xf numFmtId="0" fontId="0" fillId="0" borderId="1" xfId="0" applyFill="1" applyBorder="1">
      <alignment vertical="center"/>
    </xf>
    <xf numFmtId="10" fontId="0" fillId="0" borderId="1" xfId="0" applyNumberFormat="1" applyBorder="1" applyAlignment="1">
      <alignment vertical="center" wrapText="1"/>
    </xf>
    <xf numFmtId="0" fontId="2" fillId="0" borderId="1" xfId="0" applyFont="1" applyFill="1" applyBorder="1" applyAlignment="1">
      <alignment horizontal="center" vertical="center" wrapText="1"/>
    </xf>
    <xf numFmtId="177" fontId="3" fillId="2" borderId="1" xfId="0" applyNumberFormat="1" applyFont="1" applyFill="1" applyBorder="1">
      <alignment vertical="center"/>
    </xf>
    <xf numFmtId="10" fontId="3" fillId="2" borderId="1" xfId="0" applyNumberFormat="1" applyFont="1" applyFill="1" applyBorder="1">
      <alignment vertical="center"/>
    </xf>
    <xf numFmtId="0" fontId="2" fillId="2"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7" fontId="9" fillId="0" borderId="1" xfId="0" applyNumberFormat="1" applyFont="1" applyFill="1" applyBorder="1">
      <alignment vertical="center"/>
    </xf>
    <xf numFmtId="177" fontId="3" fillId="0" borderId="1" xfId="0" applyNumberFormat="1" applyFont="1" applyBorder="1">
      <alignment vertical="center"/>
    </xf>
    <xf numFmtId="10" fontId="3" fillId="0" borderId="1" xfId="0" applyNumberFormat="1" applyFont="1" applyBorder="1">
      <alignment vertical="center"/>
    </xf>
    <xf numFmtId="0" fontId="8" fillId="0" borderId="1" xfId="0" applyFont="1" applyFill="1" applyBorder="1" applyAlignment="1">
      <alignment horizontal="center" vertical="center" wrapText="1"/>
    </xf>
    <xf numFmtId="0" fontId="3" fillId="0" borderId="1" xfId="0" applyFont="1" applyBorder="1" applyAlignment="1">
      <alignment horizontal="center" vertical="center"/>
    </xf>
    <xf numFmtId="177" fontId="9" fillId="3" borderId="1" xfId="0" applyNumberFormat="1" applyFont="1" applyFill="1" applyBorder="1" applyAlignment="1" applyProtection="1">
      <alignment horizontal="center" vertical="center"/>
    </xf>
    <xf numFmtId="177" fontId="3" fillId="0" borderId="1" xfId="0" applyNumberFormat="1" applyFont="1" applyFill="1" applyBorder="1">
      <alignment vertical="center"/>
    </xf>
    <xf numFmtId="0" fontId="2" fillId="0" borderId="1" xfId="0" applyFont="1" applyFill="1" applyBorder="1" applyAlignment="1">
      <alignment horizontal="center" vertical="center"/>
    </xf>
    <xf numFmtId="10" fontId="3" fillId="0" borderId="1" xfId="0" applyNumberFormat="1" applyFont="1" applyFill="1" applyBorder="1">
      <alignment vertical="center"/>
    </xf>
    <xf numFmtId="177" fontId="4" fillId="2" borderId="1" xfId="0" applyNumberFormat="1" applyFont="1" applyFill="1" applyBorder="1" applyAlignment="1">
      <alignment horizontal="center" vertical="center" shrinkToFit="1"/>
    </xf>
    <xf numFmtId="0" fontId="3" fillId="0" borderId="1" xfId="0" applyFont="1" applyFill="1" applyBorder="1" applyAlignment="1">
      <alignment horizontal="center" vertical="center"/>
    </xf>
    <xf numFmtId="0" fontId="3" fillId="2" borderId="1" xfId="0" applyFont="1" applyFill="1" applyBorder="1">
      <alignment vertical="center"/>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shrinkToFit="1"/>
    </xf>
    <xf numFmtId="0" fontId="3" fillId="0" borderId="1" xfId="0" applyFont="1" applyFill="1" applyBorder="1">
      <alignment vertical="center"/>
    </xf>
    <xf numFmtId="179" fontId="10" fillId="0" borderId="1" xfId="49" applyNumberFormat="1" applyFill="1" applyBorder="1" applyAlignment="1">
      <alignment horizontal="center" vertical="center"/>
    </xf>
    <xf numFmtId="0" fontId="0" fillId="0" borderId="1" xfId="0" applyFill="1" applyBorder="1" applyAlignment="1">
      <alignment horizontal="center" vertical="center"/>
    </xf>
    <xf numFmtId="0" fontId="8"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9" fillId="0" borderId="1" xfId="0" applyNumberFormat="1" applyFont="1" applyFill="1" applyBorder="1" applyAlignment="1">
      <alignment vertical="center" wrapText="1"/>
    </xf>
    <xf numFmtId="14" fontId="4" fillId="0" borderId="1" xfId="0" applyNumberFormat="1" applyFont="1" applyFill="1" applyBorder="1" applyAlignment="1">
      <alignment horizontal="right" vertical="center"/>
    </xf>
    <xf numFmtId="49" fontId="10" fillId="0" borderId="1" xfId="49" applyNumberFormat="1" applyFill="1" applyBorder="1" applyAlignment="1">
      <alignment vertical="center" wrapText="1"/>
    </xf>
    <xf numFmtId="0" fontId="0" fillId="0" borderId="0" xfId="0" applyNumberFormat="1">
      <alignment vertical="center"/>
    </xf>
    <xf numFmtId="0" fontId="12" fillId="0" borderId="0" xfId="0" applyNumberFormat="1"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10" fontId="12" fillId="0" borderId="0" xfId="0" applyNumberFormat="1" applyFont="1" applyAlignment="1">
      <alignment horizontal="center" vertical="center"/>
    </xf>
    <xf numFmtId="0" fontId="0" fillId="0" borderId="0" xfId="0" applyNumberFormat="1" applyAlignment="1">
      <alignment vertical="center"/>
    </xf>
    <xf numFmtId="0" fontId="0" fillId="0" borderId="0" xfId="0" applyAlignment="1">
      <alignment vertical="center"/>
    </xf>
    <xf numFmtId="0" fontId="0" fillId="0" borderId="1" xfId="0" applyNumberFormat="1" applyBorder="1">
      <alignment vertical="center"/>
    </xf>
    <xf numFmtId="10" fontId="0" fillId="0" borderId="1" xfId="0" applyNumberFormat="1" applyFill="1" applyBorder="1" applyAlignment="1">
      <alignment horizontal="center" vertical="center" wrapText="1"/>
    </xf>
    <xf numFmtId="0" fontId="13" fillId="2" borderId="1" xfId="0" applyNumberFormat="1" applyFont="1" applyFill="1" applyBorder="1" applyAlignment="1">
      <alignment horizontal="center" vertical="center"/>
    </xf>
    <xf numFmtId="177" fontId="13" fillId="2" borderId="1" xfId="0" applyNumberFormat="1" applyFont="1" applyFill="1" applyBorder="1" applyAlignment="1">
      <alignment horizontal="center" vertical="center" wrapText="1"/>
    </xf>
    <xf numFmtId="177" fontId="13" fillId="2" borderId="1" xfId="0" applyNumberFormat="1" applyFont="1" applyFill="1" applyBorder="1" applyAlignment="1">
      <alignment horizontal="right" vertical="center"/>
    </xf>
    <xf numFmtId="10" fontId="13" fillId="2" borderId="1" xfId="0" applyNumberFormat="1" applyFont="1" applyFill="1" applyBorder="1" applyAlignment="1">
      <alignment horizontal="right" vertical="center"/>
    </xf>
    <xf numFmtId="177" fontId="13" fillId="0" borderId="1" xfId="0" applyNumberFormat="1" applyFont="1" applyBorder="1" applyAlignment="1">
      <alignment horizontal="right" vertical="center"/>
    </xf>
    <xf numFmtId="0" fontId="13" fillId="0" borderId="1" xfId="0" applyNumberFormat="1" applyFont="1" applyBorder="1" applyAlignment="1">
      <alignment horizontal="center" vertical="center"/>
    </xf>
    <xf numFmtId="177" fontId="13" fillId="0" borderId="1" xfId="0" applyNumberFormat="1" applyFont="1" applyFill="1" applyBorder="1" applyAlignment="1">
      <alignment horizontal="left" vertical="center" wrapText="1"/>
    </xf>
    <xf numFmtId="177" fontId="14" fillId="0" borderId="1" xfId="0" applyNumberFormat="1" applyFont="1" applyFill="1" applyBorder="1" applyAlignment="1">
      <alignment horizontal="right" vertical="center" shrinkToFit="1"/>
    </xf>
    <xf numFmtId="177" fontId="13" fillId="0" borderId="1" xfId="0" applyNumberFormat="1" applyFont="1" applyFill="1" applyBorder="1" applyAlignment="1">
      <alignment horizontal="right" vertical="center"/>
    </xf>
    <xf numFmtId="10" fontId="13" fillId="0" borderId="1" xfId="0" applyNumberFormat="1" applyFont="1" applyFill="1" applyBorder="1" applyAlignment="1">
      <alignment horizontal="right" vertical="center"/>
    </xf>
    <xf numFmtId="177" fontId="4" fillId="0" borderId="1" xfId="0" applyNumberFormat="1" applyFont="1" applyFill="1" applyBorder="1" applyAlignment="1">
      <alignment vertical="center" shrinkToFit="1"/>
    </xf>
    <xf numFmtId="0" fontId="15" fillId="0" borderId="1" xfId="0" applyFont="1" applyFill="1" applyBorder="1" applyAlignment="1">
      <alignment horizontal="center" vertical="center"/>
    </xf>
    <xf numFmtId="0" fontId="15" fillId="2" borderId="1" xfId="0" applyFont="1" applyFill="1" applyBorder="1" applyAlignment="1">
      <alignment horizontal="center" vertical="center"/>
    </xf>
    <xf numFmtId="177" fontId="15" fillId="2" borderId="1" xfId="0" applyNumberFormat="1" applyFont="1" applyFill="1" applyBorder="1">
      <alignment vertical="center"/>
    </xf>
    <xf numFmtId="10" fontId="15" fillId="2" borderId="1" xfId="0" applyNumberFormat="1" applyFont="1" applyFill="1" applyBorder="1">
      <alignment vertical="center"/>
    </xf>
    <xf numFmtId="177" fontId="15" fillId="0" borderId="1" xfId="0" applyNumberFormat="1" applyFont="1" applyFill="1" applyBorder="1">
      <alignment vertical="center"/>
    </xf>
    <xf numFmtId="10" fontId="15" fillId="0" borderId="1" xfId="0" applyNumberFormat="1" applyFont="1" applyFill="1" applyBorder="1">
      <alignment vertical="center"/>
    </xf>
    <xf numFmtId="0" fontId="0" fillId="0" borderId="1" xfId="0" applyFill="1" applyBorder="1" applyAlignment="1">
      <alignment vertical="center" wrapText="1"/>
    </xf>
    <xf numFmtId="176" fontId="9" fillId="0" borderId="1" xfId="0" applyNumberFormat="1" applyFont="1" applyFill="1" applyBorder="1" applyAlignment="1">
      <alignment horizontal="left" vertical="center" wrapText="1"/>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176" fontId="16" fillId="0" borderId="1" xfId="0" applyNumberFormat="1" applyFont="1" applyFill="1" applyBorder="1" applyAlignment="1">
      <alignment horizontal="left" vertical="center" wrapText="1"/>
    </xf>
    <xf numFmtId="177" fontId="9" fillId="0" borderId="1" xfId="0" applyNumberFormat="1" applyFont="1" applyFill="1" applyBorder="1" applyAlignment="1" applyProtection="1">
      <alignment horizontal="center" vertical="center"/>
    </xf>
    <xf numFmtId="177" fontId="9"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2" borderId="0" xfId="0" applyFont="1" applyFill="1">
      <alignment vertical="center"/>
    </xf>
    <xf numFmtId="0" fontId="13" fillId="2" borderId="1" xfId="0" applyNumberFormat="1" applyFont="1" applyFill="1" applyBorder="1" applyAlignment="1">
      <alignment horizontal="center" vertical="center" wrapText="1"/>
    </xf>
    <xf numFmtId="177" fontId="13" fillId="2"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shrinkToFit="1"/>
    </xf>
    <xf numFmtId="177" fontId="13" fillId="0" borderId="1" xfId="0" applyNumberFormat="1" applyFont="1" applyFill="1" applyBorder="1" applyAlignment="1">
      <alignment horizontal="center" vertical="center"/>
    </xf>
    <xf numFmtId="0" fontId="0" fillId="0" borderId="1" xfId="0" applyNumberFormat="1" applyBorder="1" applyAlignment="1">
      <alignment horizontal="center" vertical="center"/>
    </xf>
    <xf numFmtId="0" fontId="0" fillId="0" borderId="1" xfId="0"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_2014预算安排项目资金清理统计表" xfId="50"/>
    <cellStyle name="常规 5" xfId="51"/>
    <cellStyle name="常规 2" xfId="52"/>
  </cellStyles>
  <tableStyles count="0" defaultTableStyle="TableStyleMedium2" defaultPivotStyle="PivotStyleLight16"/>
  <colors>
    <mruColors>
      <color rgb="00FF0000"/>
      <color rgb="0000B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8"/>
  <sheetViews>
    <sheetView workbookViewId="0">
      <selection activeCell="E13" sqref="E13"/>
    </sheetView>
  </sheetViews>
  <sheetFormatPr defaultColWidth="9" defaultRowHeight="13.5" outlineLevelCol="7"/>
  <cols>
    <col min="1" max="1" width="18.6666666666667" style="75" customWidth="1"/>
    <col min="2" max="2" width="34" style="2" customWidth="1"/>
    <col min="3" max="3" width="10.375" style="2" customWidth="1"/>
    <col min="4" max="4" width="24" customWidth="1"/>
    <col min="5" max="5" width="24.0666666666667" customWidth="1"/>
    <col min="6" max="6" width="27.8583333333333" customWidth="1"/>
    <col min="7" max="7" width="22.6583333333333" style="4" customWidth="1"/>
    <col min="8" max="8" width="17" customWidth="1"/>
  </cols>
  <sheetData>
    <row r="1" customFormat="1" ht="29" customHeight="1" spans="1:8">
      <c r="A1" s="76" t="s">
        <v>0</v>
      </c>
      <c r="B1" s="77"/>
      <c r="C1" s="77"/>
      <c r="D1" s="78"/>
      <c r="E1" s="78"/>
      <c r="F1" s="78"/>
      <c r="G1" s="79"/>
      <c r="H1" s="78"/>
    </row>
    <row r="2" customFormat="1" ht="29" customHeight="1" spans="1:8">
      <c r="A2" s="80" t="s">
        <v>1</v>
      </c>
      <c r="B2" s="2"/>
      <c r="C2" s="2"/>
      <c r="D2" s="81"/>
      <c r="E2" s="81"/>
      <c r="F2" s="3" t="s">
        <v>2</v>
      </c>
      <c r="G2" s="44"/>
      <c r="H2" s="3"/>
    </row>
    <row r="3" customFormat="1" ht="33" customHeight="1" spans="1:8">
      <c r="A3" s="117" t="s">
        <v>3</v>
      </c>
      <c r="B3" s="45" t="s">
        <v>4</v>
      </c>
      <c r="C3" s="45" t="s">
        <v>5</v>
      </c>
      <c r="D3" s="69" t="s">
        <v>6</v>
      </c>
      <c r="E3" s="69" t="s">
        <v>7</v>
      </c>
      <c r="F3" s="69" t="s">
        <v>8</v>
      </c>
      <c r="G3" s="83" t="s">
        <v>9</v>
      </c>
      <c r="H3" s="118" t="s">
        <v>10</v>
      </c>
    </row>
    <row r="4" customFormat="1" ht="30" customHeight="1" spans="1:8">
      <c r="A4" s="84" t="s">
        <v>11</v>
      </c>
      <c r="B4" s="85"/>
      <c r="C4" s="112">
        <f>SUM(C5:C18)</f>
        <v>42</v>
      </c>
      <c r="D4" s="85">
        <f>SUM(D5:D18)</f>
        <v>110956000</v>
      </c>
      <c r="E4" s="85">
        <f>SUM(E5:E18)</f>
        <v>38626745.86</v>
      </c>
      <c r="F4" s="85">
        <f>SUM(F5:F18)</f>
        <v>72329254.14</v>
      </c>
      <c r="G4" s="87">
        <f t="shared" ref="G4:G10" si="0">E4/D4</f>
        <v>0.348126697609863</v>
      </c>
      <c r="H4" s="86"/>
    </row>
    <row r="5" customFormat="1" ht="38" customHeight="1" spans="1:8">
      <c r="A5" s="89">
        <v>1</v>
      </c>
      <c r="B5" s="90" t="s">
        <v>12</v>
      </c>
      <c r="C5" s="114">
        <v>12</v>
      </c>
      <c r="D5" s="115">
        <v>33439000</v>
      </c>
      <c r="E5" s="115">
        <v>5544700</v>
      </c>
      <c r="F5" s="116">
        <f>D5-E5</f>
        <v>27894300</v>
      </c>
      <c r="G5" s="93">
        <f t="shared" si="0"/>
        <v>0.165815365292024</v>
      </c>
      <c r="H5" s="88"/>
    </row>
    <row r="6" customFormat="1" ht="38" customHeight="1" spans="1:8">
      <c r="A6" s="89">
        <v>2</v>
      </c>
      <c r="B6" s="90" t="s">
        <v>13</v>
      </c>
      <c r="C6" s="114">
        <v>7</v>
      </c>
      <c r="D6" s="115">
        <v>10620000</v>
      </c>
      <c r="E6" s="115">
        <v>0</v>
      </c>
      <c r="F6" s="116">
        <f t="shared" ref="F6:F24" si="1">D6-E6</f>
        <v>10620000</v>
      </c>
      <c r="G6" s="93">
        <f t="shared" si="0"/>
        <v>0</v>
      </c>
      <c r="H6" s="88"/>
    </row>
    <row r="7" customFormat="1" ht="38" customHeight="1" spans="1:8">
      <c r="A7" s="89">
        <v>3</v>
      </c>
      <c r="B7" s="90" t="s">
        <v>14</v>
      </c>
      <c r="C7" s="114">
        <v>2</v>
      </c>
      <c r="D7" s="115">
        <v>6600000</v>
      </c>
      <c r="E7" s="115">
        <v>2648405.76</v>
      </c>
      <c r="F7" s="116">
        <f t="shared" si="1"/>
        <v>3951594.24</v>
      </c>
      <c r="G7" s="93">
        <f t="shared" si="0"/>
        <v>0.4012736</v>
      </c>
      <c r="H7" s="88"/>
    </row>
    <row r="8" customFormat="1" ht="38" customHeight="1" spans="1:8">
      <c r="A8" s="89">
        <v>4</v>
      </c>
      <c r="B8" s="90" t="s">
        <v>15</v>
      </c>
      <c r="C8" s="114">
        <v>1</v>
      </c>
      <c r="D8" s="115">
        <v>3500000</v>
      </c>
      <c r="E8" s="115">
        <v>1950000</v>
      </c>
      <c r="F8" s="116">
        <f t="shared" si="1"/>
        <v>1550000</v>
      </c>
      <c r="G8" s="93">
        <f t="shared" si="0"/>
        <v>0.557142857142857</v>
      </c>
      <c r="H8" s="88"/>
    </row>
    <row r="9" customFormat="1" ht="38" customHeight="1" spans="1:8">
      <c r="A9" s="89">
        <v>5</v>
      </c>
      <c r="B9" s="90" t="s">
        <v>16</v>
      </c>
      <c r="C9" s="114">
        <v>1</v>
      </c>
      <c r="D9" s="116">
        <v>2800000</v>
      </c>
      <c r="E9" s="116">
        <v>2800000</v>
      </c>
      <c r="F9" s="116">
        <f t="shared" si="1"/>
        <v>0</v>
      </c>
      <c r="G9" s="93">
        <f t="shared" si="0"/>
        <v>1</v>
      </c>
      <c r="H9" s="88"/>
    </row>
    <row r="10" customFormat="1" ht="38" customHeight="1" spans="1:8">
      <c r="A10" s="89">
        <v>6</v>
      </c>
      <c r="B10" s="90" t="s">
        <v>17</v>
      </c>
      <c r="C10" s="114">
        <v>1</v>
      </c>
      <c r="D10" s="116">
        <v>2371000</v>
      </c>
      <c r="E10" s="116">
        <v>0</v>
      </c>
      <c r="F10" s="116">
        <f t="shared" si="1"/>
        <v>2371000</v>
      </c>
      <c r="G10" s="93">
        <f t="shared" si="0"/>
        <v>0</v>
      </c>
      <c r="H10" s="88"/>
    </row>
    <row r="11" customFormat="1" ht="38" customHeight="1" spans="1:8">
      <c r="A11" s="89">
        <v>7</v>
      </c>
      <c r="B11" s="90" t="s">
        <v>18</v>
      </c>
      <c r="C11" s="114">
        <v>1</v>
      </c>
      <c r="D11" s="115">
        <v>816000</v>
      </c>
      <c r="E11" s="115">
        <v>0</v>
      </c>
      <c r="F11" s="116">
        <f t="shared" si="1"/>
        <v>816000</v>
      </c>
      <c r="G11" s="93">
        <f t="shared" ref="G11:G18" si="2">E11/D11</f>
        <v>0</v>
      </c>
      <c r="H11" s="88"/>
    </row>
    <row r="12" customFormat="1" ht="38" customHeight="1" spans="1:8">
      <c r="A12" s="89">
        <v>8</v>
      </c>
      <c r="B12" s="90" t="s">
        <v>19</v>
      </c>
      <c r="C12" s="114">
        <v>4</v>
      </c>
      <c r="D12" s="115">
        <v>19015000</v>
      </c>
      <c r="E12" s="115">
        <v>9980000</v>
      </c>
      <c r="F12" s="116">
        <f t="shared" si="1"/>
        <v>9035000</v>
      </c>
      <c r="G12" s="93">
        <f t="shared" si="2"/>
        <v>0.524848803576124</v>
      </c>
      <c r="H12" s="88"/>
    </row>
    <row r="13" customFormat="1" ht="38" customHeight="1" spans="1:8">
      <c r="A13" s="89">
        <v>9</v>
      </c>
      <c r="B13" s="90" t="s">
        <v>20</v>
      </c>
      <c r="C13" s="114">
        <v>3</v>
      </c>
      <c r="D13" s="115">
        <v>11395000</v>
      </c>
      <c r="E13" s="115">
        <v>6000000</v>
      </c>
      <c r="F13" s="116">
        <f t="shared" si="1"/>
        <v>5395000</v>
      </c>
      <c r="G13" s="93">
        <f t="shared" si="2"/>
        <v>0.526546731022378</v>
      </c>
      <c r="H13" s="88"/>
    </row>
    <row r="14" customFormat="1" ht="38" customHeight="1" spans="1:8">
      <c r="A14" s="89">
        <v>10</v>
      </c>
      <c r="B14" s="90" t="s">
        <v>21</v>
      </c>
      <c r="C14" s="114">
        <v>3</v>
      </c>
      <c r="D14" s="115">
        <v>7700000</v>
      </c>
      <c r="E14" s="115">
        <v>1910000</v>
      </c>
      <c r="F14" s="116">
        <f t="shared" si="1"/>
        <v>5790000</v>
      </c>
      <c r="G14" s="93">
        <f t="shared" si="2"/>
        <v>0.248051948051948</v>
      </c>
      <c r="H14" s="88"/>
    </row>
    <row r="15" customFormat="1" ht="38" customHeight="1" spans="1:8">
      <c r="A15" s="89">
        <v>11</v>
      </c>
      <c r="B15" s="90" t="s">
        <v>22</v>
      </c>
      <c r="C15" s="114">
        <v>2</v>
      </c>
      <c r="D15" s="116">
        <v>5020000</v>
      </c>
      <c r="E15" s="116">
        <v>1850000</v>
      </c>
      <c r="F15" s="116">
        <f t="shared" si="1"/>
        <v>3170000</v>
      </c>
      <c r="G15" s="93">
        <f t="shared" si="2"/>
        <v>0.368525896414343</v>
      </c>
      <c r="H15" s="88"/>
    </row>
    <row r="16" customFormat="1" ht="38" customHeight="1" spans="1:8">
      <c r="A16" s="89">
        <v>12</v>
      </c>
      <c r="B16" s="90" t="s">
        <v>23</v>
      </c>
      <c r="C16" s="114">
        <v>2</v>
      </c>
      <c r="D16" s="115">
        <v>5150000</v>
      </c>
      <c r="E16" s="115">
        <v>4363970</v>
      </c>
      <c r="F16" s="116">
        <f t="shared" si="1"/>
        <v>786030</v>
      </c>
      <c r="G16" s="93">
        <f t="shared" si="2"/>
        <v>0.847372815533981</v>
      </c>
      <c r="H16" s="88"/>
    </row>
    <row r="17" customFormat="1" ht="38" customHeight="1" spans="1:8">
      <c r="A17" s="89">
        <v>13</v>
      </c>
      <c r="B17" s="90" t="s">
        <v>24</v>
      </c>
      <c r="C17" s="114">
        <v>2</v>
      </c>
      <c r="D17" s="116">
        <v>2280000</v>
      </c>
      <c r="E17" s="116">
        <v>1579670.1</v>
      </c>
      <c r="F17" s="116">
        <f t="shared" si="1"/>
        <v>700329.9</v>
      </c>
      <c r="G17" s="93">
        <f t="shared" si="2"/>
        <v>0.692837763157895</v>
      </c>
      <c r="H17" s="88"/>
    </row>
    <row r="18" ht="36" customHeight="1" spans="1:8">
      <c r="A18" s="89">
        <v>14</v>
      </c>
      <c r="B18" s="119" t="s">
        <v>25</v>
      </c>
      <c r="C18" s="120">
        <v>1</v>
      </c>
      <c r="D18" s="115">
        <v>250000</v>
      </c>
      <c r="E18" s="115">
        <v>0</v>
      </c>
      <c r="F18" s="116">
        <f t="shared" si="1"/>
        <v>250000</v>
      </c>
      <c r="G18" s="93">
        <f t="shared" si="2"/>
        <v>0</v>
      </c>
      <c r="H18" s="8"/>
    </row>
  </sheetData>
  <mergeCells count="2">
    <mergeCell ref="A1:H1"/>
    <mergeCell ref="A4:B4"/>
  </mergeCells>
  <pageMargins left="0.751388888888889" right="0.751388888888889" top="1" bottom="1" header="0.511805555555556" footer="0.511805555555556"/>
  <pageSetup paperSize="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79"/>
  <sheetViews>
    <sheetView workbookViewId="0">
      <pane xSplit="11" ySplit="4" topLeftCell="L50" activePane="bottomRight" state="frozen"/>
      <selection/>
      <selection pane="topRight"/>
      <selection pane="bottomLeft"/>
      <selection pane="bottomRight" activeCell="H57" sqref="H57"/>
    </sheetView>
  </sheetViews>
  <sheetFormatPr defaultColWidth="9" defaultRowHeight="13.5"/>
  <cols>
    <col min="3" max="3" width="10.125"/>
    <col min="5" max="5" width="9.25"/>
    <col min="6" max="6" width="24.375" customWidth="1"/>
    <col min="7" max="7" width="9" style="2"/>
    <col min="8" max="8" width="22.125" customWidth="1"/>
    <col min="9" max="9" width="5.75" style="3" customWidth="1"/>
    <col min="10" max="10" width="6" style="3" customWidth="1"/>
    <col min="11" max="11" width="9" style="3"/>
    <col min="12" max="12" width="16"/>
    <col min="13" max="13" width="14.375" style="1" customWidth="1"/>
    <col min="14" max="14" width="16"/>
    <col min="15" max="15" width="12.125" style="4"/>
    <col min="17" max="17" width="8.25" customWidth="1"/>
  </cols>
  <sheetData>
    <row r="1" customFormat="1" ht="32" customHeight="1" spans="1:18">
      <c r="A1" s="5" t="s">
        <v>26</v>
      </c>
      <c r="B1" s="5"/>
      <c r="C1" s="5"/>
      <c r="D1" s="5"/>
      <c r="E1" s="5"/>
      <c r="F1" s="5"/>
      <c r="G1" s="5"/>
      <c r="H1" s="5"/>
      <c r="I1" s="5"/>
      <c r="J1" s="5"/>
      <c r="K1" s="5"/>
      <c r="L1" s="5"/>
      <c r="M1" s="42"/>
      <c r="N1" s="5"/>
      <c r="O1" s="5"/>
      <c r="P1" s="5"/>
      <c r="Q1" s="5"/>
      <c r="R1" s="5"/>
    </row>
    <row r="2" customFormat="1" ht="32" customHeight="1" spans="1:18">
      <c r="A2" s="6" t="s">
        <v>1</v>
      </c>
      <c r="B2" s="6"/>
      <c r="C2" s="6"/>
      <c r="D2" s="6"/>
      <c r="E2" s="6"/>
      <c r="F2" s="3"/>
      <c r="G2" s="7"/>
      <c r="H2" s="3"/>
      <c r="I2" s="3"/>
      <c r="J2" s="3"/>
      <c r="K2" s="3"/>
      <c r="L2" s="3"/>
      <c r="M2" s="43"/>
      <c r="N2" s="3" t="s">
        <v>2</v>
      </c>
      <c r="O2" s="44"/>
      <c r="P2" s="3"/>
      <c r="Q2" s="3"/>
      <c r="R2" s="3"/>
    </row>
    <row r="3" customFormat="1" ht="53" customHeight="1" spans="1:18">
      <c r="A3" s="8" t="s">
        <v>27</v>
      </c>
      <c r="B3" s="8" t="s">
        <v>28</v>
      </c>
      <c r="C3" s="9" t="s">
        <v>29</v>
      </c>
      <c r="D3" s="8" t="s">
        <v>30</v>
      </c>
      <c r="E3" s="9" t="s">
        <v>31</v>
      </c>
      <c r="F3" s="8" t="s">
        <v>32</v>
      </c>
      <c r="G3" s="10" t="s">
        <v>33</v>
      </c>
      <c r="H3" s="8" t="s">
        <v>34</v>
      </c>
      <c r="I3" s="45" t="s">
        <v>35</v>
      </c>
      <c r="J3" s="45" t="s">
        <v>36</v>
      </c>
      <c r="K3" s="45" t="s">
        <v>37</v>
      </c>
      <c r="L3" s="8" t="s">
        <v>6</v>
      </c>
      <c r="M3" s="46" t="s">
        <v>7</v>
      </c>
      <c r="N3" s="8" t="s">
        <v>38</v>
      </c>
      <c r="O3" s="47" t="s">
        <v>39</v>
      </c>
      <c r="P3" s="48" t="s">
        <v>40</v>
      </c>
      <c r="Q3" s="48" t="s">
        <v>41</v>
      </c>
      <c r="R3" s="8" t="s">
        <v>42</v>
      </c>
    </row>
    <row r="4" customFormat="1" ht="36" customHeight="1" spans="1:18">
      <c r="A4" s="11" t="s">
        <v>43</v>
      </c>
      <c r="B4" s="12"/>
      <c r="C4" s="12"/>
      <c r="D4" s="12"/>
      <c r="E4" s="12"/>
      <c r="F4" s="12"/>
      <c r="G4" s="13"/>
      <c r="H4" s="12"/>
      <c r="I4" s="12"/>
      <c r="J4" s="12"/>
      <c r="K4" s="24"/>
      <c r="L4" s="49">
        <f>L23+L33+L38+L40+L42+L44++L46+L55+L62+L67+L70+L74+L77+L79</f>
        <v>110956000</v>
      </c>
      <c r="M4" s="49">
        <f>M23+M33+M38+M40+M42+M44++M46+M55+M62+M67+M70+M74+M77+M79</f>
        <v>38626745.86</v>
      </c>
      <c r="N4" s="49">
        <f>N23+N33+N38+N40+N42+N44++N46+N55+N62+N67+N70+N74+N77+N79</f>
        <v>72329254.14</v>
      </c>
      <c r="O4" s="50">
        <f t="shared" ref="O4:O20" si="0">M4/L4</f>
        <v>0.348126697609863</v>
      </c>
      <c r="P4" s="51"/>
      <c r="Q4" s="49"/>
      <c r="R4" s="64"/>
    </row>
    <row r="5" customFormat="1" ht="48" spans="1:18">
      <c r="A5" s="14" t="s">
        <v>44</v>
      </c>
      <c r="B5" s="14" t="s">
        <v>45</v>
      </c>
      <c r="C5" s="15">
        <v>44907</v>
      </c>
      <c r="D5" s="10" t="s">
        <v>46</v>
      </c>
      <c r="E5" s="16">
        <v>44939</v>
      </c>
      <c r="F5" s="10" t="s">
        <v>47</v>
      </c>
      <c r="G5" s="17" t="s">
        <v>48</v>
      </c>
      <c r="H5" s="18" t="s">
        <v>49</v>
      </c>
      <c r="I5" s="48" t="s">
        <v>50</v>
      </c>
      <c r="J5" s="48" t="s">
        <v>51</v>
      </c>
      <c r="K5" s="48" t="s">
        <v>52</v>
      </c>
      <c r="L5" s="52">
        <v>4837500</v>
      </c>
      <c r="M5" s="53">
        <v>4048700</v>
      </c>
      <c r="N5" s="54">
        <f t="shared" ref="N5:N22" si="1">L5-M5</f>
        <v>788800</v>
      </c>
      <c r="O5" s="55">
        <f t="shared" si="0"/>
        <v>0.836940568475452</v>
      </c>
      <c r="P5" s="56" t="s">
        <v>52</v>
      </c>
      <c r="Q5" s="60" t="s">
        <v>53</v>
      </c>
      <c r="R5" s="70" t="s">
        <v>54</v>
      </c>
    </row>
    <row r="6" customFormat="1" ht="46" customHeight="1" spans="1:18">
      <c r="A6" s="14" t="s">
        <v>55</v>
      </c>
      <c r="B6" s="14" t="s">
        <v>56</v>
      </c>
      <c r="C6" s="15">
        <v>44903</v>
      </c>
      <c r="D6" s="10" t="s">
        <v>57</v>
      </c>
      <c r="E6" s="16">
        <v>44943</v>
      </c>
      <c r="F6" s="19" t="s">
        <v>58</v>
      </c>
      <c r="G6" s="70" t="s">
        <v>48</v>
      </c>
      <c r="H6" s="17" t="s">
        <v>59</v>
      </c>
      <c r="I6" s="56" t="s">
        <v>60</v>
      </c>
      <c r="J6" s="48" t="s">
        <v>51</v>
      </c>
      <c r="K6" s="48" t="s">
        <v>52</v>
      </c>
      <c r="L6" s="52">
        <v>9156000</v>
      </c>
      <c r="M6" s="59"/>
      <c r="N6" s="54">
        <f t="shared" si="1"/>
        <v>9156000</v>
      </c>
      <c r="O6" s="55">
        <f t="shared" si="0"/>
        <v>0</v>
      </c>
      <c r="P6" s="56" t="s">
        <v>52</v>
      </c>
      <c r="Q6" s="60" t="s">
        <v>53</v>
      </c>
      <c r="R6" s="110" t="s">
        <v>61</v>
      </c>
    </row>
    <row r="7" customFormat="1" ht="46" customHeight="1" spans="1:18">
      <c r="A7" s="14" t="s">
        <v>55</v>
      </c>
      <c r="B7" s="14" t="s">
        <v>56</v>
      </c>
      <c r="C7" s="15">
        <v>44903</v>
      </c>
      <c r="D7" s="10" t="s">
        <v>57</v>
      </c>
      <c r="E7" s="16">
        <v>44943</v>
      </c>
      <c r="F7" s="19" t="s">
        <v>62</v>
      </c>
      <c r="G7" s="70" t="s">
        <v>48</v>
      </c>
      <c r="H7" s="17" t="s">
        <v>63</v>
      </c>
      <c r="I7" s="56" t="s">
        <v>60</v>
      </c>
      <c r="J7" s="48" t="s">
        <v>51</v>
      </c>
      <c r="K7" s="48" t="s">
        <v>52</v>
      </c>
      <c r="L7" s="52">
        <v>7784000</v>
      </c>
      <c r="M7" s="59"/>
      <c r="N7" s="54">
        <f t="shared" si="1"/>
        <v>7784000</v>
      </c>
      <c r="O7" s="55">
        <f t="shared" si="0"/>
        <v>0</v>
      </c>
      <c r="P7" s="56" t="s">
        <v>52</v>
      </c>
      <c r="Q7" s="60" t="s">
        <v>53</v>
      </c>
      <c r="R7" s="110" t="s">
        <v>61</v>
      </c>
    </row>
    <row r="8" customFormat="1" ht="68" customHeight="1" spans="1:18">
      <c r="A8" s="10" t="s">
        <v>64</v>
      </c>
      <c r="B8" s="14" t="s">
        <v>65</v>
      </c>
      <c r="C8" s="15">
        <v>44945</v>
      </c>
      <c r="D8" s="10" t="s">
        <v>66</v>
      </c>
      <c r="E8" s="16">
        <v>44960</v>
      </c>
      <c r="F8" s="19" t="s">
        <v>67</v>
      </c>
      <c r="G8" s="18" t="s">
        <v>48</v>
      </c>
      <c r="H8" s="20" t="s">
        <v>68</v>
      </c>
      <c r="I8" s="48" t="s">
        <v>50</v>
      </c>
      <c r="J8" s="57" t="s">
        <v>69</v>
      </c>
      <c r="K8" s="48" t="s">
        <v>52</v>
      </c>
      <c r="L8" s="58">
        <v>2187500</v>
      </c>
      <c r="M8" s="59"/>
      <c r="N8" s="54">
        <f t="shared" si="1"/>
        <v>2187500</v>
      </c>
      <c r="O8" s="55">
        <f t="shared" si="0"/>
        <v>0</v>
      </c>
      <c r="P8" s="60" t="s">
        <v>52</v>
      </c>
      <c r="Q8" s="60" t="s">
        <v>53</v>
      </c>
      <c r="R8" s="70" t="s">
        <v>54</v>
      </c>
    </row>
    <row r="9" s="1" customFormat="1" ht="68" customHeight="1" spans="1:18">
      <c r="A9" s="14" t="s">
        <v>70</v>
      </c>
      <c r="B9" s="20" t="s">
        <v>71</v>
      </c>
      <c r="C9" s="15">
        <v>44972</v>
      </c>
      <c r="D9" s="10" t="s">
        <v>72</v>
      </c>
      <c r="E9" s="16">
        <v>45002</v>
      </c>
      <c r="F9" s="10" t="s">
        <v>73</v>
      </c>
      <c r="G9" s="18" t="s">
        <v>48</v>
      </c>
      <c r="H9" s="20" t="s">
        <v>74</v>
      </c>
      <c r="I9" s="48" t="s">
        <v>60</v>
      </c>
      <c r="J9" s="63" t="s">
        <v>51</v>
      </c>
      <c r="K9" s="48" t="s">
        <v>52</v>
      </c>
      <c r="L9" s="106">
        <v>3050000</v>
      </c>
      <c r="M9" s="59"/>
      <c r="N9" s="59">
        <f t="shared" si="1"/>
        <v>3050000</v>
      </c>
      <c r="O9" s="61">
        <f t="shared" si="0"/>
        <v>0</v>
      </c>
      <c r="P9" s="60" t="s">
        <v>52</v>
      </c>
      <c r="Q9" s="60" t="s">
        <v>53</v>
      </c>
      <c r="R9" s="70"/>
    </row>
    <row r="10" s="1" customFormat="1" ht="46" customHeight="1" spans="1:18">
      <c r="A10" s="10" t="s">
        <v>75</v>
      </c>
      <c r="B10" s="20" t="s">
        <v>76</v>
      </c>
      <c r="C10" s="15">
        <v>45008</v>
      </c>
      <c r="D10" s="10" t="s">
        <v>77</v>
      </c>
      <c r="E10" s="73">
        <v>45034</v>
      </c>
      <c r="F10" s="10" t="s">
        <v>78</v>
      </c>
      <c r="G10" s="18" t="s">
        <v>48</v>
      </c>
      <c r="H10" s="10" t="s">
        <v>79</v>
      </c>
      <c r="I10" s="56" t="s">
        <v>60</v>
      </c>
      <c r="J10" s="63" t="s">
        <v>69</v>
      </c>
      <c r="K10" s="48" t="s">
        <v>52</v>
      </c>
      <c r="L10" s="52">
        <v>130000</v>
      </c>
      <c r="M10" s="59"/>
      <c r="N10" s="59">
        <f t="shared" si="1"/>
        <v>130000</v>
      </c>
      <c r="O10" s="61">
        <f t="shared" si="0"/>
        <v>0</v>
      </c>
      <c r="P10" s="56" t="s">
        <v>53</v>
      </c>
      <c r="Q10" s="60" t="s">
        <v>53</v>
      </c>
      <c r="R10" s="110"/>
    </row>
    <row r="11" s="1" customFormat="1" ht="46" customHeight="1" spans="1:18">
      <c r="A11" s="10"/>
      <c r="B11" s="20"/>
      <c r="C11" s="15"/>
      <c r="D11" s="10" t="s">
        <v>80</v>
      </c>
      <c r="E11" s="73">
        <v>45051</v>
      </c>
      <c r="F11" s="10" t="s">
        <v>81</v>
      </c>
      <c r="G11" s="18" t="s">
        <v>48</v>
      </c>
      <c r="H11" s="10" t="s">
        <v>79</v>
      </c>
      <c r="I11" s="56" t="s">
        <v>50</v>
      </c>
      <c r="J11" s="48" t="s">
        <v>82</v>
      </c>
      <c r="K11" s="48" t="s">
        <v>52</v>
      </c>
      <c r="L11" s="52">
        <v>966100</v>
      </c>
      <c r="M11" s="59"/>
      <c r="N11" s="59">
        <f t="shared" si="1"/>
        <v>966100</v>
      </c>
      <c r="O11" s="61">
        <f t="shared" si="0"/>
        <v>0</v>
      </c>
      <c r="P11" s="56" t="s">
        <v>53</v>
      </c>
      <c r="Q11" s="60" t="s">
        <v>53</v>
      </c>
      <c r="R11" s="70" t="s">
        <v>54</v>
      </c>
    </row>
    <row r="12" s="1" customFormat="1" ht="46" customHeight="1" spans="1:18">
      <c r="A12" s="10"/>
      <c r="B12" s="20"/>
      <c r="C12" s="15"/>
      <c r="D12" s="10" t="s">
        <v>83</v>
      </c>
      <c r="E12" s="73">
        <v>45051</v>
      </c>
      <c r="F12" s="10" t="s">
        <v>84</v>
      </c>
      <c r="G12" s="18" t="s">
        <v>48</v>
      </c>
      <c r="H12" s="10" t="s">
        <v>79</v>
      </c>
      <c r="I12" s="56" t="s">
        <v>60</v>
      </c>
      <c r="J12" s="48" t="s">
        <v>82</v>
      </c>
      <c r="K12" s="48" t="s">
        <v>52</v>
      </c>
      <c r="L12" s="52">
        <v>334200</v>
      </c>
      <c r="M12" s="59"/>
      <c r="N12" s="59">
        <f t="shared" si="1"/>
        <v>334200</v>
      </c>
      <c r="O12" s="61">
        <f t="shared" si="0"/>
        <v>0</v>
      </c>
      <c r="P12" s="56" t="s">
        <v>53</v>
      </c>
      <c r="Q12" s="60" t="s">
        <v>53</v>
      </c>
      <c r="R12" s="110"/>
    </row>
    <row r="13" s="1" customFormat="1" ht="46" customHeight="1" spans="1:18">
      <c r="A13" s="10"/>
      <c r="B13" s="20"/>
      <c r="C13" s="15"/>
      <c r="D13" s="10" t="s">
        <v>85</v>
      </c>
      <c r="E13" s="73">
        <v>45051</v>
      </c>
      <c r="F13" s="67" t="s">
        <v>86</v>
      </c>
      <c r="G13" s="18" t="s">
        <v>48</v>
      </c>
      <c r="H13" s="10" t="s">
        <v>79</v>
      </c>
      <c r="I13" s="56" t="s">
        <v>50</v>
      </c>
      <c r="J13" s="48" t="s">
        <v>82</v>
      </c>
      <c r="K13" s="48" t="s">
        <v>52</v>
      </c>
      <c r="L13" s="52">
        <v>669700</v>
      </c>
      <c r="M13" s="59"/>
      <c r="N13" s="59">
        <f t="shared" si="1"/>
        <v>669700</v>
      </c>
      <c r="O13" s="61">
        <f t="shared" si="0"/>
        <v>0</v>
      </c>
      <c r="P13" s="56" t="s">
        <v>53</v>
      </c>
      <c r="Q13" s="60" t="s">
        <v>53</v>
      </c>
      <c r="R13" s="70" t="s">
        <v>54</v>
      </c>
    </row>
    <row r="14" s="1" customFormat="1" ht="46" customHeight="1" spans="1:18">
      <c r="A14" s="101" t="s">
        <v>87</v>
      </c>
      <c r="B14" s="20" t="s">
        <v>88</v>
      </c>
      <c r="C14" s="21">
        <v>45036</v>
      </c>
      <c r="D14" s="10" t="s">
        <v>89</v>
      </c>
      <c r="E14" s="73">
        <v>45068</v>
      </c>
      <c r="F14" s="14" t="s">
        <v>90</v>
      </c>
      <c r="G14" s="10" t="s">
        <v>48</v>
      </c>
      <c r="H14" s="10" t="s">
        <v>91</v>
      </c>
      <c r="I14" s="56" t="s">
        <v>60</v>
      </c>
      <c r="J14" s="48" t="s">
        <v>69</v>
      </c>
      <c r="K14" s="48" t="s">
        <v>52</v>
      </c>
      <c r="L14" s="52">
        <v>170000</v>
      </c>
      <c r="M14" s="59"/>
      <c r="N14" s="59">
        <f t="shared" si="1"/>
        <v>170000</v>
      </c>
      <c r="O14" s="61">
        <f t="shared" si="0"/>
        <v>0</v>
      </c>
      <c r="P14" s="56" t="s">
        <v>52</v>
      </c>
      <c r="Q14" s="60" t="s">
        <v>53</v>
      </c>
      <c r="R14" s="70"/>
    </row>
    <row r="15" s="1" customFormat="1" ht="46" customHeight="1" spans="1:18">
      <c r="A15" s="101" t="s">
        <v>87</v>
      </c>
      <c r="B15" s="20" t="s">
        <v>88</v>
      </c>
      <c r="C15" s="21">
        <v>45036</v>
      </c>
      <c r="D15" s="10" t="s">
        <v>89</v>
      </c>
      <c r="E15" s="73">
        <v>45068</v>
      </c>
      <c r="F15" s="14" t="s">
        <v>90</v>
      </c>
      <c r="G15" s="10" t="s">
        <v>48</v>
      </c>
      <c r="H15" s="10" t="s">
        <v>92</v>
      </c>
      <c r="I15" s="56" t="s">
        <v>60</v>
      </c>
      <c r="J15" s="48" t="s">
        <v>69</v>
      </c>
      <c r="K15" s="48" t="s">
        <v>52</v>
      </c>
      <c r="L15" s="52">
        <v>200000</v>
      </c>
      <c r="M15" s="59"/>
      <c r="N15" s="59">
        <f t="shared" si="1"/>
        <v>200000</v>
      </c>
      <c r="O15" s="61">
        <f t="shared" si="0"/>
        <v>0</v>
      </c>
      <c r="P15" s="56" t="s">
        <v>52</v>
      </c>
      <c r="Q15" s="60" t="s">
        <v>53</v>
      </c>
      <c r="R15" s="70"/>
    </row>
    <row r="16" s="1" customFormat="1" ht="46" customHeight="1" spans="1:18">
      <c r="A16" s="101" t="s">
        <v>87</v>
      </c>
      <c r="B16" s="20" t="s">
        <v>88</v>
      </c>
      <c r="C16" s="21">
        <v>45036</v>
      </c>
      <c r="D16" s="10" t="s">
        <v>89</v>
      </c>
      <c r="E16" s="73">
        <v>45068</v>
      </c>
      <c r="F16" s="14" t="s">
        <v>90</v>
      </c>
      <c r="G16" s="10" t="s">
        <v>48</v>
      </c>
      <c r="H16" s="10" t="s">
        <v>93</v>
      </c>
      <c r="I16" s="56" t="s">
        <v>60</v>
      </c>
      <c r="J16" s="48" t="s">
        <v>69</v>
      </c>
      <c r="K16" s="48" t="s">
        <v>52</v>
      </c>
      <c r="L16" s="52">
        <v>210000</v>
      </c>
      <c r="M16" s="59"/>
      <c r="N16" s="59">
        <f t="shared" si="1"/>
        <v>210000</v>
      </c>
      <c r="O16" s="61">
        <f t="shared" si="0"/>
        <v>0</v>
      </c>
      <c r="P16" s="56" t="s">
        <v>52</v>
      </c>
      <c r="Q16" s="60" t="s">
        <v>53</v>
      </c>
      <c r="R16" s="70"/>
    </row>
    <row r="17" s="1" customFormat="1" ht="46" customHeight="1" spans="1:18">
      <c r="A17" s="101" t="s">
        <v>87</v>
      </c>
      <c r="B17" s="20" t="s">
        <v>88</v>
      </c>
      <c r="C17" s="21">
        <v>45036</v>
      </c>
      <c r="D17" s="10" t="s">
        <v>89</v>
      </c>
      <c r="E17" s="73">
        <v>45068</v>
      </c>
      <c r="F17" s="14" t="s">
        <v>90</v>
      </c>
      <c r="G17" s="10" t="s">
        <v>48</v>
      </c>
      <c r="H17" s="10" t="s">
        <v>94</v>
      </c>
      <c r="I17" s="56" t="s">
        <v>60</v>
      </c>
      <c r="J17" s="48" t="s">
        <v>69</v>
      </c>
      <c r="K17" s="48" t="s">
        <v>52</v>
      </c>
      <c r="L17" s="52">
        <v>159300</v>
      </c>
      <c r="M17" s="59"/>
      <c r="N17" s="59">
        <f t="shared" si="1"/>
        <v>159300</v>
      </c>
      <c r="O17" s="61">
        <f t="shared" si="0"/>
        <v>0</v>
      </c>
      <c r="P17" s="56" t="s">
        <v>52</v>
      </c>
      <c r="Q17" s="60" t="s">
        <v>53</v>
      </c>
      <c r="R17" s="70"/>
    </row>
    <row r="18" s="1" customFormat="1" ht="46" customHeight="1" spans="1:18">
      <c r="A18" s="10" t="s">
        <v>95</v>
      </c>
      <c r="B18" s="20" t="s">
        <v>96</v>
      </c>
      <c r="C18" s="21">
        <v>45065</v>
      </c>
      <c r="D18" s="10" t="s">
        <v>97</v>
      </c>
      <c r="E18" s="21">
        <v>45087</v>
      </c>
      <c r="F18" s="14" t="s">
        <v>98</v>
      </c>
      <c r="G18" s="10" t="s">
        <v>48</v>
      </c>
      <c r="H18" s="22" t="s">
        <v>99</v>
      </c>
      <c r="I18" s="56" t="s">
        <v>50</v>
      </c>
      <c r="J18" s="48" t="s">
        <v>51</v>
      </c>
      <c r="K18" s="48" t="s">
        <v>52</v>
      </c>
      <c r="L18" s="52">
        <v>1074000</v>
      </c>
      <c r="M18" s="59"/>
      <c r="N18" s="59">
        <f t="shared" si="1"/>
        <v>1074000</v>
      </c>
      <c r="O18" s="61">
        <f t="shared" si="0"/>
        <v>0</v>
      </c>
      <c r="P18" s="56" t="s">
        <v>52</v>
      </c>
      <c r="Q18" s="60" t="s">
        <v>53</v>
      </c>
      <c r="R18" s="70" t="s">
        <v>54</v>
      </c>
    </row>
    <row r="19" s="1" customFormat="1" ht="46" customHeight="1" spans="1:18">
      <c r="A19" s="10" t="s">
        <v>95</v>
      </c>
      <c r="B19" s="20" t="s">
        <v>96</v>
      </c>
      <c r="C19" s="21">
        <v>45065</v>
      </c>
      <c r="D19" s="10" t="s">
        <v>97</v>
      </c>
      <c r="E19" s="21">
        <v>45087</v>
      </c>
      <c r="F19" s="14" t="s">
        <v>98</v>
      </c>
      <c r="G19" s="10" t="s">
        <v>48</v>
      </c>
      <c r="H19" s="23"/>
      <c r="I19" s="56" t="s">
        <v>50</v>
      </c>
      <c r="J19" s="48" t="s">
        <v>51</v>
      </c>
      <c r="K19" s="48" t="s">
        <v>52</v>
      </c>
      <c r="L19" s="52">
        <v>370000</v>
      </c>
      <c r="M19" s="59"/>
      <c r="N19" s="59">
        <f t="shared" si="1"/>
        <v>370000</v>
      </c>
      <c r="O19" s="61">
        <f t="shared" si="0"/>
        <v>0</v>
      </c>
      <c r="P19" s="56" t="s">
        <v>52</v>
      </c>
      <c r="Q19" s="60" t="s">
        <v>53</v>
      </c>
      <c r="R19" s="70" t="s">
        <v>100</v>
      </c>
    </row>
    <row r="20" s="1" customFormat="1" ht="46" customHeight="1" spans="1:18">
      <c r="A20" s="10"/>
      <c r="B20" s="20"/>
      <c r="C20" s="15"/>
      <c r="D20" s="10" t="s">
        <v>101</v>
      </c>
      <c r="E20" s="73">
        <v>44987</v>
      </c>
      <c r="F20" s="74" t="s">
        <v>102</v>
      </c>
      <c r="G20" s="10" t="s">
        <v>48</v>
      </c>
      <c r="H20" s="74" t="s">
        <v>103</v>
      </c>
      <c r="I20" s="56" t="s">
        <v>50</v>
      </c>
      <c r="J20" s="48" t="s">
        <v>82</v>
      </c>
      <c r="K20" s="48" t="s">
        <v>53</v>
      </c>
      <c r="L20" s="52">
        <v>2000000</v>
      </c>
      <c r="M20" s="52">
        <v>1496000</v>
      </c>
      <c r="N20" s="59">
        <f t="shared" si="1"/>
        <v>504000</v>
      </c>
      <c r="O20" s="61">
        <f t="shared" si="0"/>
        <v>0.748</v>
      </c>
      <c r="P20" s="56" t="s">
        <v>52</v>
      </c>
      <c r="Q20" s="60" t="s">
        <v>53</v>
      </c>
      <c r="R20" s="70" t="s">
        <v>54</v>
      </c>
    </row>
    <row r="21" s="1" customFormat="1" ht="46" customHeight="1" spans="1:18">
      <c r="A21" s="10"/>
      <c r="B21" s="20"/>
      <c r="C21" s="15"/>
      <c r="D21" s="10" t="s">
        <v>104</v>
      </c>
      <c r="E21" s="73">
        <v>45068</v>
      </c>
      <c r="F21" s="67" t="s">
        <v>86</v>
      </c>
      <c r="G21" s="10" t="s">
        <v>48</v>
      </c>
      <c r="H21" s="10" t="s">
        <v>94</v>
      </c>
      <c r="I21" s="56" t="s">
        <v>50</v>
      </c>
      <c r="J21" s="48" t="s">
        <v>82</v>
      </c>
      <c r="K21" s="48" t="s">
        <v>52</v>
      </c>
      <c r="L21" s="52">
        <v>40700</v>
      </c>
      <c r="M21" s="59"/>
      <c r="N21" s="59">
        <f t="shared" si="1"/>
        <v>40700</v>
      </c>
      <c r="O21" s="61"/>
      <c r="P21" s="56" t="s">
        <v>52</v>
      </c>
      <c r="Q21" s="60" t="s">
        <v>53</v>
      </c>
      <c r="R21" s="70" t="s">
        <v>54</v>
      </c>
    </row>
    <row r="22" s="1" customFormat="1" ht="46" customHeight="1" spans="1:18">
      <c r="A22" s="10"/>
      <c r="B22" s="20"/>
      <c r="C22" s="15"/>
      <c r="D22" s="10" t="s">
        <v>85</v>
      </c>
      <c r="E22" s="73">
        <v>45051</v>
      </c>
      <c r="F22" s="67" t="s">
        <v>86</v>
      </c>
      <c r="G22" s="18" t="s">
        <v>48</v>
      </c>
      <c r="H22" s="10" t="s">
        <v>79</v>
      </c>
      <c r="I22" s="56" t="s">
        <v>50</v>
      </c>
      <c r="J22" s="48" t="s">
        <v>82</v>
      </c>
      <c r="K22" s="48" t="s">
        <v>52</v>
      </c>
      <c r="L22" s="52">
        <v>100000</v>
      </c>
      <c r="M22" s="59"/>
      <c r="N22" s="59">
        <f t="shared" si="1"/>
        <v>100000</v>
      </c>
      <c r="O22" s="61">
        <f>M22/L22</f>
        <v>0</v>
      </c>
      <c r="P22" s="56" t="s">
        <v>53</v>
      </c>
      <c r="Q22" s="60" t="s">
        <v>52</v>
      </c>
      <c r="R22" s="70" t="s">
        <v>54</v>
      </c>
    </row>
    <row r="23" s="1" customFormat="1" ht="27" customHeight="1" spans="1:18">
      <c r="A23" s="11" t="s">
        <v>12</v>
      </c>
      <c r="B23" s="12"/>
      <c r="C23" s="12"/>
      <c r="D23" s="12"/>
      <c r="E23" s="12"/>
      <c r="F23" s="12"/>
      <c r="G23" s="12"/>
      <c r="H23" s="12"/>
      <c r="I23" s="12"/>
      <c r="J23" s="12"/>
      <c r="K23" s="24"/>
      <c r="L23" s="62">
        <f>SUBTOTAL(9,L5:L22)</f>
        <v>33439000</v>
      </c>
      <c r="M23" s="62">
        <f>SUBTOTAL(9,M5:M22)</f>
        <v>5544700</v>
      </c>
      <c r="N23" s="62">
        <f>SUBTOTAL(9,N5:N22)</f>
        <v>27894300</v>
      </c>
      <c r="O23" s="50">
        <f t="shared" ref="O23:O43" si="2">M23/L23</f>
        <v>0.165815365292024</v>
      </c>
      <c r="P23" s="49"/>
      <c r="Q23" s="62"/>
      <c r="R23" s="64"/>
    </row>
    <row r="24" customFormat="1" ht="45" customHeight="1" spans="1:18">
      <c r="A24" s="14" t="s">
        <v>105</v>
      </c>
      <c r="B24" s="10" t="s">
        <v>106</v>
      </c>
      <c r="C24" s="15">
        <v>44908</v>
      </c>
      <c r="D24" s="10" t="s">
        <v>107</v>
      </c>
      <c r="E24" s="16">
        <v>44960</v>
      </c>
      <c r="F24" s="19" t="s">
        <v>108</v>
      </c>
      <c r="G24" s="39" t="s">
        <v>109</v>
      </c>
      <c r="H24" s="102" t="s">
        <v>110</v>
      </c>
      <c r="I24" s="57" t="s">
        <v>60</v>
      </c>
      <c r="J24" s="57" t="s">
        <v>51</v>
      </c>
      <c r="K24" s="48" t="s">
        <v>52</v>
      </c>
      <c r="L24" s="107">
        <v>2190000</v>
      </c>
      <c r="M24" s="59"/>
      <c r="N24" s="54">
        <f t="shared" ref="N24:N32" si="3">L24-M24</f>
        <v>2190000</v>
      </c>
      <c r="O24" s="55">
        <f t="shared" si="2"/>
        <v>0</v>
      </c>
      <c r="P24" s="57" t="s">
        <v>53</v>
      </c>
      <c r="Q24" s="107" t="s">
        <v>52</v>
      </c>
      <c r="R24" s="70" t="s">
        <v>111</v>
      </c>
    </row>
    <row r="25" customFormat="1" ht="48" spans="1:18">
      <c r="A25" s="14" t="s">
        <v>105</v>
      </c>
      <c r="B25" s="10" t="s">
        <v>106</v>
      </c>
      <c r="C25" s="15">
        <v>44908</v>
      </c>
      <c r="D25" s="10" t="s">
        <v>107</v>
      </c>
      <c r="E25" s="16">
        <v>44960</v>
      </c>
      <c r="F25" s="19" t="s">
        <v>108</v>
      </c>
      <c r="G25" s="39" t="s">
        <v>109</v>
      </c>
      <c r="H25" s="102" t="s">
        <v>112</v>
      </c>
      <c r="I25" s="57" t="s">
        <v>60</v>
      </c>
      <c r="J25" s="57" t="s">
        <v>51</v>
      </c>
      <c r="K25" s="48" t="s">
        <v>52</v>
      </c>
      <c r="L25" s="108">
        <v>360000</v>
      </c>
      <c r="M25" s="59"/>
      <c r="N25" s="54">
        <f t="shared" si="3"/>
        <v>360000</v>
      </c>
      <c r="O25" s="55">
        <f t="shared" si="2"/>
        <v>0</v>
      </c>
      <c r="P25" s="57" t="s">
        <v>53</v>
      </c>
      <c r="Q25" s="60" t="s">
        <v>53</v>
      </c>
      <c r="R25" s="70" t="s">
        <v>112</v>
      </c>
    </row>
    <row r="26" customFormat="1" ht="36" spans="1:18">
      <c r="A26" s="14" t="s">
        <v>105</v>
      </c>
      <c r="B26" s="10" t="s">
        <v>106</v>
      </c>
      <c r="C26" s="15">
        <v>44908</v>
      </c>
      <c r="D26" s="10" t="s">
        <v>107</v>
      </c>
      <c r="E26" s="16">
        <v>44960</v>
      </c>
      <c r="F26" s="19" t="s">
        <v>108</v>
      </c>
      <c r="G26" s="39" t="s">
        <v>109</v>
      </c>
      <c r="H26" s="102" t="s">
        <v>113</v>
      </c>
      <c r="I26" s="57" t="s">
        <v>60</v>
      </c>
      <c r="J26" s="57" t="s">
        <v>51</v>
      </c>
      <c r="K26" s="48" t="s">
        <v>52</v>
      </c>
      <c r="L26" s="107">
        <v>4950000</v>
      </c>
      <c r="M26" s="59"/>
      <c r="N26" s="54">
        <f t="shared" si="3"/>
        <v>4950000</v>
      </c>
      <c r="O26" s="55">
        <f t="shared" si="2"/>
        <v>0</v>
      </c>
      <c r="P26" s="57" t="s">
        <v>53</v>
      </c>
      <c r="Q26" s="60" t="s">
        <v>53</v>
      </c>
      <c r="R26" s="70" t="s">
        <v>114</v>
      </c>
    </row>
    <row r="27" customFormat="1" ht="36" spans="1:18">
      <c r="A27" s="14" t="s">
        <v>105</v>
      </c>
      <c r="B27" s="10" t="s">
        <v>106</v>
      </c>
      <c r="C27" s="15">
        <v>44908</v>
      </c>
      <c r="D27" s="10" t="s">
        <v>107</v>
      </c>
      <c r="E27" s="16">
        <v>44960</v>
      </c>
      <c r="F27" s="19" t="s">
        <v>108</v>
      </c>
      <c r="G27" s="39" t="s">
        <v>109</v>
      </c>
      <c r="H27" s="102" t="s">
        <v>113</v>
      </c>
      <c r="I27" s="57" t="s">
        <v>60</v>
      </c>
      <c r="J27" s="57" t="s">
        <v>51</v>
      </c>
      <c r="K27" s="48" t="s">
        <v>52</v>
      </c>
      <c r="L27" s="107">
        <v>50000</v>
      </c>
      <c r="M27" s="59"/>
      <c r="N27" s="54">
        <f t="shared" si="3"/>
        <v>50000</v>
      </c>
      <c r="O27" s="55">
        <f t="shared" si="2"/>
        <v>0</v>
      </c>
      <c r="P27" s="57" t="s">
        <v>53</v>
      </c>
      <c r="Q27" s="60" t="s">
        <v>52</v>
      </c>
      <c r="R27" s="70" t="s">
        <v>114</v>
      </c>
    </row>
    <row r="28" customFormat="1" ht="36" spans="1:18">
      <c r="A28" s="14" t="s">
        <v>105</v>
      </c>
      <c r="B28" s="10" t="s">
        <v>106</v>
      </c>
      <c r="C28" s="15">
        <v>44908</v>
      </c>
      <c r="D28" s="10" t="s">
        <v>107</v>
      </c>
      <c r="E28" s="16">
        <v>44960</v>
      </c>
      <c r="F28" s="19" t="s">
        <v>108</v>
      </c>
      <c r="G28" s="39" t="s">
        <v>109</v>
      </c>
      <c r="H28" s="102" t="s">
        <v>115</v>
      </c>
      <c r="I28" s="57" t="s">
        <v>60</v>
      </c>
      <c r="J28" s="57" t="s">
        <v>51</v>
      </c>
      <c r="K28" s="48" t="s">
        <v>52</v>
      </c>
      <c r="L28" s="107">
        <v>1130000</v>
      </c>
      <c r="M28" s="59"/>
      <c r="N28" s="54">
        <f t="shared" si="3"/>
        <v>1130000</v>
      </c>
      <c r="O28" s="55">
        <f t="shared" si="2"/>
        <v>0</v>
      </c>
      <c r="P28" s="57" t="s">
        <v>53</v>
      </c>
      <c r="Q28" s="60" t="s">
        <v>53</v>
      </c>
      <c r="R28" s="70" t="s">
        <v>116</v>
      </c>
    </row>
    <row r="29" customFormat="1" ht="36" spans="1:18">
      <c r="A29" s="14" t="s">
        <v>105</v>
      </c>
      <c r="B29" s="10" t="s">
        <v>106</v>
      </c>
      <c r="C29" s="15">
        <v>44908</v>
      </c>
      <c r="D29" s="10" t="s">
        <v>107</v>
      </c>
      <c r="E29" s="16">
        <v>44960</v>
      </c>
      <c r="F29" s="19" t="s">
        <v>108</v>
      </c>
      <c r="G29" s="39" t="s">
        <v>109</v>
      </c>
      <c r="H29" s="102" t="s">
        <v>117</v>
      </c>
      <c r="I29" s="57" t="s">
        <v>60</v>
      </c>
      <c r="J29" s="57" t="s">
        <v>51</v>
      </c>
      <c r="K29" s="48" t="s">
        <v>52</v>
      </c>
      <c r="L29" s="108">
        <v>590000</v>
      </c>
      <c r="M29" s="59"/>
      <c r="N29" s="54">
        <f t="shared" si="3"/>
        <v>590000</v>
      </c>
      <c r="O29" s="55">
        <f t="shared" si="2"/>
        <v>0</v>
      </c>
      <c r="P29" s="57" t="s">
        <v>53</v>
      </c>
      <c r="Q29" s="60" t="s">
        <v>53</v>
      </c>
      <c r="R29" s="70" t="s">
        <v>118</v>
      </c>
    </row>
    <row r="30" customFormat="1" ht="36" spans="1:18">
      <c r="A30" s="14" t="s">
        <v>105</v>
      </c>
      <c r="B30" s="10" t="s">
        <v>106</v>
      </c>
      <c r="C30" s="15">
        <v>44908</v>
      </c>
      <c r="D30" s="10" t="s">
        <v>107</v>
      </c>
      <c r="E30" s="16">
        <v>44960</v>
      </c>
      <c r="F30" s="19" t="s">
        <v>108</v>
      </c>
      <c r="G30" s="39" t="s">
        <v>109</v>
      </c>
      <c r="H30" s="39" t="s">
        <v>119</v>
      </c>
      <c r="I30" s="57" t="s">
        <v>60</v>
      </c>
      <c r="J30" s="57" t="s">
        <v>51</v>
      </c>
      <c r="K30" s="48" t="s">
        <v>52</v>
      </c>
      <c r="L30" s="109">
        <v>580000</v>
      </c>
      <c r="M30" s="59"/>
      <c r="N30" s="54">
        <f t="shared" si="3"/>
        <v>580000</v>
      </c>
      <c r="O30" s="55">
        <f t="shared" si="2"/>
        <v>0</v>
      </c>
      <c r="P30" s="57" t="s">
        <v>53</v>
      </c>
      <c r="Q30" s="60" t="s">
        <v>53</v>
      </c>
      <c r="R30" s="70" t="s">
        <v>120</v>
      </c>
    </row>
    <row r="31" s="1" customFormat="1" ht="36" spans="1:18">
      <c r="A31" s="14" t="s">
        <v>121</v>
      </c>
      <c r="B31" s="10" t="s">
        <v>122</v>
      </c>
      <c r="C31" s="15">
        <v>44918</v>
      </c>
      <c r="D31" s="10" t="s">
        <v>123</v>
      </c>
      <c r="E31" s="73">
        <v>45034</v>
      </c>
      <c r="F31" s="14" t="s">
        <v>124</v>
      </c>
      <c r="G31" s="39" t="s">
        <v>109</v>
      </c>
      <c r="H31" s="33" t="s">
        <v>125</v>
      </c>
      <c r="I31" s="63" t="s">
        <v>60</v>
      </c>
      <c r="J31" s="63" t="s">
        <v>69</v>
      </c>
      <c r="K31" s="48" t="s">
        <v>52</v>
      </c>
      <c r="L31" s="108">
        <v>670000</v>
      </c>
      <c r="M31" s="59"/>
      <c r="N31" s="59">
        <f t="shared" si="3"/>
        <v>670000</v>
      </c>
      <c r="O31" s="61">
        <f t="shared" si="2"/>
        <v>0</v>
      </c>
      <c r="P31" s="56" t="s">
        <v>53</v>
      </c>
      <c r="Q31" s="60" t="s">
        <v>52</v>
      </c>
      <c r="R31" s="70" t="s">
        <v>118</v>
      </c>
    </row>
    <row r="32" s="1" customFormat="1" ht="42" customHeight="1" spans="1:18">
      <c r="A32" s="10" t="s">
        <v>75</v>
      </c>
      <c r="B32" s="20" t="s">
        <v>76</v>
      </c>
      <c r="C32" s="15">
        <v>45008</v>
      </c>
      <c r="D32" s="10" t="s">
        <v>77</v>
      </c>
      <c r="E32" s="73">
        <v>45034</v>
      </c>
      <c r="F32" s="10" t="s">
        <v>78</v>
      </c>
      <c r="G32" s="39" t="s">
        <v>109</v>
      </c>
      <c r="H32" s="33" t="s">
        <v>125</v>
      </c>
      <c r="I32" s="63" t="s">
        <v>60</v>
      </c>
      <c r="J32" s="63" t="s">
        <v>69</v>
      </c>
      <c r="K32" s="48" t="s">
        <v>52</v>
      </c>
      <c r="L32" s="109">
        <v>100000</v>
      </c>
      <c r="M32" s="59"/>
      <c r="N32" s="59">
        <f t="shared" si="3"/>
        <v>100000</v>
      </c>
      <c r="O32" s="61">
        <f t="shared" si="2"/>
        <v>0</v>
      </c>
      <c r="P32" s="56" t="s">
        <v>53</v>
      </c>
      <c r="Q32" s="60" t="s">
        <v>52</v>
      </c>
      <c r="R32" s="70"/>
    </row>
    <row r="33" customFormat="1" ht="27" customHeight="1" spans="1:18">
      <c r="A33" s="103" t="s">
        <v>13</v>
      </c>
      <c r="B33" s="103"/>
      <c r="C33" s="103"/>
      <c r="D33" s="103"/>
      <c r="E33" s="103"/>
      <c r="F33" s="103"/>
      <c r="G33" s="104"/>
      <c r="H33" s="103"/>
      <c r="I33" s="103"/>
      <c r="J33" s="103"/>
      <c r="K33" s="103"/>
      <c r="L33" s="62">
        <f>SUBTOTAL(9,L24:L32)</f>
        <v>10620000</v>
      </c>
      <c r="M33" s="62">
        <f>SUBTOTAL(9,M24:M32)</f>
        <v>0</v>
      </c>
      <c r="N33" s="62">
        <f>SUBTOTAL(9,N24:N32)</f>
        <v>10620000</v>
      </c>
      <c r="O33" s="50">
        <f t="shared" si="2"/>
        <v>0</v>
      </c>
      <c r="P33" s="49"/>
      <c r="Q33" s="62"/>
      <c r="R33" s="111"/>
    </row>
    <row r="34" customFormat="1" ht="48" spans="1:18">
      <c r="A34" s="14" t="s">
        <v>44</v>
      </c>
      <c r="B34" s="14" t="s">
        <v>45</v>
      </c>
      <c r="C34" s="15">
        <v>44907</v>
      </c>
      <c r="D34" s="10" t="s">
        <v>46</v>
      </c>
      <c r="E34" s="16">
        <v>44939</v>
      </c>
      <c r="F34" s="10" t="s">
        <v>47</v>
      </c>
      <c r="G34" s="27" t="s">
        <v>126</v>
      </c>
      <c r="H34" s="18" t="s">
        <v>127</v>
      </c>
      <c r="I34" s="48" t="s">
        <v>50</v>
      </c>
      <c r="J34" s="48" t="s">
        <v>51</v>
      </c>
      <c r="K34" s="48" t="s">
        <v>52</v>
      </c>
      <c r="L34" s="52">
        <v>1622500</v>
      </c>
      <c r="M34" s="52">
        <v>1001371.34</v>
      </c>
      <c r="N34" s="54">
        <f>L34-M34</f>
        <v>621128.66</v>
      </c>
      <c r="O34" s="55">
        <f t="shared" si="2"/>
        <v>0.617178021571649</v>
      </c>
      <c r="P34" s="56" t="s">
        <v>52</v>
      </c>
      <c r="Q34" s="60" t="s">
        <v>53</v>
      </c>
      <c r="R34" s="70" t="s">
        <v>54</v>
      </c>
    </row>
    <row r="35" s="1" customFormat="1" ht="48" spans="1:18">
      <c r="A35" s="10" t="s">
        <v>64</v>
      </c>
      <c r="B35" s="14" t="s">
        <v>65</v>
      </c>
      <c r="C35" s="15">
        <v>44945</v>
      </c>
      <c r="D35" s="10" t="s">
        <v>66</v>
      </c>
      <c r="E35" s="16">
        <v>44960</v>
      </c>
      <c r="F35" s="14" t="s">
        <v>67</v>
      </c>
      <c r="G35" s="27" t="s">
        <v>126</v>
      </c>
      <c r="H35" s="18" t="s">
        <v>127</v>
      </c>
      <c r="I35" s="48" t="s">
        <v>50</v>
      </c>
      <c r="J35" s="63" t="s">
        <v>69</v>
      </c>
      <c r="K35" s="48" t="s">
        <v>52</v>
      </c>
      <c r="L35" s="52">
        <v>1577500</v>
      </c>
      <c r="M35" s="52">
        <v>323534.42</v>
      </c>
      <c r="N35" s="59">
        <f>L35-M35</f>
        <v>1253965.58</v>
      </c>
      <c r="O35" s="61">
        <f t="shared" si="2"/>
        <v>0.205093134706815</v>
      </c>
      <c r="P35" s="56" t="s">
        <v>52</v>
      </c>
      <c r="Q35" s="60" t="s">
        <v>53</v>
      </c>
      <c r="R35" s="70" t="s">
        <v>54</v>
      </c>
    </row>
    <row r="36" s="1" customFormat="1" ht="48" spans="1:18">
      <c r="A36" s="10" t="s">
        <v>95</v>
      </c>
      <c r="B36" s="20" t="s">
        <v>96</v>
      </c>
      <c r="C36" s="21">
        <v>45065</v>
      </c>
      <c r="D36" s="10" t="s">
        <v>97</v>
      </c>
      <c r="E36" s="21">
        <v>45087</v>
      </c>
      <c r="F36" s="14" t="s">
        <v>98</v>
      </c>
      <c r="G36" s="27" t="s">
        <v>126</v>
      </c>
      <c r="H36" s="18" t="s">
        <v>128</v>
      </c>
      <c r="I36" s="48" t="s">
        <v>50</v>
      </c>
      <c r="J36" s="63" t="s">
        <v>51</v>
      </c>
      <c r="K36" s="48" t="s">
        <v>52</v>
      </c>
      <c r="L36" s="52">
        <v>1400000</v>
      </c>
      <c r="M36" s="59"/>
      <c r="N36" s="59">
        <f>L36-M36</f>
        <v>1400000</v>
      </c>
      <c r="O36" s="61">
        <f t="shared" si="2"/>
        <v>0</v>
      </c>
      <c r="P36" s="56" t="s">
        <v>53</v>
      </c>
      <c r="Q36" s="60" t="s">
        <v>53</v>
      </c>
      <c r="R36" s="71" t="s">
        <v>54</v>
      </c>
    </row>
    <row r="37" customFormat="1" ht="48" spans="1:18">
      <c r="A37" s="14" t="s">
        <v>44</v>
      </c>
      <c r="B37" s="14" t="s">
        <v>45</v>
      </c>
      <c r="C37" s="15">
        <v>44907</v>
      </c>
      <c r="D37" s="10" t="s">
        <v>46</v>
      </c>
      <c r="E37" s="16">
        <v>44939</v>
      </c>
      <c r="F37" s="10" t="s">
        <v>47</v>
      </c>
      <c r="G37" s="27" t="s">
        <v>126</v>
      </c>
      <c r="H37" s="18" t="s">
        <v>128</v>
      </c>
      <c r="I37" s="48" t="s">
        <v>50</v>
      </c>
      <c r="J37" s="48" t="s">
        <v>51</v>
      </c>
      <c r="K37" s="48" t="s">
        <v>52</v>
      </c>
      <c r="L37" s="52">
        <v>2000000</v>
      </c>
      <c r="M37" s="59">
        <v>1323500</v>
      </c>
      <c r="N37" s="54">
        <f>L37-M37</f>
        <v>676500</v>
      </c>
      <c r="O37" s="55">
        <f t="shared" si="2"/>
        <v>0.66175</v>
      </c>
      <c r="P37" s="56" t="s">
        <v>53</v>
      </c>
      <c r="Q37" s="60" t="s">
        <v>53</v>
      </c>
      <c r="R37" s="70" t="s">
        <v>54</v>
      </c>
    </row>
    <row r="38" customFormat="1" ht="26" customHeight="1" spans="1:18">
      <c r="A38" s="28" t="s">
        <v>14</v>
      </c>
      <c r="B38" s="28"/>
      <c r="C38" s="28"/>
      <c r="D38" s="28"/>
      <c r="E38" s="28"/>
      <c r="F38" s="28"/>
      <c r="G38" s="29"/>
      <c r="H38" s="28"/>
      <c r="I38" s="28"/>
      <c r="J38" s="28"/>
      <c r="K38" s="28"/>
      <c r="L38" s="62">
        <f>SUBTOTAL(9,L34:L37)</f>
        <v>6600000</v>
      </c>
      <c r="M38" s="62">
        <f>SUBTOTAL(9,M34:M37)</f>
        <v>2648405.76</v>
      </c>
      <c r="N38" s="62">
        <f>SUBTOTAL(9,N34:N37)</f>
        <v>3951594.24</v>
      </c>
      <c r="O38" s="50">
        <f t="shared" si="2"/>
        <v>0.4012736</v>
      </c>
      <c r="P38" s="64"/>
      <c r="Q38" s="62"/>
      <c r="R38" s="64"/>
    </row>
    <row r="39" customFormat="1" ht="48" spans="1:18">
      <c r="A39" s="14" t="s">
        <v>44</v>
      </c>
      <c r="B39" s="14" t="s">
        <v>45</v>
      </c>
      <c r="C39" s="15">
        <v>44907</v>
      </c>
      <c r="D39" s="10" t="s">
        <v>46</v>
      </c>
      <c r="E39" s="16">
        <v>44939</v>
      </c>
      <c r="F39" s="10" t="s">
        <v>47</v>
      </c>
      <c r="G39" s="17" t="s">
        <v>129</v>
      </c>
      <c r="H39" s="17" t="s">
        <v>130</v>
      </c>
      <c r="I39" s="48" t="s">
        <v>50</v>
      </c>
      <c r="J39" s="48" t="s">
        <v>51</v>
      </c>
      <c r="K39" s="48" t="s">
        <v>52</v>
      </c>
      <c r="L39" s="52">
        <v>3500000</v>
      </c>
      <c r="M39" s="59">
        <v>1950000</v>
      </c>
      <c r="N39" s="54">
        <f>L39-M39</f>
        <v>1550000</v>
      </c>
      <c r="O39" s="55">
        <f t="shared" si="2"/>
        <v>0.557142857142857</v>
      </c>
      <c r="P39" s="56" t="s">
        <v>53</v>
      </c>
      <c r="Q39" s="60" t="s">
        <v>53</v>
      </c>
      <c r="R39" s="70" t="s">
        <v>54</v>
      </c>
    </row>
    <row r="40" customFormat="1" ht="29" customHeight="1" spans="1:18">
      <c r="A40" s="28" t="s">
        <v>15</v>
      </c>
      <c r="B40" s="28"/>
      <c r="C40" s="28"/>
      <c r="D40" s="28"/>
      <c r="E40" s="28"/>
      <c r="F40" s="28"/>
      <c r="G40" s="29"/>
      <c r="H40" s="28"/>
      <c r="I40" s="28"/>
      <c r="J40" s="28"/>
      <c r="K40" s="28"/>
      <c r="L40" s="62">
        <f t="shared" ref="L40:Q40" si="4">SUBTOTAL(9,L39:L39)</f>
        <v>3500000</v>
      </c>
      <c r="M40" s="62">
        <f t="shared" si="4"/>
        <v>1950000</v>
      </c>
      <c r="N40" s="62">
        <f t="shared" si="4"/>
        <v>1550000</v>
      </c>
      <c r="O40" s="50">
        <f t="shared" si="2"/>
        <v>0.557142857142857</v>
      </c>
      <c r="P40" s="64"/>
      <c r="Q40" s="62"/>
      <c r="R40" s="64"/>
    </row>
    <row r="41" customFormat="1" ht="36" spans="1:18">
      <c r="A41" s="10" t="s">
        <v>64</v>
      </c>
      <c r="B41" s="14" t="s">
        <v>65</v>
      </c>
      <c r="C41" s="15">
        <v>44945</v>
      </c>
      <c r="D41" s="10" t="s">
        <v>66</v>
      </c>
      <c r="E41" s="16">
        <v>44960</v>
      </c>
      <c r="F41" s="19" t="s">
        <v>67</v>
      </c>
      <c r="G41" s="27" t="s">
        <v>131</v>
      </c>
      <c r="H41" s="30" t="s">
        <v>132</v>
      </c>
      <c r="I41" s="48" t="s">
        <v>50</v>
      </c>
      <c r="J41" s="57" t="s">
        <v>69</v>
      </c>
      <c r="K41" s="48" t="s">
        <v>52</v>
      </c>
      <c r="L41" s="65">
        <v>2800000</v>
      </c>
      <c r="M41" s="65">
        <v>2800000</v>
      </c>
      <c r="N41" s="54">
        <f>L41-M41</f>
        <v>0</v>
      </c>
      <c r="O41" s="55">
        <f t="shared" si="2"/>
        <v>1</v>
      </c>
      <c r="P41" s="56" t="s">
        <v>53</v>
      </c>
      <c r="Q41" s="60" t="s">
        <v>53</v>
      </c>
      <c r="R41" s="72" t="s">
        <v>133</v>
      </c>
    </row>
    <row r="42" customFormat="1" ht="33" customHeight="1" spans="1:18">
      <c r="A42" s="28" t="s">
        <v>16</v>
      </c>
      <c r="B42" s="28"/>
      <c r="C42" s="28"/>
      <c r="D42" s="28"/>
      <c r="E42" s="28"/>
      <c r="F42" s="28"/>
      <c r="G42" s="29"/>
      <c r="H42" s="28"/>
      <c r="I42" s="28"/>
      <c r="J42" s="28"/>
      <c r="K42" s="28"/>
      <c r="L42" s="62">
        <f t="shared" ref="L42:Q42" si="5">SUBTOTAL(9,L41:L41)</f>
        <v>2800000</v>
      </c>
      <c r="M42" s="62">
        <f t="shared" si="5"/>
        <v>2800000</v>
      </c>
      <c r="N42" s="62">
        <f t="shared" si="5"/>
        <v>0</v>
      </c>
      <c r="O42" s="50">
        <f t="shared" si="2"/>
        <v>1</v>
      </c>
      <c r="P42" s="64"/>
      <c r="Q42" s="62"/>
      <c r="R42" s="64"/>
    </row>
    <row r="43" s="1" customFormat="1" ht="46" customHeight="1" spans="1:18">
      <c r="A43" s="63"/>
      <c r="B43" s="63"/>
      <c r="C43" s="63"/>
      <c r="D43" s="10" t="s">
        <v>83</v>
      </c>
      <c r="E43" s="73">
        <v>45051</v>
      </c>
      <c r="F43" s="10" t="s">
        <v>84</v>
      </c>
      <c r="G43" s="31" t="s">
        <v>134</v>
      </c>
      <c r="H43" s="105" t="s">
        <v>135</v>
      </c>
      <c r="I43" s="63" t="s">
        <v>60</v>
      </c>
      <c r="J43" s="63" t="s">
        <v>82</v>
      </c>
      <c r="K43" s="63" t="s">
        <v>52</v>
      </c>
      <c r="L43" s="66">
        <v>2371000</v>
      </c>
      <c r="M43" s="66"/>
      <c r="N43" s="59">
        <f>L43-M43</f>
        <v>2371000</v>
      </c>
      <c r="O43" s="61">
        <f t="shared" si="2"/>
        <v>0</v>
      </c>
      <c r="P43" s="63" t="s">
        <v>53</v>
      </c>
      <c r="Q43" s="66" t="s">
        <v>52</v>
      </c>
      <c r="R43" s="67"/>
    </row>
    <row r="44" customFormat="1" ht="33" customHeight="1" spans="1:18">
      <c r="A44" s="28" t="s">
        <v>17</v>
      </c>
      <c r="B44" s="28"/>
      <c r="C44" s="28"/>
      <c r="D44" s="28"/>
      <c r="E44" s="28"/>
      <c r="F44" s="28"/>
      <c r="G44" s="29"/>
      <c r="H44" s="28"/>
      <c r="I44" s="28"/>
      <c r="J44" s="28"/>
      <c r="K44" s="28"/>
      <c r="L44" s="62">
        <f>SUBTOTAL(9,L43:L43)</f>
        <v>2371000</v>
      </c>
      <c r="M44" s="62">
        <f>SUBTOTAL(9,M43:M43)</f>
        <v>0</v>
      </c>
      <c r="N44" s="62">
        <f>SUBTOTAL(9,N43:N43)</f>
        <v>2371000</v>
      </c>
      <c r="O44" s="62">
        <f>SUBTOTAL(9,O43:O43)</f>
        <v>0</v>
      </c>
      <c r="P44" s="64"/>
      <c r="Q44" s="62"/>
      <c r="R44" s="64"/>
    </row>
    <row r="45" s="1" customFormat="1" ht="48" customHeight="1" spans="1:18">
      <c r="A45" s="10" t="s">
        <v>95</v>
      </c>
      <c r="B45" s="20" t="s">
        <v>96</v>
      </c>
      <c r="C45" s="21">
        <v>45065</v>
      </c>
      <c r="D45" s="10" t="s">
        <v>97</v>
      </c>
      <c r="E45" s="21">
        <v>45087</v>
      </c>
      <c r="F45" s="14" t="s">
        <v>98</v>
      </c>
      <c r="G45" s="31" t="s">
        <v>136</v>
      </c>
      <c r="H45" s="32" t="s">
        <v>137</v>
      </c>
      <c r="I45" s="48" t="s">
        <v>50</v>
      </c>
      <c r="J45" s="48" t="s">
        <v>51</v>
      </c>
      <c r="K45" s="48" t="s">
        <v>52</v>
      </c>
      <c r="L45" s="66">
        <v>816000</v>
      </c>
      <c r="M45" s="66"/>
      <c r="N45" s="59">
        <f>L45-M45</f>
        <v>816000</v>
      </c>
      <c r="O45" s="66" t="e">
        <f>SUBTOTAL(9,#REF!)</f>
        <v>#REF!</v>
      </c>
      <c r="P45" s="67" t="s">
        <v>53</v>
      </c>
      <c r="Q45" s="66" t="s">
        <v>53</v>
      </c>
      <c r="R45" s="71" t="s">
        <v>54</v>
      </c>
    </row>
    <row r="46" customFormat="1" ht="34" customHeight="1" spans="1:18">
      <c r="A46" s="28" t="s">
        <v>18</v>
      </c>
      <c r="B46" s="28"/>
      <c r="C46" s="28"/>
      <c r="D46" s="28"/>
      <c r="E46" s="28"/>
      <c r="F46" s="28"/>
      <c r="G46" s="29"/>
      <c r="H46" s="28"/>
      <c r="I46" s="28"/>
      <c r="J46" s="28"/>
      <c r="K46" s="28"/>
      <c r="L46" s="62">
        <f>SUBTOTAL(9,L45:L45)</f>
        <v>816000</v>
      </c>
      <c r="M46" s="62">
        <f>SUBTOTAL(9,M45:M45)</f>
        <v>0</v>
      </c>
      <c r="N46" s="62">
        <f>SUBTOTAL(9,N45:N45)</f>
        <v>816000</v>
      </c>
      <c r="O46" s="62" t="e">
        <f>SUBTOTAL(9,#REF!)</f>
        <v>#REF!</v>
      </c>
      <c r="P46" s="64"/>
      <c r="Q46" s="62"/>
      <c r="R46" s="64"/>
    </row>
    <row r="47" customFormat="1" ht="48" spans="1:18">
      <c r="A47" s="14" t="s">
        <v>44</v>
      </c>
      <c r="B47" s="14" t="s">
        <v>45</v>
      </c>
      <c r="C47" s="15">
        <v>44907</v>
      </c>
      <c r="D47" s="10" t="s">
        <v>46</v>
      </c>
      <c r="E47" s="16">
        <v>44939</v>
      </c>
      <c r="F47" s="10" t="s">
        <v>47</v>
      </c>
      <c r="G47" s="18" t="s">
        <v>138</v>
      </c>
      <c r="H47" s="18" t="s">
        <v>139</v>
      </c>
      <c r="I47" s="48" t="s">
        <v>50</v>
      </c>
      <c r="J47" s="48" t="s">
        <v>51</v>
      </c>
      <c r="K47" s="48" t="s">
        <v>52</v>
      </c>
      <c r="L47" s="52">
        <v>6500000</v>
      </c>
      <c r="M47" s="59">
        <v>4200000</v>
      </c>
      <c r="N47" s="54">
        <f t="shared" ref="N47:N54" si="6">L47-M47</f>
        <v>2300000</v>
      </c>
      <c r="O47" s="55">
        <f t="shared" ref="O47:O69" si="7">M47/L47</f>
        <v>0.646153846153846</v>
      </c>
      <c r="P47" s="56" t="s">
        <v>52</v>
      </c>
      <c r="Q47" s="52" t="s">
        <v>52</v>
      </c>
      <c r="R47" s="70" t="s">
        <v>54</v>
      </c>
    </row>
    <row r="48" customFormat="1" ht="48" spans="1:18">
      <c r="A48" s="14" t="s">
        <v>44</v>
      </c>
      <c r="B48" s="14" t="s">
        <v>45</v>
      </c>
      <c r="C48" s="15">
        <v>44907</v>
      </c>
      <c r="D48" s="10" t="s">
        <v>46</v>
      </c>
      <c r="E48" s="16">
        <v>44939</v>
      </c>
      <c r="F48" s="10" t="s">
        <v>47</v>
      </c>
      <c r="G48" s="18" t="s">
        <v>138</v>
      </c>
      <c r="H48" s="18" t="s">
        <v>140</v>
      </c>
      <c r="I48" s="48" t="s">
        <v>50</v>
      </c>
      <c r="J48" s="48" t="s">
        <v>51</v>
      </c>
      <c r="K48" s="48" t="s">
        <v>52</v>
      </c>
      <c r="L48" s="52">
        <v>2000000</v>
      </c>
      <c r="M48" s="59">
        <v>1670000</v>
      </c>
      <c r="N48" s="54">
        <f t="shared" si="6"/>
        <v>330000</v>
      </c>
      <c r="O48" s="55">
        <f t="shared" si="7"/>
        <v>0.835</v>
      </c>
      <c r="P48" s="56" t="s">
        <v>53</v>
      </c>
      <c r="Q48" s="52" t="s">
        <v>52</v>
      </c>
      <c r="R48" s="70" t="s">
        <v>54</v>
      </c>
    </row>
    <row r="49" s="1" customFormat="1" ht="48" spans="1:18">
      <c r="A49" s="10" t="s">
        <v>64</v>
      </c>
      <c r="B49" s="14" t="s">
        <v>65</v>
      </c>
      <c r="C49" s="15">
        <v>44945</v>
      </c>
      <c r="D49" s="10" t="s">
        <v>66</v>
      </c>
      <c r="E49" s="16">
        <v>44960</v>
      </c>
      <c r="F49" s="14" t="s">
        <v>67</v>
      </c>
      <c r="G49" s="18" t="s">
        <v>138</v>
      </c>
      <c r="H49" s="18" t="s">
        <v>140</v>
      </c>
      <c r="I49" s="48" t="s">
        <v>50</v>
      </c>
      <c r="J49" s="63" t="s">
        <v>69</v>
      </c>
      <c r="K49" s="48" t="s">
        <v>52</v>
      </c>
      <c r="L49" s="52">
        <v>1390000</v>
      </c>
      <c r="M49" s="59">
        <v>670000</v>
      </c>
      <c r="N49" s="59">
        <f t="shared" si="6"/>
        <v>720000</v>
      </c>
      <c r="O49" s="61">
        <f t="shared" si="7"/>
        <v>0.482014388489209</v>
      </c>
      <c r="P49" s="56" t="s">
        <v>53</v>
      </c>
      <c r="Q49" s="52" t="s">
        <v>52</v>
      </c>
      <c r="R49" s="70" t="s">
        <v>54</v>
      </c>
    </row>
    <row r="50" s="1" customFormat="1" ht="48" spans="1:18">
      <c r="A50" s="14" t="s">
        <v>44</v>
      </c>
      <c r="B50" s="14" t="s">
        <v>45</v>
      </c>
      <c r="C50" s="15">
        <v>44907</v>
      </c>
      <c r="D50" s="10" t="s">
        <v>46</v>
      </c>
      <c r="E50" s="16">
        <v>44939</v>
      </c>
      <c r="F50" s="10" t="s">
        <v>47</v>
      </c>
      <c r="G50" s="18" t="s">
        <v>138</v>
      </c>
      <c r="H50" s="18" t="s">
        <v>141</v>
      </c>
      <c r="I50" s="48" t="s">
        <v>50</v>
      </c>
      <c r="J50" s="48" t="s">
        <v>51</v>
      </c>
      <c r="K50" s="48" t="s">
        <v>52</v>
      </c>
      <c r="L50" s="52">
        <v>2000000</v>
      </c>
      <c r="M50" s="59"/>
      <c r="N50" s="59">
        <f t="shared" si="6"/>
        <v>2000000</v>
      </c>
      <c r="O50" s="61">
        <f t="shared" si="7"/>
        <v>0</v>
      </c>
      <c r="P50" s="56" t="s">
        <v>53</v>
      </c>
      <c r="Q50" s="52" t="s">
        <v>52</v>
      </c>
      <c r="R50" s="70" t="s">
        <v>54</v>
      </c>
    </row>
    <row r="51" s="1" customFormat="1" ht="48" spans="1:18">
      <c r="A51" s="10" t="s">
        <v>64</v>
      </c>
      <c r="B51" s="14" t="s">
        <v>65</v>
      </c>
      <c r="C51" s="15">
        <v>44945</v>
      </c>
      <c r="D51" s="10" t="s">
        <v>66</v>
      </c>
      <c r="E51" s="16">
        <v>44960</v>
      </c>
      <c r="F51" s="14" t="s">
        <v>67</v>
      </c>
      <c r="G51" s="18" t="s">
        <v>138</v>
      </c>
      <c r="H51" s="18" t="s">
        <v>141</v>
      </c>
      <c r="I51" s="48" t="s">
        <v>50</v>
      </c>
      <c r="J51" s="63" t="s">
        <v>69</v>
      </c>
      <c r="K51" s="48" t="s">
        <v>52</v>
      </c>
      <c r="L51" s="52">
        <v>2000000</v>
      </c>
      <c r="M51" s="59">
        <v>2000000</v>
      </c>
      <c r="N51" s="59">
        <f t="shared" si="6"/>
        <v>0</v>
      </c>
      <c r="O51" s="61">
        <f t="shared" si="7"/>
        <v>1</v>
      </c>
      <c r="P51" s="56" t="s">
        <v>53</v>
      </c>
      <c r="Q51" s="52" t="s">
        <v>52</v>
      </c>
      <c r="R51" s="70" t="s">
        <v>54</v>
      </c>
    </row>
    <row r="52" s="1" customFormat="1" ht="40" customHeight="1" spans="1:18">
      <c r="A52" s="10"/>
      <c r="B52" s="14"/>
      <c r="C52" s="15"/>
      <c r="D52" s="10" t="s">
        <v>80</v>
      </c>
      <c r="E52" s="73">
        <v>45051</v>
      </c>
      <c r="F52" s="10" t="s">
        <v>81</v>
      </c>
      <c r="G52" s="18" t="s">
        <v>138</v>
      </c>
      <c r="H52" s="10" t="s">
        <v>141</v>
      </c>
      <c r="I52" s="48" t="s">
        <v>50</v>
      </c>
      <c r="J52" s="63" t="s">
        <v>82</v>
      </c>
      <c r="K52" s="48" t="s">
        <v>52</v>
      </c>
      <c r="L52" s="52">
        <v>125000</v>
      </c>
      <c r="M52" s="59"/>
      <c r="N52" s="59">
        <f t="shared" si="6"/>
        <v>125000</v>
      </c>
      <c r="O52" s="61">
        <f t="shared" si="7"/>
        <v>0</v>
      </c>
      <c r="P52" s="56" t="s">
        <v>53</v>
      </c>
      <c r="Q52" s="52" t="s">
        <v>52</v>
      </c>
      <c r="R52" s="70" t="s">
        <v>54</v>
      </c>
    </row>
    <row r="53" customFormat="1" ht="48" spans="1:18">
      <c r="A53" s="10" t="s">
        <v>64</v>
      </c>
      <c r="B53" s="14" t="s">
        <v>65</v>
      </c>
      <c r="C53" s="15">
        <v>44945</v>
      </c>
      <c r="D53" s="10" t="s">
        <v>66</v>
      </c>
      <c r="E53" s="16">
        <v>44960</v>
      </c>
      <c r="F53" s="19" t="s">
        <v>67</v>
      </c>
      <c r="G53" s="33" t="s">
        <v>138</v>
      </c>
      <c r="H53" s="33" t="s">
        <v>142</v>
      </c>
      <c r="I53" s="48" t="s">
        <v>50</v>
      </c>
      <c r="J53" s="57" t="s">
        <v>69</v>
      </c>
      <c r="K53" s="48" t="s">
        <v>52</v>
      </c>
      <c r="L53" s="52">
        <v>985000</v>
      </c>
      <c r="M53" s="59"/>
      <c r="N53" s="54">
        <f t="shared" si="6"/>
        <v>985000</v>
      </c>
      <c r="O53" s="55">
        <f t="shared" si="7"/>
        <v>0</v>
      </c>
      <c r="P53" s="56" t="s">
        <v>52</v>
      </c>
      <c r="Q53" s="52" t="s">
        <v>52</v>
      </c>
      <c r="R53" s="70" t="s">
        <v>54</v>
      </c>
    </row>
    <row r="54" customFormat="1" ht="44" customHeight="1" spans="1:18">
      <c r="A54" s="10" t="s">
        <v>64</v>
      </c>
      <c r="B54" s="14" t="s">
        <v>65</v>
      </c>
      <c r="C54" s="15">
        <v>44945</v>
      </c>
      <c r="D54" s="10" t="s">
        <v>66</v>
      </c>
      <c r="E54" s="16">
        <v>44960</v>
      </c>
      <c r="F54" s="19" t="s">
        <v>67</v>
      </c>
      <c r="G54" s="33" t="s">
        <v>138</v>
      </c>
      <c r="H54" s="33" t="s">
        <v>142</v>
      </c>
      <c r="I54" s="48" t="s">
        <v>50</v>
      </c>
      <c r="J54" s="57" t="s">
        <v>69</v>
      </c>
      <c r="K54" s="48" t="s">
        <v>52</v>
      </c>
      <c r="L54" s="52">
        <v>4015000</v>
      </c>
      <c r="M54" s="59">
        <v>1440000</v>
      </c>
      <c r="N54" s="54">
        <f t="shared" si="6"/>
        <v>2575000</v>
      </c>
      <c r="O54" s="55">
        <f t="shared" si="7"/>
        <v>0.35865504358655</v>
      </c>
      <c r="P54" s="56" t="s">
        <v>52</v>
      </c>
      <c r="Q54" s="52" t="s">
        <v>52</v>
      </c>
      <c r="R54" s="72" t="s">
        <v>133</v>
      </c>
    </row>
    <row r="55" customFormat="1" ht="29" customHeight="1" spans="1:18">
      <c r="A55" s="28" t="s">
        <v>19</v>
      </c>
      <c r="B55" s="28"/>
      <c r="C55" s="28"/>
      <c r="D55" s="28"/>
      <c r="E55" s="28"/>
      <c r="F55" s="28"/>
      <c r="G55" s="29"/>
      <c r="H55" s="28"/>
      <c r="I55" s="28"/>
      <c r="J55" s="28"/>
      <c r="K55" s="28"/>
      <c r="L55" s="62">
        <f>SUBTOTAL(9,L47:L54)</f>
        <v>19015000</v>
      </c>
      <c r="M55" s="62">
        <f>SUBTOTAL(9,M47:M54)</f>
        <v>9980000</v>
      </c>
      <c r="N55" s="62">
        <f>SUBTOTAL(9,N47:N54)</f>
        <v>9035000</v>
      </c>
      <c r="O55" s="50">
        <f t="shared" si="7"/>
        <v>0.524848803576124</v>
      </c>
      <c r="P55" s="64"/>
      <c r="Q55" s="62"/>
      <c r="R55" s="64"/>
    </row>
    <row r="56" s="1" customFormat="1" ht="48" spans="1:18">
      <c r="A56" s="14" t="s">
        <v>44</v>
      </c>
      <c r="B56" s="14" t="s">
        <v>45</v>
      </c>
      <c r="C56" s="15">
        <v>44907</v>
      </c>
      <c r="D56" s="10" t="s">
        <v>46</v>
      </c>
      <c r="E56" s="16">
        <v>44939</v>
      </c>
      <c r="F56" s="10" t="s">
        <v>47</v>
      </c>
      <c r="G56" s="17" t="s">
        <v>143</v>
      </c>
      <c r="H56" s="17" t="s">
        <v>144</v>
      </c>
      <c r="I56" s="48" t="s">
        <v>50</v>
      </c>
      <c r="J56" s="48" t="s">
        <v>51</v>
      </c>
      <c r="K56" s="48" t="s">
        <v>52</v>
      </c>
      <c r="L56" s="52">
        <v>5500000</v>
      </c>
      <c r="M56" s="68">
        <v>1500000</v>
      </c>
      <c r="N56" s="59">
        <f t="shared" ref="N56:N61" si="8">L56-M56</f>
        <v>4000000</v>
      </c>
      <c r="O56" s="61">
        <f t="shared" si="7"/>
        <v>0.272727272727273</v>
      </c>
      <c r="P56" s="56" t="s">
        <v>52</v>
      </c>
      <c r="Q56" s="52" t="s">
        <v>52</v>
      </c>
      <c r="R56" s="70" t="s">
        <v>54</v>
      </c>
    </row>
    <row r="57" customFormat="1" ht="48" spans="1:18">
      <c r="A57" s="14" t="s">
        <v>44</v>
      </c>
      <c r="B57" s="14" t="s">
        <v>45</v>
      </c>
      <c r="C57" s="15">
        <v>44907</v>
      </c>
      <c r="D57" s="10" t="s">
        <v>46</v>
      </c>
      <c r="E57" s="16">
        <v>44939</v>
      </c>
      <c r="F57" s="10" t="s">
        <v>47</v>
      </c>
      <c r="G57" s="18" t="s">
        <v>143</v>
      </c>
      <c r="H57" s="17" t="s">
        <v>145</v>
      </c>
      <c r="I57" s="48" t="s">
        <v>50</v>
      </c>
      <c r="J57" s="48" t="s">
        <v>51</v>
      </c>
      <c r="K57" s="48" t="s">
        <v>52</v>
      </c>
      <c r="L57" s="65">
        <v>2000000</v>
      </c>
      <c r="M57" s="59">
        <v>2000000</v>
      </c>
      <c r="N57" s="54">
        <f t="shared" si="8"/>
        <v>0</v>
      </c>
      <c r="O57" s="55">
        <f t="shared" si="7"/>
        <v>1</v>
      </c>
      <c r="P57" s="56" t="s">
        <v>53</v>
      </c>
      <c r="Q57" s="52" t="s">
        <v>52</v>
      </c>
      <c r="R57" s="70" t="s">
        <v>54</v>
      </c>
    </row>
    <row r="58" customFormat="1" ht="48" spans="1:18">
      <c r="A58" s="10" t="s">
        <v>64</v>
      </c>
      <c r="B58" s="14" t="s">
        <v>65</v>
      </c>
      <c r="C58" s="15">
        <v>44945</v>
      </c>
      <c r="D58" s="10" t="s">
        <v>66</v>
      </c>
      <c r="E58" s="16">
        <v>44960</v>
      </c>
      <c r="F58" s="19" t="s">
        <v>67</v>
      </c>
      <c r="G58" s="34" t="s">
        <v>143</v>
      </c>
      <c r="H58" s="35" t="s">
        <v>145</v>
      </c>
      <c r="I58" s="48" t="s">
        <v>50</v>
      </c>
      <c r="J58" s="57" t="s">
        <v>69</v>
      </c>
      <c r="K58" s="48" t="s">
        <v>52</v>
      </c>
      <c r="L58" s="65">
        <v>940000</v>
      </c>
      <c r="M58" s="59">
        <v>600000</v>
      </c>
      <c r="N58" s="54">
        <f t="shared" si="8"/>
        <v>340000</v>
      </c>
      <c r="O58" s="55">
        <f t="shared" si="7"/>
        <v>0.638297872340426</v>
      </c>
      <c r="P58" s="56" t="s">
        <v>53</v>
      </c>
      <c r="Q58" s="52" t="s">
        <v>52</v>
      </c>
      <c r="R58" s="70" t="s">
        <v>54</v>
      </c>
    </row>
    <row r="59" customFormat="1" ht="36" spans="1:18">
      <c r="A59" s="10" t="s">
        <v>64</v>
      </c>
      <c r="B59" s="14" t="s">
        <v>65</v>
      </c>
      <c r="C59" s="15">
        <v>44945</v>
      </c>
      <c r="D59" s="10" t="s">
        <v>66</v>
      </c>
      <c r="E59" s="16">
        <v>44960</v>
      </c>
      <c r="F59" s="19" t="s">
        <v>67</v>
      </c>
      <c r="G59" s="34" t="s">
        <v>143</v>
      </c>
      <c r="H59" s="35" t="s">
        <v>145</v>
      </c>
      <c r="I59" s="48" t="s">
        <v>50</v>
      </c>
      <c r="J59" s="57" t="s">
        <v>69</v>
      </c>
      <c r="K59" s="48" t="s">
        <v>52</v>
      </c>
      <c r="L59" s="65">
        <v>495000</v>
      </c>
      <c r="M59" s="59"/>
      <c r="N59" s="54">
        <f t="shared" si="8"/>
        <v>495000</v>
      </c>
      <c r="O59" s="55">
        <f t="shared" si="7"/>
        <v>0</v>
      </c>
      <c r="P59" s="56" t="s">
        <v>53</v>
      </c>
      <c r="Q59" s="52" t="s">
        <v>52</v>
      </c>
      <c r="R59" s="72" t="s">
        <v>133</v>
      </c>
    </row>
    <row r="60" customFormat="1" ht="48" customHeight="1" spans="1:18">
      <c r="A60" s="14" t="s">
        <v>44</v>
      </c>
      <c r="B60" s="14" t="s">
        <v>45</v>
      </c>
      <c r="C60" s="15">
        <v>44907</v>
      </c>
      <c r="D60" s="10" t="s">
        <v>46</v>
      </c>
      <c r="E60" s="16">
        <v>44939</v>
      </c>
      <c r="F60" s="10" t="s">
        <v>47</v>
      </c>
      <c r="G60" s="18" t="s">
        <v>143</v>
      </c>
      <c r="H60" s="17" t="s">
        <v>146</v>
      </c>
      <c r="I60" s="48" t="s">
        <v>50</v>
      </c>
      <c r="J60" s="48" t="s">
        <v>51</v>
      </c>
      <c r="K60" s="48" t="s">
        <v>52</v>
      </c>
      <c r="L60" s="52">
        <v>2000000</v>
      </c>
      <c r="M60" s="59">
        <v>1900000</v>
      </c>
      <c r="N60" s="54">
        <f t="shared" si="8"/>
        <v>100000</v>
      </c>
      <c r="O60" s="55">
        <f t="shared" si="7"/>
        <v>0.95</v>
      </c>
      <c r="P60" s="56" t="s">
        <v>53</v>
      </c>
      <c r="Q60" s="52" t="s">
        <v>52</v>
      </c>
      <c r="R60" s="70" t="s">
        <v>54</v>
      </c>
    </row>
    <row r="61" customFormat="1" ht="40" customHeight="1" spans="1:18">
      <c r="A61" s="10" t="s">
        <v>64</v>
      </c>
      <c r="B61" s="14" t="s">
        <v>65</v>
      </c>
      <c r="C61" s="15">
        <v>44945</v>
      </c>
      <c r="D61" s="10" t="s">
        <v>66</v>
      </c>
      <c r="E61" s="16">
        <v>44960</v>
      </c>
      <c r="F61" s="19" t="s">
        <v>67</v>
      </c>
      <c r="G61" s="18" t="s">
        <v>143</v>
      </c>
      <c r="H61" s="17" t="s">
        <v>146</v>
      </c>
      <c r="I61" s="48" t="s">
        <v>50</v>
      </c>
      <c r="J61" s="57" t="s">
        <v>69</v>
      </c>
      <c r="K61" s="48" t="s">
        <v>52</v>
      </c>
      <c r="L61" s="52">
        <v>460000</v>
      </c>
      <c r="M61" s="59"/>
      <c r="N61" s="54">
        <f t="shared" si="8"/>
        <v>460000</v>
      </c>
      <c r="O61" s="55">
        <f t="shared" si="7"/>
        <v>0</v>
      </c>
      <c r="P61" s="56" t="s">
        <v>53</v>
      </c>
      <c r="Q61" s="52" t="s">
        <v>52</v>
      </c>
      <c r="R61" s="72" t="s">
        <v>133</v>
      </c>
    </row>
    <row r="62" customFormat="1" ht="23" customHeight="1" spans="1:18">
      <c r="A62" s="28" t="s">
        <v>20</v>
      </c>
      <c r="B62" s="28"/>
      <c r="C62" s="28"/>
      <c r="D62" s="28"/>
      <c r="E62" s="28"/>
      <c r="F62" s="28"/>
      <c r="G62" s="29"/>
      <c r="H62" s="28"/>
      <c r="I62" s="28"/>
      <c r="J62" s="28"/>
      <c r="K62" s="28"/>
      <c r="L62" s="62">
        <f>SUBTOTAL(9,L56:L61)</f>
        <v>11395000</v>
      </c>
      <c r="M62" s="62">
        <f>SUBTOTAL(9,M56:M61)</f>
        <v>6000000</v>
      </c>
      <c r="N62" s="62">
        <f>SUBTOTAL(9,N56:N61)</f>
        <v>5395000</v>
      </c>
      <c r="O62" s="50">
        <f t="shared" si="7"/>
        <v>0.526546731022378</v>
      </c>
      <c r="P62" s="64"/>
      <c r="Q62" s="62"/>
      <c r="R62" s="64"/>
    </row>
    <row r="63" customFormat="1" ht="48" spans="1:18">
      <c r="A63" s="14" t="s">
        <v>44</v>
      </c>
      <c r="B63" s="14" t="s">
        <v>45</v>
      </c>
      <c r="C63" s="15">
        <v>44907</v>
      </c>
      <c r="D63" s="10" t="s">
        <v>46</v>
      </c>
      <c r="E63" s="16">
        <v>44939</v>
      </c>
      <c r="F63" s="10" t="s">
        <v>47</v>
      </c>
      <c r="G63" s="17" t="s">
        <v>147</v>
      </c>
      <c r="H63" s="18" t="s">
        <v>148</v>
      </c>
      <c r="I63" s="48" t="s">
        <v>50</v>
      </c>
      <c r="J63" s="48" t="s">
        <v>51</v>
      </c>
      <c r="K63" s="48" t="s">
        <v>52</v>
      </c>
      <c r="L63" s="52">
        <v>3900000</v>
      </c>
      <c r="M63" s="59">
        <v>1910000</v>
      </c>
      <c r="N63" s="54">
        <f>L63-M63</f>
        <v>1990000</v>
      </c>
      <c r="O63" s="55">
        <f t="shared" si="7"/>
        <v>0.48974358974359</v>
      </c>
      <c r="P63" s="56" t="s">
        <v>53</v>
      </c>
      <c r="Q63" s="56" t="s">
        <v>53</v>
      </c>
      <c r="R63" s="56" t="s">
        <v>149</v>
      </c>
    </row>
    <row r="64" s="1" customFormat="1" ht="48" spans="1:18">
      <c r="A64" s="10" t="s">
        <v>95</v>
      </c>
      <c r="B64" s="20" t="s">
        <v>96</v>
      </c>
      <c r="C64" s="21">
        <v>45065</v>
      </c>
      <c r="D64" s="10" t="s">
        <v>97</v>
      </c>
      <c r="E64" s="21">
        <v>45087</v>
      </c>
      <c r="F64" s="14" t="s">
        <v>98</v>
      </c>
      <c r="G64" s="17" t="s">
        <v>147</v>
      </c>
      <c r="H64" s="36" t="s">
        <v>150</v>
      </c>
      <c r="I64" s="48" t="s">
        <v>50</v>
      </c>
      <c r="J64" s="48" t="s">
        <v>51</v>
      </c>
      <c r="K64" s="48" t="s">
        <v>52</v>
      </c>
      <c r="L64" s="52">
        <v>2300000</v>
      </c>
      <c r="M64" s="59"/>
      <c r="N64" s="59">
        <f>L64-M64</f>
        <v>2300000</v>
      </c>
      <c r="O64" s="61">
        <f t="shared" si="7"/>
        <v>0</v>
      </c>
      <c r="P64" s="56" t="s">
        <v>52</v>
      </c>
      <c r="Q64" s="56" t="s">
        <v>53</v>
      </c>
      <c r="R64" s="56" t="s">
        <v>54</v>
      </c>
    </row>
    <row r="65" s="1" customFormat="1" ht="36" spans="1:18">
      <c r="A65" s="10" t="s">
        <v>95</v>
      </c>
      <c r="B65" s="20" t="s">
        <v>96</v>
      </c>
      <c r="C65" s="21">
        <v>45065</v>
      </c>
      <c r="D65" s="10" t="s">
        <v>97</v>
      </c>
      <c r="E65" s="21">
        <v>45087</v>
      </c>
      <c r="F65" s="14" t="s">
        <v>98</v>
      </c>
      <c r="G65" s="17" t="s">
        <v>147</v>
      </c>
      <c r="H65" s="37"/>
      <c r="I65" s="48" t="s">
        <v>50</v>
      </c>
      <c r="J65" s="48" t="s">
        <v>51</v>
      </c>
      <c r="K65" s="48" t="s">
        <v>52</v>
      </c>
      <c r="L65" s="52">
        <v>500000</v>
      </c>
      <c r="M65" s="59"/>
      <c r="N65" s="59">
        <f>L65-M65</f>
        <v>500000</v>
      </c>
      <c r="O65" s="61">
        <f t="shared" si="7"/>
        <v>0</v>
      </c>
      <c r="P65" s="56" t="s">
        <v>52</v>
      </c>
      <c r="Q65" s="56" t="s">
        <v>53</v>
      </c>
      <c r="R65" s="56" t="s">
        <v>133</v>
      </c>
    </row>
    <row r="66" s="1" customFormat="1" ht="62" customHeight="1" spans="1:18">
      <c r="A66" s="10" t="s">
        <v>151</v>
      </c>
      <c r="B66" s="20" t="s">
        <v>152</v>
      </c>
      <c r="C66" s="21">
        <v>45057</v>
      </c>
      <c r="D66" s="10" t="s">
        <v>153</v>
      </c>
      <c r="E66" s="21">
        <v>45087</v>
      </c>
      <c r="F66" s="10" t="s">
        <v>154</v>
      </c>
      <c r="G66" s="17" t="s">
        <v>147</v>
      </c>
      <c r="H66" s="38" t="s">
        <v>155</v>
      </c>
      <c r="I66" s="48" t="s">
        <v>50</v>
      </c>
      <c r="J66" s="48" t="s">
        <v>69</v>
      </c>
      <c r="K66" s="48" t="s">
        <v>53</v>
      </c>
      <c r="L66" s="52">
        <v>1000000</v>
      </c>
      <c r="M66" s="59"/>
      <c r="N66" s="59">
        <f>L66-M66</f>
        <v>1000000</v>
      </c>
      <c r="O66" s="61">
        <f t="shared" si="7"/>
        <v>0</v>
      </c>
      <c r="P66" s="56" t="s">
        <v>53</v>
      </c>
      <c r="Q66" s="56" t="s">
        <v>53</v>
      </c>
      <c r="R66" s="70" t="s">
        <v>54</v>
      </c>
    </row>
    <row r="67" customFormat="1" ht="27" customHeight="1" spans="1:18">
      <c r="A67" s="28" t="s">
        <v>21</v>
      </c>
      <c r="B67" s="28"/>
      <c r="C67" s="28"/>
      <c r="D67" s="28"/>
      <c r="E67" s="28"/>
      <c r="F67" s="28"/>
      <c r="G67" s="29"/>
      <c r="H67" s="28"/>
      <c r="I67" s="28"/>
      <c r="J67" s="28"/>
      <c r="K67" s="28"/>
      <c r="L67" s="62">
        <f>SUBTOTAL(9,L63:L66)</f>
        <v>7700000</v>
      </c>
      <c r="M67" s="62">
        <f>SUBTOTAL(9,M63:M66)</f>
        <v>1910000</v>
      </c>
      <c r="N67" s="62">
        <f>SUBTOTAL(9,N63:N66)</f>
        <v>5790000</v>
      </c>
      <c r="O67" s="50">
        <f t="shared" si="7"/>
        <v>0.248051948051948</v>
      </c>
      <c r="P67" s="64"/>
      <c r="Q67" s="62"/>
      <c r="R67" s="64"/>
    </row>
    <row r="68" customFormat="1" ht="48" spans="1:18">
      <c r="A68" s="14" t="s">
        <v>44</v>
      </c>
      <c r="B68" s="14" t="s">
        <v>45</v>
      </c>
      <c r="C68" s="15">
        <v>44907</v>
      </c>
      <c r="D68" s="10" t="s">
        <v>46</v>
      </c>
      <c r="E68" s="16">
        <v>44939</v>
      </c>
      <c r="F68" s="10" t="s">
        <v>47</v>
      </c>
      <c r="G68" s="17" t="s">
        <v>156</v>
      </c>
      <c r="H68" s="17" t="s">
        <v>157</v>
      </c>
      <c r="I68" s="48" t="s">
        <v>50</v>
      </c>
      <c r="J68" s="48" t="s">
        <v>51</v>
      </c>
      <c r="K68" s="48" t="s">
        <v>52</v>
      </c>
      <c r="L68" s="52">
        <v>3220000</v>
      </c>
      <c r="M68" s="59">
        <v>960000</v>
      </c>
      <c r="N68" s="54">
        <f>L68-M68</f>
        <v>2260000</v>
      </c>
      <c r="O68" s="55">
        <f t="shared" si="7"/>
        <v>0.298136645962733</v>
      </c>
      <c r="P68" s="56" t="s">
        <v>52</v>
      </c>
      <c r="Q68" s="56" t="s">
        <v>53</v>
      </c>
      <c r="R68" s="70" t="s">
        <v>54</v>
      </c>
    </row>
    <row r="69" customFormat="1" ht="48" spans="1:18">
      <c r="A69" s="14" t="s">
        <v>44</v>
      </c>
      <c r="B69" s="14" t="s">
        <v>45</v>
      </c>
      <c r="C69" s="15">
        <v>44907</v>
      </c>
      <c r="D69" s="10" t="s">
        <v>46</v>
      </c>
      <c r="E69" s="16">
        <v>44939</v>
      </c>
      <c r="F69" s="10" t="s">
        <v>47</v>
      </c>
      <c r="G69" s="39" t="s">
        <v>156</v>
      </c>
      <c r="H69" s="40" t="s">
        <v>158</v>
      </c>
      <c r="I69" s="48" t="s">
        <v>50</v>
      </c>
      <c r="J69" s="48" t="s">
        <v>51</v>
      </c>
      <c r="K69" s="48" t="s">
        <v>52</v>
      </c>
      <c r="L69" s="52">
        <v>1800000</v>
      </c>
      <c r="M69" s="59">
        <v>890000</v>
      </c>
      <c r="N69" s="54">
        <f>L69-M69</f>
        <v>910000</v>
      </c>
      <c r="O69" s="55">
        <f t="shared" si="7"/>
        <v>0.494444444444444</v>
      </c>
      <c r="P69" s="56" t="s">
        <v>53</v>
      </c>
      <c r="Q69" s="56" t="s">
        <v>53</v>
      </c>
      <c r="R69" s="70" t="s">
        <v>54</v>
      </c>
    </row>
    <row r="70" customFormat="1" ht="25" customHeight="1" spans="1:18">
      <c r="A70" s="28" t="s">
        <v>22</v>
      </c>
      <c r="B70" s="28"/>
      <c r="C70" s="28"/>
      <c r="D70" s="28"/>
      <c r="E70" s="28"/>
      <c r="F70" s="28"/>
      <c r="G70" s="29"/>
      <c r="H70" s="28"/>
      <c r="I70" s="28"/>
      <c r="J70" s="28"/>
      <c r="K70" s="28"/>
      <c r="L70" s="62">
        <f>SUBTOTAL(9,L68:L69)</f>
        <v>5020000</v>
      </c>
      <c r="M70" s="62">
        <f>SUBTOTAL(9,M68:M69)</f>
        <v>1850000</v>
      </c>
      <c r="N70" s="62">
        <f>SUBTOTAL(9,N68:N69)</f>
        <v>3170000</v>
      </c>
      <c r="O70" s="50">
        <f t="shared" ref="O70:O81" si="9">M70/L70</f>
        <v>0.368525896414343</v>
      </c>
      <c r="P70" s="64"/>
      <c r="Q70" s="62"/>
      <c r="R70" s="64"/>
    </row>
    <row r="71" customFormat="1" ht="48" spans="1:18">
      <c r="A71" s="14" t="s">
        <v>44</v>
      </c>
      <c r="B71" s="14" t="s">
        <v>45</v>
      </c>
      <c r="C71" s="15">
        <v>44907</v>
      </c>
      <c r="D71" s="10" t="s">
        <v>46</v>
      </c>
      <c r="E71" s="16">
        <v>44939</v>
      </c>
      <c r="F71" s="10" t="s">
        <v>47</v>
      </c>
      <c r="G71" s="35" t="s">
        <v>159</v>
      </c>
      <c r="H71" s="35" t="s">
        <v>160</v>
      </c>
      <c r="I71" s="48" t="s">
        <v>50</v>
      </c>
      <c r="J71" s="48" t="s">
        <v>51</v>
      </c>
      <c r="K71" s="48" t="s">
        <v>52</v>
      </c>
      <c r="L71" s="52">
        <v>90000</v>
      </c>
      <c r="M71" s="59"/>
      <c r="N71" s="54">
        <f>L71-M71</f>
        <v>90000</v>
      </c>
      <c r="O71" s="55">
        <f t="shared" si="9"/>
        <v>0</v>
      </c>
      <c r="P71" s="56" t="s">
        <v>52</v>
      </c>
      <c r="Q71" s="56" t="s">
        <v>52</v>
      </c>
      <c r="R71" s="70" t="s">
        <v>54</v>
      </c>
    </row>
    <row r="72" customFormat="1" ht="48" spans="1:18">
      <c r="A72" s="14" t="s">
        <v>44</v>
      </c>
      <c r="B72" s="14" t="s">
        <v>45</v>
      </c>
      <c r="C72" s="15">
        <v>44907</v>
      </c>
      <c r="D72" s="10" t="s">
        <v>46</v>
      </c>
      <c r="E72" s="16">
        <v>44939</v>
      </c>
      <c r="F72" s="10" t="s">
        <v>47</v>
      </c>
      <c r="G72" s="35" t="s">
        <v>159</v>
      </c>
      <c r="H72" s="35" t="s">
        <v>160</v>
      </c>
      <c r="I72" s="48" t="s">
        <v>50</v>
      </c>
      <c r="J72" s="48" t="s">
        <v>51</v>
      </c>
      <c r="K72" s="48" t="s">
        <v>52</v>
      </c>
      <c r="L72" s="52">
        <v>2410000</v>
      </c>
      <c r="M72" s="52">
        <v>1990400</v>
      </c>
      <c r="N72" s="54">
        <f>L72-M72</f>
        <v>419600</v>
      </c>
      <c r="O72" s="55">
        <f t="shared" si="9"/>
        <v>0.825892116182573</v>
      </c>
      <c r="P72" s="56" t="s">
        <v>52</v>
      </c>
      <c r="Q72" s="56" t="s">
        <v>52</v>
      </c>
      <c r="R72" s="56" t="s">
        <v>133</v>
      </c>
    </row>
    <row r="73" customFormat="1" ht="48" spans="1:18">
      <c r="A73" s="14" t="s">
        <v>44</v>
      </c>
      <c r="B73" s="14" t="s">
        <v>45</v>
      </c>
      <c r="C73" s="15">
        <v>44907</v>
      </c>
      <c r="D73" s="10" t="s">
        <v>46</v>
      </c>
      <c r="E73" s="16">
        <v>44939</v>
      </c>
      <c r="F73" s="10" t="s">
        <v>47</v>
      </c>
      <c r="G73" s="17" t="s">
        <v>159</v>
      </c>
      <c r="H73" s="20" t="s">
        <v>161</v>
      </c>
      <c r="I73" s="48" t="s">
        <v>50</v>
      </c>
      <c r="J73" s="48" t="s">
        <v>51</v>
      </c>
      <c r="K73" s="48" t="s">
        <v>52</v>
      </c>
      <c r="L73" s="65">
        <v>2650000</v>
      </c>
      <c r="M73" s="65">
        <v>2373570</v>
      </c>
      <c r="N73" s="54">
        <f t="shared" ref="N73:N78" si="10">L73-M73</f>
        <v>276430</v>
      </c>
      <c r="O73" s="55">
        <f t="shared" si="9"/>
        <v>0.89568679245283</v>
      </c>
      <c r="P73" s="56" t="s">
        <v>52</v>
      </c>
      <c r="Q73" s="56" t="s">
        <v>52</v>
      </c>
      <c r="R73" s="70" t="s">
        <v>54</v>
      </c>
    </row>
    <row r="74" customFormat="1" ht="29" customHeight="1" spans="1:18">
      <c r="A74" s="28" t="s">
        <v>23</v>
      </c>
      <c r="B74" s="28"/>
      <c r="C74" s="28"/>
      <c r="D74" s="28"/>
      <c r="E74" s="28"/>
      <c r="F74" s="28"/>
      <c r="G74" s="29"/>
      <c r="H74" s="28"/>
      <c r="I74" s="28"/>
      <c r="J74" s="28"/>
      <c r="K74" s="28"/>
      <c r="L74" s="62">
        <f t="shared" ref="L74:Q74" si="11">SUBTOTAL(9,L71:L73)</f>
        <v>5150000</v>
      </c>
      <c r="M74" s="62">
        <f t="shared" si="11"/>
        <v>4363970</v>
      </c>
      <c r="N74" s="62">
        <f t="shared" si="11"/>
        <v>786030</v>
      </c>
      <c r="O74" s="50">
        <f t="shared" si="9"/>
        <v>0.847372815533981</v>
      </c>
      <c r="P74" s="64"/>
      <c r="Q74" s="62"/>
      <c r="R74" s="64"/>
    </row>
    <row r="75" s="1" customFormat="1" ht="87" customHeight="1" spans="1:18">
      <c r="A75" s="14" t="s">
        <v>44</v>
      </c>
      <c r="B75" s="14" t="s">
        <v>45</v>
      </c>
      <c r="C75" s="15">
        <v>44907</v>
      </c>
      <c r="D75" s="10" t="s">
        <v>46</v>
      </c>
      <c r="E75" s="16">
        <v>44939</v>
      </c>
      <c r="F75" s="10" t="s">
        <v>47</v>
      </c>
      <c r="G75" s="17" t="s">
        <v>162</v>
      </c>
      <c r="H75" s="17" t="s">
        <v>163</v>
      </c>
      <c r="I75" s="48" t="s">
        <v>50</v>
      </c>
      <c r="J75" s="48" t="s">
        <v>51</v>
      </c>
      <c r="K75" s="48" t="s">
        <v>52</v>
      </c>
      <c r="L75" s="52">
        <v>2030000</v>
      </c>
      <c r="M75" s="59">
        <v>1354000</v>
      </c>
      <c r="N75" s="59">
        <f t="shared" si="10"/>
        <v>676000</v>
      </c>
      <c r="O75" s="61">
        <f t="shared" si="9"/>
        <v>0.666995073891626</v>
      </c>
      <c r="P75" s="56" t="s">
        <v>52</v>
      </c>
      <c r="Q75" s="60" t="s">
        <v>53</v>
      </c>
      <c r="R75" s="70" t="s">
        <v>100</v>
      </c>
    </row>
    <row r="76" customFormat="1" ht="48" spans="1:18">
      <c r="A76" s="14" t="s">
        <v>44</v>
      </c>
      <c r="B76" s="14" t="s">
        <v>45</v>
      </c>
      <c r="C76" s="15">
        <v>44907</v>
      </c>
      <c r="D76" s="10" t="s">
        <v>46</v>
      </c>
      <c r="E76" s="16">
        <v>44939</v>
      </c>
      <c r="F76" s="10" t="s">
        <v>47</v>
      </c>
      <c r="G76" s="17" t="s">
        <v>162</v>
      </c>
      <c r="H76" s="17" t="s">
        <v>164</v>
      </c>
      <c r="I76" s="48" t="s">
        <v>50</v>
      </c>
      <c r="J76" s="48" t="s">
        <v>51</v>
      </c>
      <c r="K76" s="48" t="s">
        <v>52</v>
      </c>
      <c r="L76" s="52">
        <v>250000</v>
      </c>
      <c r="M76" s="59">
        <v>225670.1</v>
      </c>
      <c r="N76" s="54">
        <f t="shared" si="10"/>
        <v>24329.9</v>
      </c>
      <c r="O76" s="55">
        <f t="shared" si="9"/>
        <v>0.9026804</v>
      </c>
      <c r="P76" s="56" t="s">
        <v>52</v>
      </c>
      <c r="Q76" s="60" t="s">
        <v>53</v>
      </c>
      <c r="R76" s="70" t="s">
        <v>100</v>
      </c>
    </row>
    <row r="77" customFormat="1" ht="24" customHeight="1" spans="1:18">
      <c r="A77" s="28" t="s">
        <v>24</v>
      </c>
      <c r="B77" s="28"/>
      <c r="C77" s="28"/>
      <c r="D77" s="28"/>
      <c r="E77" s="28"/>
      <c r="F77" s="28"/>
      <c r="G77" s="29"/>
      <c r="H77" s="28"/>
      <c r="I77" s="28"/>
      <c r="J77" s="28"/>
      <c r="K77" s="28"/>
      <c r="L77" s="62">
        <f t="shared" ref="L77:Q77" si="12">SUBTOTAL(9,L75:L76)</f>
        <v>2280000</v>
      </c>
      <c r="M77" s="62">
        <f t="shared" si="12"/>
        <v>1579670.1</v>
      </c>
      <c r="N77" s="62">
        <f t="shared" si="12"/>
        <v>700329.9</v>
      </c>
      <c r="O77" s="50">
        <f t="shared" si="9"/>
        <v>0.692837763157895</v>
      </c>
      <c r="P77" s="64"/>
      <c r="Q77" s="62"/>
      <c r="R77" s="64"/>
    </row>
    <row r="78" s="1" customFormat="1" ht="43" customHeight="1" spans="1:18">
      <c r="A78" s="10" t="s">
        <v>151</v>
      </c>
      <c r="B78" s="20" t="s">
        <v>152</v>
      </c>
      <c r="C78" s="21">
        <v>45057</v>
      </c>
      <c r="D78" s="10" t="s">
        <v>153</v>
      </c>
      <c r="E78" s="21">
        <v>45087</v>
      </c>
      <c r="F78" s="10" t="s">
        <v>154</v>
      </c>
      <c r="G78" s="41" t="s">
        <v>165</v>
      </c>
      <c r="H78" s="38" t="s">
        <v>166</v>
      </c>
      <c r="I78" s="48" t="s">
        <v>50</v>
      </c>
      <c r="J78" s="69" t="s">
        <v>69</v>
      </c>
      <c r="K78" s="63" t="s">
        <v>53</v>
      </c>
      <c r="L78" s="66">
        <v>250000</v>
      </c>
      <c r="M78" s="66"/>
      <c r="N78" s="59">
        <f t="shared" si="10"/>
        <v>250000</v>
      </c>
      <c r="O78" s="61">
        <f t="shared" si="9"/>
        <v>0</v>
      </c>
      <c r="P78" s="63" t="s">
        <v>53</v>
      </c>
      <c r="Q78" s="66" t="s">
        <v>53</v>
      </c>
      <c r="R78" s="70" t="s">
        <v>54</v>
      </c>
    </row>
    <row r="79" customFormat="1" ht="24" customHeight="1" spans="1:18">
      <c r="A79" s="28" t="s">
        <v>25</v>
      </c>
      <c r="B79" s="28"/>
      <c r="C79" s="28"/>
      <c r="D79" s="28"/>
      <c r="E79" s="28"/>
      <c r="F79" s="28"/>
      <c r="G79" s="29"/>
      <c r="H79" s="28"/>
      <c r="I79" s="28"/>
      <c r="J79" s="28"/>
      <c r="K79" s="28"/>
      <c r="L79" s="62">
        <f>SUBTOTAL(9,L78:L78)</f>
        <v>250000</v>
      </c>
      <c r="M79" s="62">
        <f>SUBTOTAL(9,M78:M78)</f>
        <v>0</v>
      </c>
      <c r="N79" s="62">
        <f>SUBTOTAL(9,N78:N78)</f>
        <v>250000</v>
      </c>
      <c r="O79" s="50">
        <f t="shared" si="9"/>
        <v>0</v>
      </c>
      <c r="P79" s="64"/>
      <c r="Q79" s="62"/>
      <c r="R79" s="64"/>
    </row>
  </sheetData>
  <autoFilter ref="A4:R78"/>
  <mergeCells count="19">
    <mergeCell ref="A1:R1"/>
    <mergeCell ref="A2:E2"/>
    <mergeCell ref="A4:K4"/>
    <mergeCell ref="A23:K23"/>
    <mergeCell ref="A33:K33"/>
    <mergeCell ref="A38:K38"/>
    <mergeCell ref="A40:K40"/>
    <mergeCell ref="A42:K42"/>
    <mergeCell ref="A44:K44"/>
    <mergeCell ref="A46:K46"/>
    <mergeCell ref="A55:K55"/>
    <mergeCell ref="A62:K62"/>
    <mergeCell ref="A67:K67"/>
    <mergeCell ref="A70:K70"/>
    <mergeCell ref="A74:K74"/>
    <mergeCell ref="A77:K77"/>
    <mergeCell ref="A79:K79"/>
    <mergeCell ref="H18:H19"/>
    <mergeCell ref="H64:H65"/>
  </mergeCells>
  <pageMargins left="0.751388888888889" right="0.751388888888889" top="1" bottom="1" header="0.511805555555556" footer="0.511805555555556"/>
  <pageSetup paperSize="8" scale="49"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7"/>
  <sheetViews>
    <sheetView workbookViewId="0">
      <selection activeCell="D10" sqref="D10"/>
    </sheetView>
  </sheetViews>
  <sheetFormatPr defaultColWidth="9" defaultRowHeight="13.5" outlineLevelCol="7"/>
  <cols>
    <col min="1" max="1" width="18.6666666666667" style="75" customWidth="1"/>
    <col min="2" max="2" width="29.625" style="2" customWidth="1"/>
    <col min="3" max="3" width="21.5" style="2" customWidth="1"/>
    <col min="4" max="4" width="24" customWidth="1"/>
    <col min="5" max="5" width="24.0666666666667" customWidth="1"/>
    <col min="6" max="6" width="27.8583333333333" customWidth="1"/>
    <col min="7" max="7" width="22.6583333333333" style="4" customWidth="1"/>
    <col min="8" max="8" width="25.65" customWidth="1"/>
  </cols>
  <sheetData>
    <row r="1" customFormat="1" ht="29" customHeight="1" spans="1:8">
      <c r="A1" s="76" t="s">
        <v>167</v>
      </c>
      <c r="B1" s="77"/>
      <c r="C1" s="77"/>
      <c r="D1" s="78"/>
      <c r="E1" s="78"/>
      <c r="F1" s="78"/>
      <c r="G1" s="79"/>
      <c r="H1" s="78"/>
    </row>
    <row r="2" customFormat="1" ht="29" customHeight="1" spans="1:8">
      <c r="A2" s="80" t="s">
        <v>1</v>
      </c>
      <c r="B2" s="2"/>
      <c r="C2" s="2"/>
      <c r="D2" s="81"/>
      <c r="E2" s="81"/>
      <c r="F2" s="3" t="s">
        <v>2</v>
      </c>
      <c r="G2" s="44"/>
      <c r="H2" s="3"/>
    </row>
    <row r="3" customFormat="1" ht="33" customHeight="1" spans="1:8">
      <c r="A3" s="82" t="s">
        <v>3</v>
      </c>
      <c r="B3" s="9" t="s">
        <v>4</v>
      </c>
      <c r="C3" s="45" t="s">
        <v>5</v>
      </c>
      <c r="D3" s="69" t="s">
        <v>6</v>
      </c>
      <c r="E3" s="69" t="s">
        <v>7</v>
      </c>
      <c r="F3" s="69" t="s">
        <v>8</v>
      </c>
      <c r="G3" s="83" t="s">
        <v>9</v>
      </c>
      <c r="H3" s="8" t="s">
        <v>10</v>
      </c>
    </row>
    <row r="4" customFormat="1" ht="30" customHeight="1" spans="1:8">
      <c r="A4" s="84" t="s">
        <v>11</v>
      </c>
      <c r="B4" s="85"/>
      <c r="C4" s="112">
        <f>SUM(C5:C17)</f>
        <v>39</v>
      </c>
      <c r="D4" s="113">
        <f>SUM(D5:D17)</f>
        <v>107706000</v>
      </c>
      <c r="E4" s="113">
        <f>SUM(E5:E17)</f>
        <v>37130745.86</v>
      </c>
      <c r="F4" s="113">
        <f>SUM(F5:F17)</f>
        <v>70575254.14</v>
      </c>
      <c r="G4" s="87">
        <f t="shared" ref="G4:G10" si="0">E4/D4</f>
        <v>0.344741665831059</v>
      </c>
      <c r="H4" s="88"/>
    </row>
    <row r="5" customFormat="1" ht="38" customHeight="1" spans="1:8">
      <c r="A5" s="89">
        <v>1</v>
      </c>
      <c r="B5" s="90" t="s">
        <v>12</v>
      </c>
      <c r="C5" s="114">
        <v>11</v>
      </c>
      <c r="D5" s="115">
        <v>31439000</v>
      </c>
      <c r="E5" s="115">
        <v>4048700</v>
      </c>
      <c r="F5" s="116">
        <v>27390300</v>
      </c>
      <c r="G5" s="93">
        <f t="shared" si="0"/>
        <v>0.128779541334012</v>
      </c>
      <c r="H5" s="88"/>
    </row>
    <row r="6" customFormat="1" ht="38" customHeight="1" spans="1:8">
      <c r="A6" s="89">
        <v>2</v>
      </c>
      <c r="B6" s="90" t="s">
        <v>13</v>
      </c>
      <c r="C6" s="114">
        <v>7</v>
      </c>
      <c r="D6" s="115">
        <v>10620000</v>
      </c>
      <c r="E6" s="115">
        <v>0</v>
      </c>
      <c r="F6" s="115">
        <v>10620000</v>
      </c>
      <c r="G6" s="93">
        <f t="shared" si="0"/>
        <v>0</v>
      </c>
      <c r="H6" s="88"/>
    </row>
    <row r="7" customFormat="1" ht="38" customHeight="1" spans="1:8">
      <c r="A7" s="89">
        <v>3</v>
      </c>
      <c r="B7" s="90" t="s">
        <v>14</v>
      </c>
      <c r="C7" s="114">
        <v>2</v>
      </c>
      <c r="D7" s="115">
        <v>6600000</v>
      </c>
      <c r="E7" s="115">
        <v>2648405.76</v>
      </c>
      <c r="F7" s="116">
        <v>3951594.24</v>
      </c>
      <c r="G7" s="93">
        <f t="shared" si="0"/>
        <v>0.4012736</v>
      </c>
      <c r="H7" s="88"/>
    </row>
    <row r="8" customFormat="1" ht="38" customHeight="1" spans="1:8">
      <c r="A8" s="89">
        <v>4</v>
      </c>
      <c r="B8" s="90" t="s">
        <v>15</v>
      </c>
      <c r="C8" s="114">
        <v>1</v>
      </c>
      <c r="D8" s="115">
        <v>3500000</v>
      </c>
      <c r="E8" s="115">
        <v>1950000</v>
      </c>
      <c r="F8" s="116">
        <f>D8-E8</f>
        <v>1550000</v>
      </c>
      <c r="G8" s="93">
        <f t="shared" si="0"/>
        <v>0.557142857142857</v>
      </c>
      <c r="H8" s="88"/>
    </row>
    <row r="9" customFormat="1" ht="38" customHeight="1" spans="1:8">
      <c r="A9" s="89">
        <v>5</v>
      </c>
      <c r="B9" s="90" t="s">
        <v>16</v>
      </c>
      <c r="C9" s="114">
        <v>1</v>
      </c>
      <c r="D9" s="116">
        <v>2800000</v>
      </c>
      <c r="E9" s="116">
        <v>2800000</v>
      </c>
      <c r="F9" s="116">
        <f>D9-E9</f>
        <v>0</v>
      </c>
      <c r="G9" s="93">
        <f t="shared" si="0"/>
        <v>1</v>
      </c>
      <c r="H9" s="88"/>
    </row>
    <row r="10" customFormat="1" ht="38" customHeight="1" spans="1:8">
      <c r="A10" s="89">
        <v>6</v>
      </c>
      <c r="B10" s="90" t="s">
        <v>17</v>
      </c>
      <c r="C10" s="114">
        <v>1</v>
      </c>
      <c r="D10" s="116">
        <v>2371000</v>
      </c>
      <c r="E10" s="116">
        <v>0</v>
      </c>
      <c r="F10" s="116">
        <v>2371000</v>
      </c>
      <c r="G10" s="93">
        <f t="shared" si="0"/>
        <v>0</v>
      </c>
      <c r="H10" s="88"/>
    </row>
    <row r="11" customFormat="1" ht="38" customHeight="1" spans="1:8">
      <c r="A11" s="89">
        <v>7</v>
      </c>
      <c r="B11" s="90" t="s">
        <v>18</v>
      </c>
      <c r="C11" s="114">
        <v>1</v>
      </c>
      <c r="D11" s="115">
        <v>816000</v>
      </c>
      <c r="E11" s="115">
        <v>0</v>
      </c>
      <c r="F11" s="116">
        <f t="shared" ref="F11:F18" si="1">D11-E11</f>
        <v>816000</v>
      </c>
      <c r="G11" s="93">
        <f t="shared" ref="G11:G18" si="2">E11/D11</f>
        <v>0</v>
      </c>
      <c r="H11" s="88"/>
    </row>
    <row r="12" customFormat="1" ht="38" customHeight="1" spans="1:8">
      <c r="A12" s="89">
        <v>8</v>
      </c>
      <c r="B12" s="90" t="s">
        <v>19</v>
      </c>
      <c r="C12" s="114">
        <v>4</v>
      </c>
      <c r="D12" s="115">
        <v>19015000</v>
      </c>
      <c r="E12" s="115">
        <v>9980000</v>
      </c>
      <c r="F12" s="115">
        <v>9035000</v>
      </c>
      <c r="G12" s="93">
        <f t="shared" si="2"/>
        <v>0.524848803576124</v>
      </c>
      <c r="H12" s="88"/>
    </row>
    <row r="13" customFormat="1" ht="38" customHeight="1" spans="1:8">
      <c r="A13" s="89">
        <v>9</v>
      </c>
      <c r="B13" s="90" t="s">
        <v>20</v>
      </c>
      <c r="C13" s="114">
        <v>3</v>
      </c>
      <c r="D13" s="115">
        <v>11395000</v>
      </c>
      <c r="E13" s="115">
        <v>6000000</v>
      </c>
      <c r="F13" s="116">
        <f t="shared" si="1"/>
        <v>5395000</v>
      </c>
      <c r="G13" s="93">
        <f t="shared" si="2"/>
        <v>0.526546731022378</v>
      </c>
      <c r="H13" s="88"/>
    </row>
    <row r="14" customFormat="1" ht="38" customHeight="1" spans="1:8">
      <c r="A14" s="89">
        <v>10</v>
      </c>
      <c r="B14" s="90" t="s">
        <v>21</v>
      </c>
      <c r="C14" s="114">
        <v>2</v>
      </c>
      <c r="D14" s="116">
        <v>6700000</v>
      </c>
      <c r="E14" s="116">
        <v>1910000</v>
      </c>
      <c r="F14" s="116">
        <v>4790000</v>
      </c>
      <c r="G14" s="93">
        <f t="shared" si="2"/>
        <v>0.285074626865672</v>
      </c>
      <c r="H14" s="88"/>
    </row>
    <row r="15" customFormat="1" ht="38" customHeight="1" spans="1:8">
      <c r="A15" s="89">
        <v>11</v>
      </c>
      <c r="B15" s="90" t="s">
        <v>22</v>
      </c>
      <c r="C15" s="114">
        <v>2</v>
      </c>
      <c r="D15" s="116">
        <v>5020000</v>
      </c>
      <c r="E15" s="116">
        <v>1850000</v>
      </c>
      <c r="F15" s="116">
        <f t="shared" si="1"/>
        <v>3170000</v>
      </c>
      <c r="G15" s="93">
        <f t="shared" si="2"/>
        <v>0.368525896414343</v>
      </c>
      <c r="H15" s="88"/>
    </row>
    <row r="16" customFormat="1" ht="38" customHeight="1" spans="1:8">
      <c r="A16" s="89">
        <v>12</v>
      </c>
      <c r="B16" s="90" t="s">
        <v>23</v>
      </c>
      <c r="C16" s="114">
        <v>2</v>
      </c>
      <c r="D16" s="115">
        <v>5150000</v>
      </c>
      <c r="E16" s="115">
        <v>4363970</v>
      </c>
      <c r="F16" s="116">
        <f t="shared" si="1"/>
        <v>786030</v>
      </c>
      <c r="G16" s="93">
        <f t="shared" si="2"/>
        <v>0.847372815533981</v>
      </c>
      <c r="H16" s="88"/>
    </row>
    <row r="17" customFormat="1" ht="38" customHeight="1" spans="1:8">
      <c r="A17" s="89">
        <v>13</v>
      </c>
      <c r="B17" s="90" t="s">
        <v>24</v>
      </c>
      <c r="C17" s="114">
        <v>2</v>
      </c>
      <c r="D17" s="116">
        <v>2280000</v>
      </c>
      <c r="E17" s="116">
        <v>1579670.1</v>
      </c>
      <c r="F17" s="116">
        <f t="shared" si="1"/>
        <v>700329.9</v>
      </c>
      <c r="G17" s="93">
        <f t="shared" si="2"/>
        <v>0.692837763157895</v>
      </c>
      <c r="H17" s="88"/>
    </row>
  </sheetData>
  <mergeCells count="2">
    <mergeCell ref="A1:H1"/>
    <mergeCell ref="A4:B4"/>
  </mergeCells>
  <pageMargins left="1.53541666666667" right="0.751388888888889" top="1" bottom="1" header="0.511805555555556" footer="0.511805555555556"/>
  <pageSetup paperSize="8" scale="98"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75"/>
  <sheetViews>
    <sheetView workbookViewId="0">
      <selection activeCell="M10" sqref="M10"/>
    </sheetView>
  </sheetViews>
  <sheetFormatPr defaultColWidth="9" defaultRowHeight="13.5"/>
  <cols>
    <col min="3" max="3" width="10.125"/>
    <col min="5" max="5" width="9.25"/>
    <col min="6" max="6" width="25.25" customWidth="1"/>
    <col min="7" max="7" width="9" style="2"/>
    <col min="8" max="8" width="22.125" customWidth="1"/>
    <col min="9" max="9" width="5.75" style="3" customWidth="1"/>
    <col min="10" max="10" width="6" style="3" customWidth="1"/>
    <col min="11" max="11" width="9" style="3"/>
    <col min="12" max="12" width="16"/>
    <col min="13" max="13" width="14.375" style="1" customWidth="1"/>
    <col min="14" max="14" width="16"/>
    <col min="15" max="15" width="12.125" style="4"/>
    <col min="17" max="17" width="8.25" customWidth="1"/>
  </cols>
  <sheetData>
    <row r="1" customFormat="1" ht="32" customHeight="1" spans="1:18">
      <c r="A1" s="5" t="s">
        <v>168</v>
      </c>
      <c r="B1" s="5"/>
      <c r="C1" s="5"/>
      <c r="D1" s="5"/>
      <c r="E1" s="5"/>
      <c r="F1" s="5"/>
      <c r="G1" s="5"/>
      <c r="H1" s="5"/>
      <c r="I1" s="5"/>
      <c r="J1" s="5"/>
      <c r="K1" s="5"/>
      <c r="L1" s="5"/>
      <c r="M1" s="42"/>
      <c r="N1" s="5"/>
      <c r="O1" s="5"/>
      <c r="P1" s="5"/>
      <c r="Q1" s="5"/>
      <c r="R1" s="5"/>
    </row>
    <row r="2" customFormat="1" ht="32" customHeight="1" spans="1:18">
      <c r="A2" s="6" t="s">
        <v>1</v>
      </c>
      <c r="B2" s="6"/>
      <c r="C2" s="6"/>
      <c r="D2" s="6"/>
      <c r="E2" s="6"/>
      <c r="F2" s="3"/>
      <c r="G2" s="7"/>
      <c r="H2" s="3"/>
      <c r="I2" s="3"/>
      <c r="J2" s="3"/>
      <c r="K2" s="3"/>
      <c r="L2" s="3"/>
      <c r="M2" s="43"/>
      <c r="N2" s="3" t="s">
        <v>2</v>
      </c>
      <c r="O2" s="44"/>
      <c r="P2" s="3"/>
      <c r="Q2" s="3"/>
      <c r="R2" s="3"/>
    </row>
    <row r="3" customFormat="1" ht="53" customHeight="1" spans="1:18">
      <c r="A3" s="8" t="s">
        <v>27</v>
      </c>
      <c r="B3" s="8" t="s">
        <v>28</v>
      </c>
      <c r="C3" s="9" t="s">
        <v>29</v>
      </c>
      <c r="D3" s="8" t="s">
        <v>30</v>
      </c>
      <c r="E3" s="9" t="s">
        <v>31</v>
      </c>
      <c r="F3" s="8" t="s">
        <v>32</v>
      </c>
      <c r="G3" s="10" t="s">
        <v>33</v>
      </c>
      <c r="H3" s="8" t="s">
        <v>34</v>
      </c>
      <c r="I3" s="45" t="s">
        <v>35</v>
      </c>
      <c r="J3" s="45" t="s">
        <v>36</v>
      </c>
      <c r="K3" s="45" t="s">
        <v>37</v>
      </c>
      <c r="L3" s="8" t="s">
        <v>6</v>
      </c>
      <c r="M3" s="46" t="s">
        <v>7</v>
      </c>
      <c r="N3" s="8" t="s">
        <v>38</v>
      </c>
      <c r="O3" s="47" t="s">
        <v>39</v>
      </c>
      <c r="P3" s="48" t="s">
        <v>40</v>
      </c>
      <c r="Q3" s="48" t="s">
        <v>41</v>
      </c>
      <c r="R3" s="8" t="s">
        <v>42</v>
      </c>
    </row>
    <row r="4" customFormat="1" ht="36" customHeight="1" spans="1:18">
      <c r="A4" s="11" t="s">
        <v>43</v>
      </c>
      <c r="B4" s="12"/>
      <c r="C4" s="12"/>
      <c r="D4" s="12"/>
      <c r="E4" s="12"/>
      <c r="F4" s="12"/>
      <c r="G4" s="13"/>
      <c r="H4" s="12"/>
      <c r="I4" s="12"/>
      <c r="J4" s="12"/>
      <c r="K4" s="24"/>
      <c r="L4" s="49">
        <f>L22+L32+L37+L39+L41+L43++L45+L54+L61+L65+L68+L72+L75</f>
        <v>107706000</v>
      </c>
      <c r="M4" s="49">
        <f>M22+M32+M37+M39+M41+M43++M45+M54+M61+M65+M68+M72+M75</f>
        <v>37130745.86</v>
      </c>
      <c r="N4" s="49">
        <f>N22+N32+N37+N39+N41+N43++N45+N54+N61+N65+N68+N72+N75</f>
        <v>70575254.14</v>
      </c>
      <c r="O4" s="50">
        <f t="shared" ref="O4:O20" si="0">M4/L4</f>
        <v>0.344741665831059</v>
      </c>
      <c r="P4" s="51"/>
      <c r="Q4" s="49"/>
      <c r="R4" s="64"/>
    </row>
    <row r="5" customFormat="1" ht="48" spans="1:18">
      <c r="A5" s="14" t="s">
        <v>44</v>
      </c>
      <c r="B5" s="14" t="s">
        <v>45</v>
      </c>
      <c r="C5" s="15">
        <v>44907</v>
      </c>
      <c r="D5" s="10" t="s">
        <v>46</v>
      </c>
      <c r="E5" s="16">
        <v>44939</v>
      </c>
      <c r="F5" s="10" t="s">
        <v>47</v>
      </c>
      <c r="G5" s="17" t="s">
        <v>48</v>
      </c>
      <c r="H5" s="18" t="s">
        <v>49</v>
      </c>
      <c r="I5" s="48" t="s">
        <v>50</v>
      </c>
      <c r="J5" s="48" t="s">
        <v>51</v>
      </c>
      <c r="K5" s="48" t="s">
        <v>52</v>
      </c>
      <c r="L5" s="52">
        <v>4837500</v>
      </c>
      <c r="M5" s="53">
        <v>4048700</v>
      </c>
      <c r="N5" s="54">
        <f t="shared" ref="N5:N22" si="1">L5-M5</f>
        <v>788800</v>
      </c>
      <c r="O5" s="55">
        <f t="shared" si="0"/>
        <v>0.836940568475452</v>
      </c>
      <c r="P5" s="56" t="s">
        <v>52</v>
      </c>
      <c r="Q5" s="60" t="s">
        <v>53</v>
      </c>
      <c r="R5" s="70" t="s">
        <v>54</v>
      </c>
    </row>
    <row r="6" customFormat="1" ht="46" customHeight="1" spans="1:18">
      <c r="A6" s="14" t="s">
        <v>55</v>
      </c>
      <c r="B6" s="14" t="s">
        <v>56</v>
      </c>
      <c r="C6" s="15">
        <v>44903</v>
      </c>
      <c r="D6" s="10" t="s">
        <v>57</v>
      </c>
      <c r="E6" s="16">
        <v>44943</v>
      </c>
      <c r="F6" s="19" t="s">
        <v>58</v>
      </c>
      <c r="G6" s="70" t="s">
        <v>48</v>
      </c>
      <c r="H6" s="17" t="s">
        <v>59</v>
      </c>
      <c r="I6" s="56" t="s">
        <v>60</v>
      </c>
      <c r="J6" s="48" t="s">
        <v>51</v>
      </c>
      <c r="K6" s="48" t="s">
        <v>52</v>
      </c>
      <c r="L6" s="52">
        <v>9156000</v>
      </c>
      <c r="M6" s="59"/>
      <c r="N6" s="54">
        <f t="shared" si="1"/>
        <v>9156000</v>
      </c>
      <c r="O6" s="55">
        <f t="shared" si="0"/>
        <v>0</v>
      </c>
      <c r="P6" s="56" t="s">
        <v>52</v>
      </c>
      <c r="Q6" s="60" t="s">
        <v>53</v>
      </c>
      <c r="R6" s="110" t="s">
        <v>61</v>
      </c>
    </row>
    <row r="7" customFormat="1" ht="46" customHeight="1" spans="1:18">
      <c r="A7" s="14" t="s">
        <v>55</v>
      </c>
      <c r="B7" s="14" t="s">
        <v>56</v>
      </c>
      <c r="C7" s="15">
        <v>44903</v>
      </c>
      <c r="D7" s="10" t="s">
        <v>57</v>
      </c>
      <c r="E7" s="16">
        <v>44943</v>
      </c>
      <c r="F7" s="19" t="s">
        <v>62</v>
      </c>
      <c r="G7" s="70" t="s">
        <v>48</v>
      </c>
      <c r="H7" s="17" t="s">
        <v>63</v>
      </c>
      <c r="I7" s="56" t="s">
        <v>60</v>
      </c>
      <c r="J7" s="48" t="s">
        <v>51</v>
      </c>
      <c r="K7" s="48" t="s">
        <v>52</v>
      </c>
      <c r="L7" s="52">
        <v>7784000</v>
      </c>
      <c r="M7" s="59"/>
      <c r="N7" s="54">
        <f t="shared" si="1"/>
        <v>7784000</v>
      </c>
      <c r="O7" s="55">
        <f t="shared" si="0"/>
        <v>0</v>
      </c>
      <c r="P7" s="56" t="s">
        <v>52</v>
      </c>
      <c r="Q7" s="60" t="s">
        <v>53</v>
      </c>
      <c r="R7" s="110" t="s">
        <v>61</v>
      </c>
    </row>
    <row r="8" customFormat="1" ht="68" customHeight="1" spans="1:18">
      <c r="A8" s="10" t="s">
        <v>64</v>
      </c>
      <c r="B8" s="14" t="s">
        <v>65</v>
      </c>
      <c r="C8" s="15">
        <v>44945</v>
      </c>
      <c r="D8" s="10" t="s">
        <v>66</v>
      </c>
      <c r="E8" s="16">
        <v>44960</v>
      </c>
      <c r="F8" s="19" t="s">
        <v>67</v>
      </c>
      <c r="G8" s="18" t="s">
        <v>48</v>
      </c>
      <c r="H8" s="20" t="s">
        <v>68</v>
      </c>
      <c r="I8" s="48" t="s">
        <v>50</v>
      </c>
      <c r="J8" s="57" t="s">
        <v>69</v>
      </c>
      <c r="K8" s="48" t="s">
        <v>52</v>
      </c>
      <c r="L8" s="58">
        <v>2187500</v>
      </c>
      <c r="M8" s="59"/>
      <c r="N8" s="54">
        <f t="shared" si="1"/>
        <v>2187500</v>
      </c>
      <c r="O8" s="55">
        <f t="shared" si="0"/>
        <v>0</v>
      </c>
      <c r="P8" s="60" t="s">
        <v>52</v>
      </c>
      <c r="Q8" s="60" t="s">
        <v>53</v>
      </c>
      <c r="R8" s="70" t="s">
        <v>54</v>
      </c>
    </row>
    <row r="9" s="1" customFormat="1" ht="68" customHeight="1" spans="1:18">
      <c r="A9" s="14" t="s">
        <v>70</v>
      </c>
      <c r="B9" s="20" t="s">
        <v>71</v>
      </c>
      <c r="C9" s="15">
        <v>44972</v>
      </c>
      <c r="D9" s="10" t="s">
        <v>72</v>
      </c>
      <c r="E9" s="16">
        <v>45002</v>
      </c>
      <c r="F9" s="10" t="s">
        <v>73</v>
      </c>
      <c r="G9" s="18" t="s">
        <v>48</v>
      </c>
      <c r="H9" s="20" t="s">
        <v>74</v>
      </c>
      <c r="I9" s="48" t="s">
        <v>60</v>
      </c>
      <c r="J9" s="63" t="s">
        <v>51</v>
      </c>
      <c r="K9" s="48" t="s">
        <v>52</v>
      </c>
      <c r="L9" s="106">
        <v>3050000</v>
      </c>
      <c r="M9" s="59"/>
      <c r="N9" s="59">
        <f t="shared" si="1"/>
        <v>3050000</v>
      </c>
      <c r="O9" s="61">
        <f t="shared" si="0"/>
        <v>0</v>
      </c>
      <c r="P9" s="60" t="s">
        <v>52</v>
      </c>
      <c r="Q9" s="60" t="s">
        <v>53</v>
      </c>
      <c r="R9" s="70"/>
    </row>
    <row r="10" s="1" customFormat="1" ht="46" customHeight="1" spans="1:18">
      <c r="A10" s="10" t="s">
        <v>75</v>
      </c>
      <c r="B10" s="20" t="s">
        <v>76</v>
      </c>
      <c r="C10" s="15">
        <v>45008</v>
      </c>
      <c r="D10" s="10" t="s">
        <v>77</v>
      </c>
      <c r="E10" s="73">
        <v>45034</v>
      </c>
      <c r="F10" s="10" t="s">
        <v>78</v>
      </c>
      <c r="G10" s="18" t="s">
        <v>48</v>
      </c>
      <c r="H10" s="10" t="s">
        <v>79</v>
      </c>
      <c r="I10" s="56" t="s">
        <v>60</v>
      </c>
      <c r="J10" s="63" t="s">
        <v>69</v>
      </c>
      <c r="K10" s="48" t="s">
        <v>52</v>
      </c>
      <c r="L10" s="52">
        <v>130000</v>
      </c>
      <c r="M10" s="59"/>
      <c r="N10" s="59">
        <f t="shared" si="1"/>
        <v>130000</v>
      </c>
      <c r="O10" s="61">
        <f t="shared" si="0"/>
        <v>0</v>
      </c>
      <c r="P10" s="56" t="s">
        <v>53</v>
      </c>
      <c r="Q10" s="60" t="s">
        <v>53</v>
      </c>
      <c r="R10" s="110"/>
    </row>
    <row r="11" s="1" customFormat="1" ht="46" customHeight="1" spans="1:18">
      <c r="A11" s="10"/>
      <c r="B11" s="20"/>
      <c r="C11" s="15"/>
      <c r="D11" s="10" t="s">
        <v>80</v>
      </c>
      <c r="E11" s="73">
        <v>45051</v>
      </c>
      <c r="F11" s="10" t="s">
        <v>81</v>
      </c>
      <c r="G11" s="18" t="s">
        <v>48</v>
      </c>
      <c r="H11" s="10" t="s">
        <v>79</v>
      </c>
      <c r="I11" s="56" t="s">
        <v>50</v>
      </c>
      <c r="J11" s="48" t="s">
        <v>82</v>
      </c>
      <c r="K11" s="48" t="s">
        <v>52</v>
      </c>
      <c r="L11" s="52">
        <v>966100</v>
      </c>
      <c r="M11" s="59"/>
      <c r="N11" s="59">
        <f t="shared" si="1"/>
        <v>966100</v>
      </c>
      <c r="O11" s="61">
        <f t="shared" si="0"/>
        <v>0</v>
      </c>
      <c r="P11" s="56" t="s">
        <v>53</v>
      </c>
      <c r="Q11" s="60" t="s">
        <v>53</v>
      </c>
      <c r="R11" s="70" t="s">
        <v>54</v>
      </c>
    </row>
    <row r="12" s="1" customFormat="1" ht="46" customHeight="1" spans="1:18">
      <c r="A12" s="10"/>
      <c r="B12" s="20"/>
      <c r="C12" s="15"/>
      <c r="D12" s="10" t="s">
        <v>83</v>
      </c>
      <c r="E12" s="73">
        <v>45051</v>
      </c>
      <c r="F12" s="10" t="s">
        <v>84</v>
      </c>
      <c r="G12" s="18" t="s">
        <v>48</v>
      </c>
      <c r="H12" s="10" t="s">
        <v>79</v>
      </c>
      <c r="I12" s="56" t="s">
        <v>60</v>
      </c>
      <c r="J12" s="48" t="s">
        <v>82</v>
      </c>
      <c r="K12" s="48" t="s">
        <v>52</v>
      </c>
      <c r="L12" s="52">
        <v>334200</v>
      </c>
      <c r="M12" s="59"/>
      <c r="N12" s="59">
        <f t="shared" si="1"/>
        <v>334200</v>
      </c>
      <c r="O12" s="61">
        <f t="shared" si="0"/>
        <v>0</v>
      </c>
      <c r="P12" s="56" t="s">
        <v>53</v>
      </c>
      <c r="Q12" s="60" t="s">
        <v>53</v>
      </c>
      <c r="R12" s="110"/>
    </row>
    <row r="13" s="1" customFormat="1" ht="46" customHeight="1" spans="1:18">
      <c r="A13" s="10"/>
      <c r="B13" s="20"/>
      <c r="C13" s="15"/>
      <c r="D13" s="10" t="s">
        <v>85</v>
      </c>
      <c r="E13" s="73">
        <v>45051</v>
      </c>
      <c r="F13" s="67" t="s">
        <v>86</v>
      </c>
      <c r="G13" s="18" t="s">
        <v>48</v>
      </c>
      <c r="H13" s="10" t="s">
        <v>79</v>
      </c>
      <c r="I13" s="56" t="s">
        <v>50</v>
      </c>
      <c r="J13" s="48" t="s">
        <v>82</v>
      </c>
      <c r="K13" s="48" t="s">
        <v>52</v>
      </c>
      <c r="L13" s="52">
        <v>669700</v>
      </c>
      <c r="M13" s="59"/>
      <c r="N13" s="59">
        <f t="shared" si="1"/>
        <v>669700</v>
      </c>
      <c r="O13" s="61">
        <f t="shared" si="0"/>
        <v>0</v>
      </c>
      <c r="P13" s="56" t="s">
        <v>53</v>
      </c>
      <c r="Q13" s="60" t="s">
        <v>53</v>
      </c>
      <c r="R13" s="70" t="s">
        <v>54</v>
      </c>
    </row>
    <row r="14" s="1" customFormat="1" ht="46" customHeight="1" spans="1:18">
      <c r="A14" s="101" t="s">
        <v>87</v>
      </c>
      <c r="B14" s="20" t="s">
        <v>88</v>
      </c>
      <c r="C14" s="21">
        <v>45036</v>
      </c>
      <c r="D14" s="10" t="s">
        <v>89</v>
      </c>
      <c r="E14" s="73">
        <v>45068</v>
      </c>
      <c r="F14" s="14" t="s">
        <v>90</v>
      </c>
      <c r="G14" s="10" t="s">
        <v>48</v>
      </c>
      <c r="H14" s="10" t="s">
        <v>91</v>
      </c>
      <c r="I14" s="56" t="s">
        <v>60</v>
      </c>
      <c r="J14" s="48" t="s">
        <v>69</v>
      </c>
      <c r="K14" s="48" t="s">
        <v>52</v>
      </c>
      <c r="L14" s="52">
        <v>170000</v>
      </c>
      <c r="M14" s="59"/>
      <c r="N14" s="59">
        <f t="shared" si="1"/>
        <v>170000</v>
      </c>
      <c r="O14" s="61">
        <f t="shared" si="0"/>
        <v>0</v>
      </c>
      <c r="P14" s="56" t="s">
        <v>52</v>
      </c>
      <c r="Q14" s="60" t="s">
        <v>53</v>
      </c>
      <c r="R14" s="70"/>
    </row>
    <row r="15" s="1" customFormat="1" ht="46" customHeight="1" spans="1:18">
      <c r="A15" s="101" t="s">
        <v>87</v>
      </c>
      <c r="B15" s="20" t="s">
        <v>88</v>
      </c>
      <c r="C15" s="21">
        <v>45036</v>
      </c>
      <c r="D15" s="10" t="s">
        <v>89</v>
      </c>
      <c r="E15" s="73">
        <v>45068</v>
      </c>
      <c r="F15" s="14" t="s">
        <v>90</v>
      </c>
      <c r="G15" s="10" t="s">
        <v>48</v>
      </c>
      <c r="H15" s="10" t="s">
        <v>92</v>
      </c>
      <c r="I15" s="56" t="s">
        <v>60</v>
      </c>
      <c r="J15" s="48" t="s">
        <v>69</v>
      </c>
      <c r="K15" s="48" t="s">
        <v>52</v>
      </c>
      <c r="L15" s="52">
        <v>200000</v>
      </c>
      <c r="M15" s="59"/>
      <c r="N15" s="59">
        <f t="shared" si="1"/>
        <v>200000</v>
      </c>
      <c r="O15" s="61">
        <f t="shared" si="0"/>
        <v>0</v>
      </c>
      <c r="P15" s="56" t="s">
        <v>52</v>
      </c>
      <c r="Q15" s="60" t="s">
        <v>53</v>
      </c>
      <c r="R15" s="70"/>
    </row>
    <row r="16" s="1" customFormat="1" ht="46" customHeight="1" spans="1:18">
      <c r="A16" s="101" t="s">
        <v>87</v>
      </c>
      <c r="B16" s="20" t="s">
        <v>88</v>
      </c>
      <c r="C16" s="21">
        <v>45036</v>
      </c>
      <c r="D16" s="10" t="s">
        <v>89</v>
      </c>
      <c r="E16" s="73">
        <v>45068</v>
      </c>
      <c r="F16" s="14" t="s">
        <v>90</v>
      </c>
      <c r="G16" s="10" t="s">
        <v>48</v>
      </c>
      <c r="H16" s="10" t="s">
        <v>93</v>
      </c>
      <c r="I16" s="56" t="s">
        <v>60</v>
      </c>
      <c r="J16" s="48" t="s">
        <v>69</v>
      </c>
      <c r="K16" s="48" t="s">
        <v>52</v>
      </c>
      <c r="L16" s="52">
        <v>210000</v>
      </c>
      <c r="M16" s="59"/>
      <c r="N16" s="59">
        <f t="shared" si="1"/>
        <v>210000</v>
      </c>
      <c r="O16" s="61">
        <f t="shared" si="0"/>
        <v>0</v>
      </c>
      <c r="P16" s="56" t="s">
        <v>52</v>
      </c>
      <c r="Q16" s="60" t="s">
        <v>53</v>
      </c>
      <c r="R16" s="70"/>
    </row>
    <row r="17" s="1" customFormat="1" ht="46" customHeight="1" spans="1:18">
      <c r="A17" s="101" t="s">
        <v>87</v>
      </c>
      <c r="B17" s="20" t="s">
        <v>88</v>
      </c>
      <c r="C17" s="21">
        <v>45036</v>
      </c>
      <c r="D17" s="10" t="s">
        <v>89</v>
      </c>
      <c r="E17" s="73">
        <v>45068</v>
      </c>
      <c r="F17" s="14" t="s">
        <v>90</v>
      </c>
      <c r="G17" s="10" t="s">
        <v>48</v>
      </c>
      <c r="H17" s="10" t="s">
        <v>94</v>
      </c>
      <c r="I17" s="56" t="s">
        <v>60</v>
      </c>
      <c r="J17" s="48" t="s">
        <v>69</v>
      </c>
      <c r="K17" s="48" t="s">
        <v>52</v>
      </c>
      <c r="L17" s="52">
        <v>159300</v>
      </c>
      <c r="M17" s="59"/>
      <c r="N17" s="59">
        <f t="shared" si="1"/>
        <v>159300</v>
      </c>
      <c r="O17" s="61">
        <f t="shared" si="0"/>
        <v>0</v>
      </c>
      <c r="P17" s="56" t="s">
        <v>52</v>
      </c>
      <c r="Q17" s="60" t="s">
        <v>53</v>
      </c>
      <c r="R17" s="70"/>
    </row>
    <row r="18" s="1" customFormat="1" ht="46" customHeight="1" spans="1:18">
      <c r="A18" s="10" t="s">
        <v>95</v>
      </c>
      <c r="B18" s="20" t="s">
        <v>96</v>
      </c>
      <c r="C18" s="21">
        <v>45065</v>
      </c>
      <c r="D18" s="10" t="s">
        <v>97</v>
      </c>
      <c r="E18" s="21">
        <v>45087</v>
      </c>
      <c r="F18" s="14" t="s">
        <v>98</v>
      </c>
      <c r="G18" s="10" t="s">
        <v>48</v>
      </c>
      <c r="H18" s="22" t="s">
        <v>99</v>
      </c>
      <c r="I18" s="56" t="s">
        <v>50</v>
      </c>
      <c r="J18" s="48" t="s">
        <v>51</v>
      </c>
      <c r="K18" s="48" t="s">
        <v>52</v>
      </c>
      <c r="L18" s="52">
        <v>1074000</v>
      </c>
      <c r="M18" s="59"/>
      <c r="N18" s="59">
        <f t="shared" si="1"/>
        <v>1074000</v>
      </c>
      <c r="O18" s="61">
        <f t="shared" si="0"/>
        <v>0</v>
      </c>
      <c r="P18" s="56" t="s">
        <v>52</v>
      </c>
      <c r="Q18" s="60" t="s">
        <v>53</v>
      </c>
      <c r="R18" s="70" t="s">
        <v>54</v>
      </c>
    </row>
    <row r="19" s="1" customFormat="1" ht="46" customHeight="1" spans="1:18">
      <c r="A19" s="10" t="s">
        <v>95</v>
      </c>
      <c r="B19" s="20" t="s">
        <v>96</v>
      </c>
      <c r="C19" s="21">
        <v>45065</v>
      </c>
      <c r="D19" s="10" t="s">
        <v>97</v>
      </c>
      <c r="E19" s="21">
        <v>45087</v>
      </c>
      <c r="F19" s="14" t="s">
        <v>98</v>
      </c>
      <c r="G19" s="10" t="s">
        <v>48</v>
      </c>
      <c r="H19" s="23"/>
      <c r="I19" s="56" t="s">
        <v>50</v>
      </c>
      <c r="J19" s="48" t="s">
        <v>51</v>
      </c>
      <c r="K19" s="48" t="s">
        <v>52</v>
      </c>
      <c r="L19" s="52">
        <v>370000</v>
      </c>
      <c r="M19" s="59"/>
      <c r="N19" s="59">
        <f t="shared" si="1"/>
        <v>370000</v>
      </c>
      <c r="O19" s="61">
        <f t="shared" si="0"/>
        <v>0</v>
      </c>
      <c r="P19" s="56" t="s">
        <v>52</v>
      </c>
      <c r="Q19" s="60" t="s">
        <v>53</v>
      </c>
      <c r="R19" s="70" t="s">
        <v>100</v>
      </c>
    </row>
    <row r="20" s="1" customFormat="1" ht="46" customHeight="1" spans="1:18">
      <c r="A20" s="10"/>
      <c r="B20" s="20"/>
      <c r="C20" s="15"/>
      <c r="D20" s="10" t="s">
        <v>104</v>
      </c>
      <c r="E20" s="73">
        <v>45068</v>
      </c>
      <c r="F20" s="67" t="s">
        <v>86</v>
      </c>
      <c r="G20" s="10" t="s">
        <v>48</v>
      </c>
      <c r="H20" s="10" t="s">
        <v>94</v>
      </c>
      <c r="I20" s="56" t="s">
        <v>50</v>
      </c>
      <c r="J20" s="48" t="s">
        <v>82</v>
      </c>
      <c r="K20" s="48" t="s">
        <v>52</v>
      </c>
      <c r="L20" s="52">
        <v>40700</v>
      </c>
      <c r="M20" s="59"/>
      <c r="N20" s="59">
        <f t="shared" si="1"/>
        <v>40700</v>
      </c>
      <c r="O20" s="61"/>
      <c r="P20" s="56" t="s">
        <v>52</v>
      </c>
      <c r="Q20" s="60" t="s">
        <v>53</v>
      </c>
      <c r="R20" s="70" t="s">
        <v>54</v>
      </c>
    </row>
    <row r="21" s="1" customFormat="1" ht="46" customHeight="1" spans="1:18">
      <c r="A21" s="10"/>
      <c r="B21" s="20"/>
      <c r="C21" s="15"/>
      <c r="D21" s="10" t="s">
        <v>85</v>
      </c>
      <c r="E21" s="73">
        <v>45051</v>
      </c>
      <c r="F21" s="67" t="s">
        <v>86</v>
      </c>
      <c r="G21" s="18" t="s">
        <v>48</v>
      </c>
      <c r="H21" s="10" t="s">
        <v>79</v>
      </c>
      <c r="I21" s="56" t="s">
        <v>50</v>
      </c>
      <c r="J21" s="48" t="s">
        <v>82</v>
      </c>
      <c r="K21" s="48" t="s">
        <v>52</v>
      </c>
      <c r="L21" s="52">
        <v>100000</v>
      </c>
      <c r="M21" s="59"/>
      <c r="N21" s="59">
        <f t="shared" si="1"/>
        <v>100000</v>
      </c>
      <c r="O21" s="61">
        <f t="shared" ref="O21:O42" si="2">M21/L21</f>
        <v>0</v>
      </c>
      <c r="P21" s="56" t="s">
        <v>53</v>
      </c>
      <c r="Q21" s="60" t="s">
        <v>52</v>
      </c>
      <c r="R21" s="70" t="s">
        <v>54</v>
      </c>
    </row>
    <row r="22" s="1" customFormat="1" ht="27" customHeight="1" spans="1:18">
      <c r="A22" s="11" t="s">
        <v>12</v>
      </c>
      <c r="B22" s="12"/>
      <c r="C22" s="12"/>
      <c r="D22" s="12"/>
      <c r="E22" s="12"/>
      <c r="F22" s="12"/>
      <c r="G22" s="12"/>
      <c r="H22" s="12"/>
      <c r="I22" s="12"/>
      <c r="J22" s="12"/>
      <c r="K22" s="24"/>
      <c r="L22" s="62">
        <f>SUBTOTAL(9,L5:L21)</f>
        <v>31439000</v>
      </c>
      <c r="M22" s="62">
        <f>SUBTOTAL(9,M5:M21)</f>
        <v>4048700</v>
      </c>
      <c r="N22" s="62">
        <f>SUBTOTAL(9,N5:N21)</f>
        <v>27390300</v>
      </c>
      <c r="O22" s="50">
        <f t="shared" si="2"/>
        <v>0.128779541334012</v>
      </c>
      <c r="P22" s="49"/>
      <c r="Q22" s="62"/>
      <c r="R22" s="64"/>
    </row>
    <row r="23" customFormat="1" ht="45" customHeight="1" spans="1:18">
      <c r="A23" s="14" t="s">
        <v>105</v>
      </c>
      <c r="B23" s="10" t="s">
        <v>106</v>
      </c>
      <c r="C23" s="15">
        <v>44908</v>
      </c>
      <c r="D23" s="10" t="s">
        <v>107</v>
      </c>
      <c r="E23" s="16">
        <v>44960</v>
      </c>
      <c r="F23" s="19" t="s">
        <v>108</v>
      </c>
      <c r="G23" s="39" t="s">
        <v>109</v>
      </c>
      <c r="H23" s="102" t="s">
        <v>110</v>
      </c>
      <c r="I23" s="57" t="s">
        <v>60</v>
      </c>
      <c r="J23" s="57" t="s">
        <v>51</v>
      </c>
      <c r="K23" s="48" t="s">
        <v>52</v>
      </c>
      <c r="L23" s="107">
        <v>2190000</v>
      </c>
      <c r="M23" s="59"/>
      <c r="N23" s="54">
        <f t="shared" ref="N23:N31" si="3">L23-M23</f>
        <v>2190000</v>
      </c>
      <c r="O23" s="55">
        <f t="shared" si="2"/>
        <v>0</v>
      </c>
      <c r="P23" s="57" t="s">
        <v>53</v>
      </c>
      <c r="Q23" s="107" t="s">
        <v>52</v>
      </c>
      <c r="R23" s="70" t="s">
        <v>111</v>
      </c>
    </row>
    <row r="24" customFormat="1" ht="41" customHeight="1" spans="1:18">
      <c r="A24" s="14" t="s">
        <v>105</v>
      </c>
      <c r="B24" s="10" t="s">
        <v>106</v>
      </c>
      <c r="C24" s="15">
        <v>44908</v>
      </c>
      <c r="D24" s="10" t="s">
        <v>107</v>
      </c>
      <c r="E24" s="16">
        <v>44960</v>
      </c>
      <c r="F24" s="19" t="s">
        <v>108</v>
      </c>
      <c r="G24" s="39" t="s">
        <v>109</v>
      </c>
      <c r="H24" s="102" t="s">
        <v>112</v>
      </c>
      <c r="I24" s="57" t="s">
        <v>60</v>
      </c>
      <c r="J24" s="57" t="s">
        <v>51</v>
      </c>
      <c r="K24" s="48" t="s">
        <v>52</v>
      </c>
      <c r="L24" s="108">
        <v>360000</v>
      </c>
      <c r="M24" s="59"/>
      <c r="N24" s="54">
        <f t="shared" si="3"/>
        <v>360000</v>
      </c>
      <c r="O24" s="55">
        <f t="shared" si="2"/>
        <v>0</v>
      </c>
      <c r="P24" s="57" t="s">
        <v>53</v>
      </c>
      <c r="Q24" s="60" t="s">
        <v>53</v>
      </c>
      <c r="R24" s="70" t="s">
        <v>112</v>
      </c>
    </row>
    <row r="25" customFormat="1" ht="41" customHeight="1" spans="1:18">
      <c r="A25" s="14" t="s">
        <v>105</v>
      </c>
      <c r="B25" s="10" t="s">
        <v>106</v>
      </c>
      <c r="C25" s="15">
        <v>44908</v>
      </c>
      <c r="D25" s="10" t="s">
        <v>107</v>
      </c>
      <c r="E25" s="16">
        <v>44960</v>
      </c>
      <c r="F25" s="19" t="s">
        <v>108</v>
      </c>
      <c r="G25" s="39" t="s">
        <v>109</v>
      </c>
      <c r="H25" s="102" t="s">
        <v>113</v>
      </c>
      <c r="I25" s="57" t="s">
        <v>60</v>
      </c>
      <c r="J25" s="57" t="s">
        <v>51</v>
      </c>
      <c r="K25" s="48" t="s">
        <v>52</v>
      </c>
      <c r="L25" s="107">
        <v>4950000</v>
      </c>
      <c r="M25" s="59"/>
      <c r="N25" s="54">
        <f t="shared" si="3"/>
        <v>4950000</v>
      </c>
      <c r="O25" s="55">
        <f t="shared" si="2"/>
        <v>0</v>
      </c>
      <c r="P25" s="57" t="s">
        <v>53</v>
      </c>
      <c r="Q25" s="60" t="s">
        <v>53</v>
      </c>
      <c r="R25" s="70" t="s">
        <v>114</v>
      </c>
    </row>
    <row r="26" customFormat="1" ht="41" customHeight="1" spans="1:18">
      <c r="A26" s="14" t="s">
        <v>105</v>
      </c>
      <c r="B26" s="10" t="s">
        <v>106</v>
      </c>
      <c r="C26" s="15">
        <v>44908</v>
      </c>
      <c r="D26" s="10" t="s">
        <v>107</v>
      </c>
      <c r="E26" s="16">
        <v>44960</v>
      </c>
      <c r="F26" s="19" t="s">
        <v>108</v>
      </c>
      <c r="G26" s="39" t="s">
        <v>109</v>
      </c>
      <c r="H26" s="102" t="s">
        <v>113</v>
      </c>
      <c r="I26" s="57" t="s">
        <v>60</v>
      </c>
      <c r="J26" s="57" t="s">
        <v>51</v>
      </c>
      <c r="K26" s="48" t="s">
        <v>52</v>
      </c>
      <c r="L26" s="107">
        <v>50000</v>
      </c>
      <c r="M26" s="59"/>
      <c r="N26" s="54">
        <f t="shared" si="3"/>
        <v>50000</v>
      </c>
      <c r="O26" s="55">
        <f t="shared" si="2"/>
        <v>0</v>
      </c>
      <c r="P26" s="57" t="s">
        <v>53</v>
      </c>
      <c r="Q26" s="60" t="s">
        <v>52</v>
      </c>
      <c r="R26" s="70" t="s">
        <v>114</v>
      </c>
    </row>
    <row r="27" customFormat="1" ht="41" customHeight="1" spans="1:18">
      <c r="A27" s="14" t="s">
        <v>105</v>
      </c>
      <c r="B27" s="10" t="s">
        <v>106</v>
      </c>
      <c r="C27" s="15">
        <v>44908</v>
      </c>
      <c r="D27" s="10" t="s">
        <v>107</v>
      </c>
      <c r="E27" s="16">
        <v>44960</v>
      </c>
      <c r="F27" s="19" t="s">
        <v>108</v>
      </c>
      <c r="G27" s="39" t="s">
        <v>109</v>
      </c>
      <c r="H27" s="102" t="s">
        <v>115</v>
      </c>
      <c r="I27" s="57" t="s">
        <v>60</v>
      </c>
      <c r="J27" s="57" t="s">
        <v>51</v>
      </c>
      <c r="K27" s="48" t="s">
        <v>52</v>
      </c>
      <c r="L27" s="107">
        <v>1130000</v>
      </c>
      <c r="M27" s="59"/>
      <c r="N27" s="54">
        <f t="shared" si="3"/>
        <v>1130000</v>
      </c>
      <c r="O27" s="55">
        <f t="shared" si="2"/>
        <v>0</v>
      </c>
      <c r="P27" s="57" t="s">
        <v>53</v>
      </c>
      <c r="Q27" s="60" t="s">
        <v>53</v>
      </c>
      <c r="R27" s="70" t="s">
        <v>116</v>
      </c>
    </row>
    <row r="28" customFormat="1" ht="41" customHeight="1" spans="1:18">
      <c r="A28" s="14" t="s">
        <v>105</v>
      </c>
      <c r="B28" s="10" t="s">
        <v>106</v>
      </c>
      <c r="C28" s="15">
        <v>44908</v>
      </c>
      <c r="D28" s="10" t="s">
        <v>107</v>
      </c>
      <c r="E28" s="16">
        <v>44960</v>
      </c>
      <c r="F28" s="19" t="s">
        <v>108</v>
      </c>
      <c r="G28" s="39" t="s">
        <v>109</v>
      </c>
      <c r="H28" s="102" t="s">
        <v>117</v>
      </c>
      <c r="I28" s="57" t="s">
        <v>60</v>
      </c>
      <c r="J28" s="57" t="s">
        <v>51</v>
      </c>
      <c r="K28" s="48" t="s">
        <v>52</v>
      </c>
      <c r="L28" s="108">
        <v>590000</v>
      </c>
      <c r="M28" s="59"/>
      <c r="N28" s="54">
        <f t="shared" si="3"/>
        <v>590000</v>
      </c>
      <c r="O28" s="55">
        <f t="shared" si="2"/>
        <v>0</v>
      </c>
      <c r="P28" s="57" t="s">
        <v>53</v>
      </c>
      <c r="Q28" s="60" t="s">
        <v>53</v>
      </c>
      <c r="R28" s="70" t="s">
        <v>118</v>
      </c>
    </row>
    <row r="29" customFormat="1" ht="41" customHeight="1" spans="1:18">
      <c r="A29" s="14" t="s">
        <v>105</v>
      </c>
      <c r="B29" s="10" t="s">
        <v>106</v>
      </c>
      <c r="C29" s="15">
        <v>44908</v>
      </c>
      <c r="D29" s="10" t="s">
        <v>107</v>
      </c>
      <c r="E29" s="16">
        <v>44960</v>
      </c>
      <c r="F29" s="19" t="s">
        <v>108</v>
      </c>
      <c r="G29" s="39" t="s">
        <v>109</v>
      </c>
      <c r="H29" s="39" t="s">
        <v>119</v>
      </c>
      <c r="I29" s="57" t="s">
        <v>60</v>
      </c>
      <c r="J29" s="57" t="s">
        <v>51</v>
      </c>
      <c r="K29" s="48" t="s">
        <v>52</v>
      </c>
      <c r="L29" s="109">
        <v>580000</v>
      </c>
      <c r="M29" s="59"/>
      <c r="N29" s="54">
        <f t="shared" si="3"/>
        <v>580000</v>
      </c>
      <c r="O29" s="55">
        <f t="shared" si="2"/>
        <v>0</v>
      </c>
      <c r="P29" s="57" t="s">
        <v>53</v>
      </c>
      <c r="Q29" s="60" t="s">
        <v>53</v>
      </c>
      <c r="R29" s="70" t="s">
        <v>120</v>
      </c>
    </row>
    <row r="30" s="1" customFormat="1" ht="41" customHeight="1" spans="1:18">
      <c r="A30" s="14" t="s">
        <v>121</v>
      </c>
      <c r="B30" s="10" t="s">
        <v>122</v>
      </c>
      <c r="C30" s="15">
        <v>44918</v>
      </c>
      <c r="D30" s="10" t="s">
        <v>123</v>
      </c>
      <c r="E30" s="73">
        <v>45034</v>
      </c>
      <c r="F30" s="14" t="s">
        <v>124</v>
      </c>
      <c r="G30" s="39" t="s">
        <v>109</v>
      </c>
      <c r="H30" s="33" t="s">
        <v>125</v>
      </c>
      <c r="I30" s="63" t="s">
        <v>60</v>
      </c>
      <c r="J30" s="63" t="s">
        <v>69</v>
      </c>
      <c r="K30" s="48" t="s">
        <v>52</v>
      </c>
      <c r="L30" s="108">
        <v>670000</v>
      </c>
      <c r="M30" s="59"/>
      <c r="N30" s="59">
        <f t="shared" si="3"/>
        <v>670000</v>
      </c>
      <c r="O30" s="61">
        <f t="shared" si="2"/>
        <v>0</v>
      </c>
      <c r="P30" s="56" t="s">
        <v>53</v>
      </c>
      <c r="Q30" s="60" t="s">
        <v>52</v>
      </c>
      <c r="R30" s="70" t="s">
        <v>118</v>
      </c>
    </row>
    <row r="31" s="1" customFormat="1" ht="41" customHeight="1" spans="1:18">
      <c r="A31" s="10" t="s">
        <v>75</v>
      </c>
      <c r="B31" s="20" t="s">
        <v>76</v>
      </c>
      <c r="C31" s="15">
        <v>45008</v>
      </c>
      <c r="D31" s="10" t="s">
        <v>77</v>
      </c>
      <c r="E31" s="73">
        <v>45034</v>
      </c>
      <c r="F31" s="10" t="s">
        <v>78</v>
      </c>
      <c r="G31" s="39" t="s">
        <v>109</v>
      </c>
      <c r="H31" s="33" t="s">
        <v>125</v>
      </c>
      <c r="I31" s="63" t="s">
        <v>60</v>
      </c>
      <c r="J31" s="63" t="s">
        <v>69</v>
      </c>
      <c r="K31" s="48" t="s">
        <v>52</v>
      </c>
      <c r="L31" s="109">
        <v>100000</v>
      </c>
      <c r="M31" s="59"/>
      <c r="N31" s="59">
        <f t="shared" si="3"/>
        <v>100000</v>
      </c>
      <c r="O31" s="61">
        <f t="shared" si="2"/>
        <v>0</v>
      </c>
      <c r="P31" s="56" t="s">
        <v>53</v>
      </c>
      <c r="Q31" s="60" t="s">
        <v>52</v>
      </c>
      <c r="R31" s="70"/>
    </row>
    <row r="32" customFormat="1" ht="27" customHeight="1" spans="1:18">
      <c r="A32" s="103" t="s">
        <v>13</v>
      </c>
      <c r="B32" s="103"/>
      <c r="C32" s="103"/>
      <c r="D32" s="103"/>
      <c r="E32" s="103"/>
      <c r="F32" s="103"/>
      <c r="G32" s="104"/>
      <c r="H32" s="103"/>
      <c r="I32" s="103"/>
      <c r="J32" s="103"/>
      <c r="K32" s="103"/>
      <c r="L32" s="62">
        <f t="shared" ref="L32:N32" si="4">SUBTOTAL(9,L23:L31)</f>
        <v>10620000</v>
      </c>
      <c r="M32" s="62">
        <f t="shared" si="4"/>
        <v>0</v>
      </c>
      <c r="N32" s="62">
        <f t="shared" si="4"/>
        <v>10620000</v>
      </c>
      <c r="O32" s="50">
        <f t="shared" si="2"/>
        <v>0</v>
      </c>
      <c r="P32" s="49"/>
      <c r="Q32" s="62"/>
      <c r="R32" s="111"/>
    </row>
    <row r="33" customFormat="1" ht="48" spans="1:18">
      <c r="A33" s="14" t="s">
        <v>44</v>
      </c>
      <c r="B33" s="14" t="s">
        <v>45</v>
      </c>
      <c r="C33" s="15">
        <v>44907</v>
      </c>
      <c r="D33" s="10" t="s">
        <v>46</v>
      </c>
      <c r="E33" s="16">
        <v>44939</v>
      </c>
      <c r="F33" s="10" t="s">
        <v>47</v>
      </c>
      <c r="G33" s="27" t="s">
        <v>126</v>
      </c>
      <c r="H33" s="18" t="s">
        <v>127</v>
      </c>
      <c r="I33" s="48" t="s">
        <v>50</v>
      </c>
      <c r="J33" s="48" t="s">
        <v>51</v>
      </c>
      <c r="K33" s="48" t="s">
        <v>52</v>
      </c>
      <c r="L33" s="52">
        <v>1622500</v>
      </c>
      <c r="M33" s="52">
        <v>1001371.34</v>
      </c>
      <c r="N33" s="54">
        <f t="shared" ref="N33:N36" si="5">L33-M33</f>
        <v>621128.66</v>
      </c>
      <c r="O33" s="55">
        <f t="shared" si="2"/>
        <v>0.617178021571649</v>
      </c>
      <c r="P33" s="56" t="s">
        <v>52</v>
      </c>
      <c r="Q33" s="60" t="s">
        <v>53</v>
      </c>
      <c r="R33" s="70" t="s">
        <v>54</v>
      </c>
    </row>
    <row r="34" s="1" customFormat="1" ht="48" spans="1:18">
      <c r="A34" s="10" t="s">
        <v>64</v>
      </c>
      <c r="B34" s="14" t="s">
        <v>65</v>
      </c>
      <c r="C34" s="15">
        <v>44945</v>
      </c>
      <c r="D34" s="10" t="s">
        <v>66</v>
      </c>
      <c r="E34" s="16">
        <v>44960</v>
      </c>
      <c r="F34" s="14" t="s">
        <v>67</v>
      </c>
      <c r="G34" s="27" t="s">
        <v>126</v>
      </c>
      <c r="H34" s="18" t="s">
        <v>127</v>
      </c>
      <c r="I34" s="48" t="s">
        <v>50</v>
      </c>
      <c r="J34" s="63" t="s">
        <v>69</v>
      </c>
      <c r="K34" s="48" t="s">
        <v>52</v>
      </c>
      <c r="L34" s="52">
        <v>1577500</v>
      </c>
      <c r="M34" s="52">
        <v>323534.42</v>
      </c>
      <c r="N34" s="59">
        <f t="shared" si="5"/>
        <v>1253965.58</v>
      </c>
      <c r="O34" s="61">
        <f t="shared" si="2"/>
        <v>0.205093134706815</v>
      </c>
      <c r="P34" s="56" t="s">
        <v>52</v>
      </c>
      <c r="Q34" s="60" t="s">
        <v>53</v>
      </c>
      <c r="R34" s="70" t="s">
        <v>54</v>
      </c>
    </row>
    <row r="35" s="1" customFormat="1" ht="48" spans="1:18">
      <c r="A35" s="10" t="s">
        <v>95</v>
      </c>
      <c r="B35" s="20" t="s">
        <v>96</v>
      </c>
      <c r="C35" s="21">
        <v>45065</v>
      </c>
      <c r="D35" s="10" t="s">
        <v>97</v>
      </c>
      <c r="E35" s="21">
        <v>45087</v>
      </c>
      <c r="F35" s="14" t="s">
        <v>98</v>
      </c>
      <c r="G35" s="27" t="s">
        <v>126</v>
      </c>
      <c r="H35" s="18" t="s">
        <v>128</v>
      </c>
      <c r="I35" s="48" t="s">
        <v>50</v>
      </c>
      <c r="J35" s="63" t="s">
        <v>51</v>
      </c>
      <c r="K35" s="48" t="s">
        <v>52</v>
      </c>
      <c r="L35" s="52">
        <v>1400000</v>
      </c>
      <c r="M35" s="59"/>
      <c r="N35" s="59">
        <f t="shared" si="5"/>
        <v>1400000</v>
      </c>
      <c r="O35" s="61">
        <f t="shared" si="2"/>
        <v>0</v>
      </c>
      <c r="P35" s="56" t="s">
        <v>53</v>
      </c>
      <c r="Q35" s="60" t="s">
        <v>53</v>
      </c>
      <c r="R35" s="71" t="s">
        <v>54</v>
      </c>
    </row>
    <row r="36" customFormat="1" ht="48" spans="1:18">
      <c r="A36" s="14" t="s">
        <v>44</v>
      </c>
      <c r="B36" s="14" t="s">
        <v>45</v>
      </c>
      <c r="C36" s="15">
        <v>44907</v>
      </c>
      <c r="D36" s="10" t="s">
        <v>46</v>
      </c>
      <c r="E36" s="16">
        <v>44939</v>
      </c>
      <c r="F36" s="10" t="s">
        <v>47</v>
      </c>
      <c r="G36" s="27" t="s">
        <v>126</v>
      </c>
      <c r="H36" s="18" t="s">
        <v>128</v>
      </c>
      <c r="I36" s="48" t="s">
        <v>50</v>
      </c>
      <c r="J36" s="48" t="s">
        <v>51</v>
      </c>
      <c r="K36" s="48" t="s">
        <v>52</v>
      </c>
      <c r="L36" s="52">
        <v>2000000</v>
      </c>
      <c r="M36" s="59">
        <v>1323500</v>
      </c>
      <c r="N36" s="54">
        <f t="shared" si="5"/>
        <v>676500</v>
      </c>
      <c r="O36" s="55">
        <f t="shared" si="2"/>
        <v>0.66175</v>
      </c>
      <c r="P36" s="56" t="s">
        <v>53</v>
      </c>
      <c r="Q36" s="60" t="s">
        <v>53</v>
      </c>
      <c r="R36" s="70" t="s">
        <v>54</v>
      </c>
    </row>
    <row r="37" customFormat="1" ht="26" customHeight="1" spans="1:18">
      <c r="A37" s="28" t="s">
        <v>14</v>
      </c>
      <c r="B37" s="28"/>
      <c r="C37" s="28"/>
      <c r="D37" s="28"/>
      <c r="E37" s="28"/>
      <c r="F37" s="28"/>
      <c r="G37" s="29"/>
      <c r="H37" s="28"/>
      <c r="I37" s="28"/>
      <c r="J37" s="28"/>
      <c r="K37" s="28"/>
      <c r="L37" s="62">
        <f t="shared" ref="L37:N37" si="6">SUBTOTAL(9,L33:L36)</f>
        <v>6600000</v>
      </c>
      <c r="M37" s="62">
        <f t="shared" si="6"/>
        <v>2648405.76</v>
      </c>
      <c r="N37" s="62">
        <f t="shared" si="6"/>
        <v>3951594.24</v>
      </c>
      <c r="O37" s="50">
        <f t="shared" si="2"/>
        <v>0.4012736</v>
      </c>
      <c r="P37" s="64"/>
      <c r="Q37" s="62"/>
      <c r="R37" s="64"/>
    </row>
    <row r="38" customFormat="1" ht="48" spans="1:18">
      <c r="A38" s="14" t="s">
        <v>44</v>
      </c>
      <c r="B38" s="14" t="s">
        <v>45</v>
      </c>
      <c r="C38" s="15">
        <v>44907</v>
      </c>
      <c r="D38" s="10" t="s">
        <v>46</v>
      </c>
      <c r="E38" s="16">
        <v>44939</v>
      </c>
      <c r="F38" s="10" t="s">
        <v>47</v>
      </c>
      <c r="G38" s="17" t="s">
        <v>129</v>
      </c>
      <c r="H38" s="17" t="s">
        <v>130</v>
      </c>
      <c r="I38" s="48" t="s">
        <v>50</v>
      </c>
      <c r="J38" s="48" t="s">
        <v>51</v>
      </c>
      <c r="K38" s="48" t="s">
        <v>52</v>
      </c>
      <c r="L38" s="52">
        <v>3500000</v>
      </c>
      <c r="M38" s="59">
        <v>1950000</v>
      </c>
      <c r="N38" s="54">
        <f t="shared" ref="N38:N42" si="7">L38-M38</f>
        <v>1550000</v>
      </c>
      <c r="O38" s="55">
        <f t="shared" si="2"/>
        <v>0.557142857142857</v>
      </c>
      <c r="P38" s="56" t="s">
        <v>53</v>
      </c>
      <c r="Q38" s="60" t="s">
        <v>53</v>
      </c>
      <c r="R38" s="70" t="s">
        <v>54</v>
      </c>
    </row>
    <row r="39" customFormat="1" ht="29" customHeight="1" spans="1:18">
      <c r="A39" s="28" t="s">
        <v>15</v>
      </c>
      <c r="B39" s="28"/>
      <c r="C39" s="28"/>
      <c r="D39" s="28"/>
      <c r="E39" s="28"/>
      <c r="F39" s="28"/>
      <c r="G39" s="29"/>
      <c r="H39" s="28"/>
      <c r="I39" s="28"/>
      <c r="J39" s="28"/>
      <c r="K39" s="28"/>
      <c r="L39" s="62">
        <f t="shared" ref="L39:N39" si="8">SUBTOTAL(9,L38:L38)</f>
        <v>3500000</v>
      </c>
      <c r="M39" s="62">
        <f t="shared" si="8"/>
        <v>1950000</v>
      </c>
      <c r="N39" s="62">
        <f t="shared" si="8"/>
        <v>1550000</v>
      </c>
      <c r="O39" s="50">
        <f t="shared" si="2"/>
        <v>0.557142857142857</v>
      </c>
      <c r="P39" s="64"/>
      <c r="Q39" s="62"/>
      <c r="R39" s="64"/>
    </row>
    <row r="40" customFormat="1" ht="36" spans="1:18">
      <c r="A40" s="10" t="s">
        <v>64</v>
      </c>
      <c r="B40" s="14" t="s">
        <v>65</v>
      </c>
      <c r="C40" s="15">
        <v>44945</v>
      </c>
      <c r="D40" s="10" t="s">
        <v>66</v>
      </c>
      <c r="E40" s="16">
        <v>44960</v>
      </c>
      <c r="F40" s="19" t="s">
        <v>67</v>
      </c>
      <c r="G40" s="27" t="s">
        <v>131</v>
      </c>
      <c r="H40" s="30" t="s">
        <v>132</v>
      </c>
      <c r="I40" s="48" t="s">
        <v>50</v>
      </c>
      <c r="J40" s="57" t="s">
        <v>69</v>
      </c>
      <c r="K40" s="48" t="s">
        <v>52</v>
      </c>
      <c r="L40" s="65">
        <v>2800000</v>
      </c>
      <c r="M40" s="65">
        <v>2800000</v>
      </c>
      <c r="N40" s="54">
        <f t="shared" si="7"/>
        <v>0</v>
      </c>
      <c r="O40" s="55">
        <f t="shared" si="2"/>
        <v>1</v>
      </c>
      <c r="P40" s="56" t="s">
        <v>53</v>
      </c>
      <c r="Q40" s="60" t="s">
        <v>53</v>
      </c>
      <c r="R40" s="72" t="s">
        <v>133</v>
      </c>
    </row>
    <row r="41" customFormat="1" ht="33" customHeight="1" spans="1:18">
      <c r="A41" s="28" t="s">
        <v>16</v>
      </c>
      <c r="B41" s="28"/>
      <c r="C41" s="28"/>
      <c r="D41" s="28"/>
      <c r="E41" s="28"/>
      <c r="F41" s="28"/>
      <c r="G41" s="29"/>
      <c r="H41" s="28"/>
      <c r="I41" s="28"/>
      <c r="J41" s="28"/>
      <c r="K41" s="28"/>
      <c r="L41" s="62">
        <f t="shared" ref="L41:N41" si="9">SUBTOTAL(9,L40:L40)</f>
        <v>2800000</v>
      </c>
      <c r="M41" s="62">
        <f t="shared" si="9"/>
        <v>2800000</v>
      </c>
      <c r="N41" s="62">
        <f t="shared" si="9"/>
        <v>0</v>
      </c>
      <c r="O41" s="50">
        <f t="shared" si="2"/>
        <v>1</v>
      </c>
      <c r="P41" s="64"/>
      <c r="Q41" s="62"/>
      <c r="R41" s="64"/>
    </row>
    <row r="42" s="1" customFormat="1" ht="46" customHeight="1" spans="1:18">
      <c r="A42" s="63"/>
      <c r="B42" s="63"/>
      <c r="C42" s="63"/>
      <c r="D42" s="10" t="s">
        <v>83</v>
      </c>
      <c r="E42" s="73">
        <v>45051</v>
      </c>
      <c r="F42" s="10" t="s">
        <v>84</v>
      </c>
      <c r="G42" s="31" t="s">
        <v>134</v>
      </c>
      <c r="H42" s="105" t="s">
        <v>135</v>
      </c>
      <c r="I42" s="63" t="s">
        <v>60</v>
      </c>
      <c r="J42" s="63" t="s">
        <v>82</v>
      </c>
      <c r="K42" s="63" t="s">
        <v>52</v>
      </c>
      <c r="L42" s="66">
        <v>2371000</v>
      </c>
      <c r="M42" s="66"/>
      <c r="N42" s="59">
        <f t="shared" si="7"/>
        <v>2371000</v>
      </c>
      <c r="O42" s="61">
        <f t="shared" si="2"/>
        <v>0</v>
      </c>
      <c r="P42" s="63" t="s">
        <v>53</v>
      </c>
      <c r="Q42" s="66" t="s">
        <v>52</v>
      </c>
      <c r="R42" s="67"/>
    </row>
    <row r="43" customFormat="1" ht="33" customHeight="1" spans="1:18">
      <c r="A43" s="28" t="s">
        <v>17</v>
      </c>
      <c r="B43" s="28"/>
      <c r="C43" s="28"/>
      <c r="D43" s="28"/>
      <c r="E43" s="28"/>
      <c r="F43" s="28"/>
      <c r="G43" s="29"/>
      <c r="H43" s="28"/>
      <c r="I43" s="28"/>
      <c r="J43" s="28"/>
      <c r="K43" s="28"/>
      <c r="L43" s="62">
        <f t="shared" ref="L43:O43" si="10">SUBTOTAL(9,L42:L42)</f>
        <v>2371000</v>
      </c>
      <c r="M43" s="62">
        <f t="shared" si="10"/>
        <v>0</v>
      </c>
      <c r="N43" s="62">
        <f t="shared" si="10"/>
        <v>2371000</v>
      </c>
      <c r="O43" s="62">
        <f t="shared" si="10"/>
        <v>0</v>
      </c>
      <c r="P43" s="64"/>
      <c r="Q43" s="62"/>
      <c r="R43" s="64"/>
    </row>
    <row r="44" s="1" customFormat="1" ht="48" customHeight="1" spans="1:18">
      <c r="A44" s="10" t="s">
        <v>95</v>
      </c>
      <c r="B44" s="20" t="s">
        <v>96</v>
      </c>
      <c r="C44" s="21">
        <v>45065</v>
      </c>
      <c r="D44" s="10" t="s">
        <v>97</v>
      </c>
      <c r="E44" s="21">
        <v>45087</v>
      </c>
      <c r="F44" s="14" t="s">
        <v>98</v>
      </c>
      <c r="G44" s="31" t="s">
        <v>136</v>
      </c>
      <c r="H44" s="32" t="s">
        <v>137</v>
      </c>
      <c r="I44" s="48" t="s">
        <v>50</v>
      </c>
      <c r="J44" s="48" t="s">
        <v>51</v>
      </c>
      <c r="K44" s="48" t="s">
        <v>52</v>
      </c>
      <c r="L44" s="66">
        <v>816000</v>
      </c>
      <c r="M44" s="66"/>
      <c r="N44" s="59">
        <f t="shared" ref="N44:N53" si="11">L44-M44</f>
        <v>816000</v>
      </c>
      <c r="O44" s="61">
        <f>M44/L44</f>
        <v>0</v>
      </c>
      <c r="P44" s="67" t="s">
        <v>53</v>
      </c>
      <c r="Q44" s="66" t="s">
        <v>53</v>
      </c>
      <c r="R44" s="71" t="s">
        <v>54</v>
      </c>
    </row>
    <row r="45" customFormat="1" ht="34" customHeight="1" spans="1:18">
      <c r="A45" s="28" t="s">
        <v>18</v>
      </c>
      <c r="B45" s="28"/>
      <c r="C45" s="28"/>
      <c r="D45" s="28"/>
      <c r="E45" s="28"/>
      <c r="F45" s="28"/>
      <c r="G45" s="29"/>
      <c r="H45" s="28"/>
      <c r="I45" s="28"/>
      <c r="J45" s="28"/>
      <c r="K45" s="28"/>
      <c r="L45" s="62">
        <f t="shared" ref="L45:N45" si="12">SUBTOTAL(9,L44:L44)</f>
        <v>816000</v>
      </c>
      <c r="M45" s="62">
        <f t="shared" si="12"/>
        <v>0</v>
      </c>
      <c r="N45" s="62">
        <f t="shared" si="12"/>
        <v>816000</v>
      </c>
      <c r="O45" s="50">
        <f>M45/L45</f>
        <v>0</v>
      </c>
      <c r="P45" s="64"/>
      <c r="Q45" s="62"/>
      <c r="R45" s="64"/>
    </row>
    <row r="46" customFormat="1" ht="54" customHeight="1" spans="1:18">
      <c r="A46" s="14" t="s">
        <v>44</v>
      </c>
      <c r="B46" s="14" t="s">
        <v>45</v>
      </c>
      <c r="C46" s="15">
        <v>44907</v>
      </c>
      <c r="D46" s="10" t="s">
        <v>46</v>
      </c>
      <c r="E46" s="16">
        <v>44939</v>
      </c>
      <c r="F46" s="10" t="s">
        <v>47</v>
      </c>
      <c r="G46" s="18" t="s">
        <v>138</v>
      </c>
      <c r="H46" s="18" t="s">
        <v>139</v>
      </c>
      <c r="I46" s="48" t="s">
        <v>50</v>
      </c>
      <c r="J46" s="48" t="s">
        <v>51</v>
      </c>
      <c r="K46" s="48" t="s">
        <v>52</v>
      </c>
      <c r="L46" s="52">
        <v>6500000</v>
      </c>
      <c r="M46" s="59">
        <v>4200000</v>
      </c>
      <c r="N46" s="54">
        <f t="shared" si="11"/>
        <v>2300000</v>
      </c>
      <c r="O46" s="55">
        <f t="shared" ref="O46:O75" si="13">M46/L46</f>
        <v>0.646153846153846</v>
      </c>
      <c r="P46" s="56" t="s">
        <v>52</v>
      </c>
      <c r="Q46" s="52" t="s">
        <v>52</v>
      </c>
      <c r="R46" s="70" t="s">
        <v>54</v>
      </c>
    </row>
    <row r="47" customFormat="1" ht="54" customHeight="1" spans="1:18">
      <c r="A47" s="14" t="s">
        <v>44</v>
      </c>
      <c r="B47" s="14" t="s">
        <v>45</v>
      </c>
      <c r="C47" s="15">
        <v>44907</v>
      </c>
      <c r="D47" s="10" t="s">
        <v>46</v>
      </c>
      <c r="E47" s="16">
        <v>44939</v>
      </c>
      <c r="F47" s="10" t="s">
        <v>47</v>
      </c>
      <c r="G47" s="18" t="s">
        <v>138</v>
      </c>
      <c r="H47" s="18" t="s">
        <v>140</v>
      </c>
      <c r="I47" s="48" t="s">
        <v>50</v>
      </c>
      <c r="J47" s="48" t="s">
        <v>51</v>
      </c>
      <c r="K47" s="48" t="s">
        <v>52</v>
      </c>
      <c r="L47" s="52">
        <v>2000000</v>
      </c>
      <c r="M47" s="59">
        <v>1670000</v>
      </c>
      <c r="N47" s="54">
        <f t="shared" si="11"/>
        <v>330000</v>
      </c>
      <c r="O47" s="55">
        <f t="shared" si="13"/>
        <v>0.835</v>
      </c>
      <c r="P47" s="56" t="s">
        <v>53</v>
      </c>
      <c r="Q47" s="52" t="s">
        <v>52</v>
      </c>
      <c r="R47" s="70" t="s">
        <v>54</v>
      </c>
    </row>
    <row r="48" s="1" customFormat="1" ht="54" customHeight="1" spans="1:18">
      <c r="A48" s="10" t="s">
        <v>64</v>
      </c>
      <c r="B48" s="14" t="s">
        <v>65</v>
      </c>
      <c r="C48" s="15">
        <v>44945</v>
      </c>
      <c r="D48" s="10" t="s">
        <v>66</v>
      </c>
      <c r="E48" s="16">
        <v>44960</v>
      </c>
      <c r="F48" s="14" t="s">
        <v>67</v>
      </c>
      <c r="G48" s="18" t="s">
        <v>138</v>
      </c>
      <c r="H48" s="18" t="s">
        <v>140</v>
      </c>
      <c r="I48" s="48" t="s">
        <v>50</v>
      </c>
      <c r="J48" s="63" t="s">
        <v>69</v>
      </c>
      <c r="K48" s="48" t="s">
        <v>52</v>
      </c>
      <c r="L48" s="52">
        <v>1390000</v>
      </c>
      <c r="M48" s="59">
        <v>670000</v>
      </c>
      <c r="N48" s="59">
        <f t="shared" si="11"/>
        <v>720000</v>
      </c>
      <c r="O48" s="61">
        <f t="shared" si="13"/>
        <v>0.482014388489209</v>
      </c>
      <c r="P48" s="56" t="s">
        <v>53</v>
      </c>
      <c r="Q48" s="52" t="s">
        <v>52</v>
      </c>
      <c r="R48" s="70" t="s">
        <v>54</v>
      </c>
    </row>
    <row r="49" s="1" customFormat="1" ht="54" customHeight="1" spans="1:18">
      <c r="A49" s="14" t="s">
        <v>44</v>
      </c>
      <c r="B49" s="14" t="s">
        <v>45</v>
      </c>
      <c r="C49" s="15">
        <v>44907</v>
      </c>
      <c r="D49" s="10" t="s">
        <v>46</v>
      </c>
      <c r="E49" s="16">
        <v>44939</v>
      </c>
      <c r="F49" s="10" t="s">
        <v>47</v>
      </c>
      <c r="G49" s="18" t="s">
        <v>138</v>
      </c>
      <c r="H49" s="18" t="s">
        <v>141</v>
      </c>
      <c r="I49" s="48" t="s">
        <v>50</v>
      </c>
      <c r="J49" s="48" t="s">
        <v>51</v>
      </c>
      <c r="K49" s="48" t="s">
        <v>52</v>
      </c>
      <c r="L49" s="52">
        <v>2000000</v>
      </c>
      <c r="M49" s="59"/>
      <c r="N49" s="59">
        <f t="shared" si="11"/>
        <v>2000000</v>
      </c>
      <c r="O49" s="61">
        <f t="shared" si="13"/>
        <v>0</v>
      </c>
      <c r="P49" s="56" t="s">
        <v>53</v>
      </c>
      <c r="Q49" s="52" t="s">
        <v>52</v>
      </c>
      <c r="R49" s="70" t="s">
        <v>54</v>
      </c>
    </row>
    <row r="50" s="1" customFormat="1" ht="48" spans="1:18">
      <c r="A50" s="10" t="s">
        <v>64</v>
      </c>
      <c r="B50" s="14" t="s">
        <v>65</v>
      </c>
      <c r="C50" s="15">
        <v>44945</v>
      </c>
      <c r="D50" s="10" t="s">
        <v>66</v>
      </c>
      <c r="E50" s="16">
        <v>44960</v>
      </c>
      <c r="F50" s="14" t="s">
        <v>67</v>
      </c>
      <c r="G50" s="18" t="s">
        <v>138</v>
      </c>
      <c r="H50" s="18" t="s">
        <v>141</v>
      </c>
      <c r="I50" s="48" t="s">
        <v>50</v>
      </c>
      <c r="J50" s="63" t="s">
        <v>69</v>
      </c>
      <c r="K50" s="48" t="s">
        <v>52</v>
      </c>
      <c r="L50" s="52">
        <v>2000000</v>
      </c>
      <c r="M50" s="59">
        <v>2000000</v>
      </c>
      <c r="N50" s="59">
        <f t="shared" si="11"/>
        <v>0</v>
      </c>
      <c r="O50" s="61">
        <f t="shared" si="13"/>
        <v>1</v>
      </c>
      <c r="P50" s="56" t="s">
        <v>53</v>
      </c>
      <c r="Q50" s="52" t="s">
        <v>52</v>
      </c>
      <c r="R50" s="70" t="s">
        <v>54</v>
      </c>
    </row>
    <row r="51" s="1" customFormat="1" ht="40" customHeight="1" spans="1:18">
      <c r="A51" s="10"/>
      <c r="B51" s="14"/>
      <c r="C51" s="15"/>
      <c r="D51" s="10" t="s">
        <v>80</v>
      </c>
      <c r="E51" s="73">
        <v>45051</v>
      </c>
      <c r="F51" s="10" t="s">
        <v>81</v>
      </c>
      <c r="G51" s="18" t="s">
        <v>138</v>
      </c>
      <c r="H51" s="10" t="s">
        <v>141</v>
      </c>
      <c r="I51" s="48" t="s">
        <v>50</v>
      </c>
      <c r="J51" s="63" t="s">
        <v>82</v>
      </c>
      <c r="K51" s="48" t="s">
        <v>52</v>
      </c>
      <c r="L51" s="52">
        <v>125000</v>
      </c>
      <c r="M51" s="59"/>
      <c r="N51" s="59">
        <f t="shared" si="11"/>
        <v>125000</v>
      </c>
      <c r="O51" s="61">
        <f t="shared" si="13"/>
        <v>0</v>
      </c>
      <c r="P51" s="56" t="s">
        <v>53</v>
      </c>
      <c r="Q51" s="52" t="s">
        <v>52</v>
      </c>
      <c r="R51" s="70" t="s">
        <v>54</v>
      </c>
    </row>
    <row r="52" customFormat="1" ht="48" spans="1:18">
      <c r="A52" s="10" t="s">
        <v>64</v>
      </c>
      <c r="B52" s="14" t="s">
        <v>65</v>
      </c>
      <c r="C52" s="15">
        <v>44945</v>
      </c>
      <c r="D52" s="10" t="s">
        <v>66</v>
      </c>
      <c r="E52" s="16">
        <v>44960</v>
      </c>
      <c r="F52" s="19" t="s">
        <v>67</v>
      </c>
      <c r="G52" s="33" t="s">
        <v>138</v>
      </c>
      <c r="H52" s="33" t="s">
        <v>142</v>
      </c>
      <c r="I52" s="48" t="s">
        <v>50</v>
      </c>
      <c r="J52" s="57" t="s">
        <v>69</v>
      </c>
      <c r="K52" s="48" t="s">
        <v>52</v>
      </c>
      <c r="L52" s="52">
        <v>985000</v>
      </c>
      <c r="M52" s="59"/>
      <c r="N52" s="54">
        <f t="shared" si="11"/>
        <v>985000</v>
      </c>
      <c r="O52" s="55">
        <f t="shared" si="13"/>
        <v>0</v>
      </c>
      <c r="P52" s="56" t="s">
        <v>52</v>
      </c>
      <c r="Q52" s="52" t="s">
        <v>52</v>
      </c>
      <c r="R52" s="70" t="s">
        <v>54</v>
      </c>
    </row>
    <row r="53" customFormat="1" ht="44" customHeight="1" spans="1:18">
      <c r="A53" s="10" t="s">
        <v>64</v>
      </c>
      <c r="B53" s="14" t="s">
        <v>65</v>
      </c>
      <c r="C53" s="15">
        <v>44945</v>
      </c>
      <c r="D53" s="10" t="s">
        <v>66</v>
      </c>
      <c r="E53" s="16">
        <v>44960</v>
      </c>
      <c r="F53" s="19" t="s">
        <v>67</v>
      </c>
      <c r="G53" s="33" t="s">
        <v>138</v>
      </c>
      <c r="H53" s="33" t="s">
        <v>142</v>
      </c>
      <c r="I53" s="48" t="s">
        <v>50</v>
      </c>
      <c r="J53" s="57" t="s">
        <v>69</v>
      </c>
      <c r="K53" s="48" t="s">
        <v>52</v>
      </c>
      <c r="L53" s="52">
        <v>4015000</v>
      </c>
      <c r="M53" s="59">
        <v>1440000</v>
      </c>
      <c r="N53" s="54">
        <f t="shared" si="11"/>
        <v>2575000</v>
      </c>
      <c r="O53" s="55">
        <f t="shared" si="13"/>
        <v>0.35865504358655</v>
      </c>
      <c r="P53" s="56" t="s">
        <v>52</v>
      </c>
      <c r="Q53" s="52" t="s">
        <v>52</v>
      </c>
      <c r="R53" s="72" t="s">
        <v>133</v>
      </c>
    </row>
    <row r="54" customFormat="1" ht="29" customHeight="1" spans="1:18">
      <c r="A54" s="28" t="s">
        <v>19</v>
      </c>
      <c r="B54" s="28"/>
      <c r="C54" s="28"/>
      <c r="D54" s="28"/>
      <c r="E54" s="28"/>
      <c r="F54" s="28"/>
      <c r="G54" s="29"/>
      <c r="H54" s="28"/>
      <c r="I54" s="28"/>
      <c r="J54" s="28"/>
      <c r="K54" s="28"/>
      <c r="L54" s="62">
        <f t="shared" ref="L54:N54" si="14">SUBTOTAL(9,L46:L53)</f>
        <v>19015000</v>
      </c>
      <c r="M54" s="62">
        <f t="shared" si="14"/>
        <v>9980000</v>
      </c>
      <c r="N54" s="62">
        <f t="shared" si="14"/>
        <v>9035000</v>
      </c>
      <c r="O54" s="50">
        <f t="shared" si="13"/>
        <v>0.524848803576124</v>
      </c>
      <c r="P54" s="64"/>
      <c r="Q54" s="62"/>
      <c r="R54" s="64"/>
    </row>
    <row r="55" s="1" customFormat="1" ht="48" spans="1:18">
      <c r="A55" s="14" t="s">
        <v>44</v>
      </c>
      <c r="B55" s="14" t="s">
        <v>45</v>
      </c>
      <c r="C55" s="15">
        <v>44907</v>
      </c>
      <c r="D55" s="10" t="s">
        <v>46</v>
      </c>
      <c r="E55" s="16">
        <v>44939</v>
      </c>
      <c r="F55" s="10" t="s">
        <v>47</v>
      </c>
      <c r="G55" s="17" t="s">
        <v>143</v>
      </c>
      <c r="H55" s="17" t="s">
        <v>144</v>
      </c>
      <c r="I55" s="48" t="s">
        <v>50</v>
      </c>
      <c r="J55" s="48" t="s">
        <v>51</v>
      </c>
      <c r="K55" s="48" t="s">
        <v>52</v>
      </c>
      <c r="L55" s="52">
        <v>5500000</v>
      </c>
      <c r="M55" s="68">
        <v>1500000</v>
      </c>
      <c r="N55" s="59">
        <f t="shared" ref="N55:N60" si="15">L55-M55</f>
        <v>4000000</v>
      </c>
      <c r="O55" s="61">
        <f t="shared" si="13"/>
        <v>0.272727272727273</v>
      </c>
      <c r="P55" s="56" t="s">
        <v>52</v>
      </c>
      <c r="Q55" s="52" t="s">
        <v>52</v>
      </c>
      <c r="R55" s="70" t="s">
        <v>54</v>
      </c>
    </row>
    <row r="56" customFormat="1" ht="48" spans="1:18">
      <c r="A56" s="14" t="s">
        <v>44</v>
      </c>
      <c r="B56" s="14" t="s">
        <v>45</v>
      </c>
      <c r="C56" s="15">
        <v>44907</v>
      </c>
      <c r="D56" s="10" t="s">
        <v>46</v>
      </c>
      <c r="E56" s="16">
        <v>44939</v>
      </c>
      <c r="F56" s="10" t="s">
        <v>47</v>
      </c>
      <c r="G56" s="18" t="s">
        <v>143</v>
      </c>
      <c r="H56" s="17" t="s">
        <v>145</v>
      </c>
      <c r="I56" s="48" t="s">
        <v>50</v>
      </c>
      <c r="J56" s="48" t="s">
        <v>51</v>
      </c>
      <c r="K56" s="48" t="s">
        <v>52</v>
      </c>
      <c r="L56" s="65">
        <v>2000000</v>
      </c>
      <c r="M56" s="59">
        <v>2000000</v>
      </c>
      <c r="N56" s="54">
        <f t="shared" si="15"/>
        <v>0</v>
      </c>
      <c r="O56" s="55">
        <f t="shared" si="13"/>
        <v>1</v>
      </c>
      <c r="P56" s="56" t="s">
        <v>53</v>
      </c>
      <c r="Q56" s="52" t="s">
        <v>52</v>
      </c>
      <c r="R56" s="70" t="s">
        <v>54</v>
      </c>
    </row>
    <row r="57" customFormat="1" ht="52" customHeight="1" spans="1:18">
      <c r="A57" s="10" t="s">
        <v>64</v>
      </c>
      <c r="B57" s="14" t="s">
        <v>65</v>
      </c>
      <c r="C57" s="15">
        <v>44945</v>
      </c>
      <c r="D57" s="10" t="s">
        <v>66</v>
      </c>
      <c r="E57" s="16">
        <v>44960</v>
      </c>
      <c r="F57" s="19" t="s">
        <v>67</v>
      </c>
      <c r="G57" s="34" t="s">
        <v>143</v>
      </c>
      <c r="H57" s="35" t="s">
        <v>145</v>
      </c>
      <c r="I57" s="48" t="s">
        <v>50</v>
      </c>
      <c r="J57" s="57" t="s">
        <v>69</v>
      </c>
      <c r="K57" s="48" t="s">
        <v>52</v>
      </c>
      <c r="L57" s="65">
        <v>940000</v>
      </c>
      <c r="M57" s="59">
        <v>600000</v>
      </c>
      <c r="N57" s="54">
        <f t="shared" si="15"/>
        <v>340000</v>
      </c>
      <c r="O57" s="55">
        <f t="shared" si="13"/>
        <v>0.638297872340426</v>
      </c>
      <c r="P57" s="56" t="s">
        <v>53</v>
      </c>
      <c r="Q57" s="52" t="s">
        <v>52</v>
      </c>
      <c r="R57" s="70" t="s">
        <v>54</v>
      </c>
    </row>
    <row r="58" customFormat="1" ht="52" customHeight="1" spans="1:18">
      <c r="A58" s="10" t="s">
        <v>64</v>
      </c>
      <c r="B58" s="14" t="s">
        <v>65</v>
      </c>
      <c r="C58" s="15">
        <v>44945</v>
      </c>
      <c r="D58" s="10" t="s">
        <v>66</v>
      </c>
      <c r="E58" s="16">
        <v>44960</v>
      </c>
      <c r="F58" s="19" t="s">
        <v>67</v>
      </c>
      <c r="G58" s="34" t="s">
        <v>143</v>
      </c>
      <c r="H58" s="35" t="s">
        <v>145</v>
      </c>
      <c r="I58" s="48" t="s">
        <v>50</v>
      </c>
      <c r="J58" s="57" t="s">
        <v>69</v>
      </c>
      <c r="K58" s="48" t="s">
        <v>52</v>
      </c>
      <c r="L58" s="65">
        <v>495000</v>
      </c>
      <c r="M58" s="59"/>
      <c r="N58" s="54">
        <f t="shared" si="15"/>
        <v>495000</v>
      </c>
      <c r="O58" s="55">
        <f t="shared" si="13"/>
        <v>0</v>
      </c>
      <c r="P58" s="56" t="s">
        <v>53</v>
      </c>
      <c r="Q58" s="52" t="s">
        <v>52</v>
      </c>
      <c r="R58" s="72" t="s">
        <v>133</v>
      </c>
    </row>
    <row r="59" customFormat="1" ht="52" customHeight="1" spans="1:18">
      <c r="A59" s="14" t="s">
        <v>44</v>
      </c>
      <c r="B59" s="14" t="s">
        <v>45</v>
      </c>
      <c r="C59" s="15">
        <v>44907</v>
      </c>
      <c r="D59" s="10" t="s">
        <v>46</v>
      </c>
      <c r="E59" s="16">
        <v>44939</v>
      </c>
      <c r="F59" s="10" t="s">
        <v>47</v>
      </c>
      <c r="G59" s="18" t="s">
        <v>143</v>
      </c>
      <c r="H59" s="17" t="s">
        <v>146</v>
      </c>
      <c r="I59" s="48" t="s">
        <v>50</v>
      </c>
      <c r="J59" s="48" t="s">
        <v>51</v>
      </c>
      <c r="K59" s="48" t="s">
        <v>52</v>
      </c>
      <c r="L59" s="52">
        <v>2000000</v>
      </c>
      <c r="M59" s="59">
        <v>1900000</v>
      </c>
      <c r="N59" s="54">
        <f t="shared" si="15"/>
        <v>100000</v>
      </c>
      <c r="O59" s="55">
        <f t="shared" si="13"/>
        <v>0.95</v>
      </c>
      <c r="P59" s="56" t="s">
        <v>53</v>
      </c>
      <c r="Q59" s="52" t="s">
        <v>52</v>
      </c>
      <c r="R59" s="70" t="s">
        <v>54</v>
      </c>
    </row>
    <row r="60" customFormat="1" ht="52" customHeight="1" spans="1:18">
      <c r="A60" s="10" t="s">
        <v>64</v>
      </c>
      <c r="B60" s="14" t="s">
        <v>65</v>
      </c>
      <c r="C60" s="15">
        <v>44945</v>
      </c>
      <c r="D60" s="10" t="s">
        <v>66</v>
      </c>
      <c r="E60" s="16">
        <v>44960</v>
      </c>
      <c r="F60" s="19" t="s">
        <v>67</v>
      </c>
      <c r="G60" s="18" t="s">
        <v>143</v>
      </c>
      <c r="H60" s="17" t="s">
        <v>146</v>
      </c>
      <c r="I60" s="48" t="s">
        <v>50</v>
      </c>
      <c r="J60" s="57" t="s">
        <v>69</v>
      </c>
      <c r="K60" s="48" t="s">
        <v>52</v>
      </c>
      <c r="L60" s="52">
        <v>460000</v>
      </c>
      <c r="M60" s="59"/>
      <c r="N60" s="54">
        <f t="shared" si="15"/>
        <v>460000</v>
      </c>
      <c r="O60" s="55">
        <f t="shared" si="13"/>
        <v>0</v>
      </c>
      <c r="P60" s="56" t="s">
        <v>53</v>
      </c>
      <c r="Q60" s="52" t="s">
        <v>52</v>
      </c>
      <c r="R60" s="72" t="s">
        <v>133</v>
      </c>
    </row>
    <row r="61" customFormat="1" ht="23" customHeight="1" spans="1:18">
      <c r="A61" s="28" t="s">
        <v>20</v>
      </c>
      <c r="B61" s="28"/>
      <c r="C61" s="28"/>
      <c r="D61" s="28"/>
      <c r="E61" s="28"/>
      <c r="F61" s="28"/>
      <c r="G61" s="29"/>
      <c r="H61" s="28"/>
      <c r="I61" s="28"/>
      <c r="J61" s="28"/>
      <c r="K61" s="28"/>
      <c r="L61" s="62">
        <f t="shared" ref="L61:N61" si="16">SUBTOTAL(9,L55:L60)</f>
        <v>11395000</v>
      </c>
      <c r="M61" s="62">
        <f t="shared" si="16"/>
        <v>6000000</v>
      </c>
      <c r="N61" s="62">
        <f t="shared" si="16"/>
        <v>5395000</v>
      </c>
      <c r="O61" s="50">
        <f t="shared" si="13"/>
        <v>0.526546731022378</v>
      </c>
      <c r="P61" s="64"/>
      <c r="Q61" s="62"/>
      <c r="R61" s="64"/>
    </row>
    <row r="62" customFormat="1" ht="36" spans="1:18">
      <c r="A62" s="14" t="s">
        <v>44</v>
      </c>
      <c r="B62" s="14" t="s">
        <v>45</v>
      </c>
      <c r="C62" s="15">
        <v>44907</v>
      </c>
      <c r="D62" s="10" t="s">
        <v>46</v>
      </c>
      <c r="E62" s="16">
        <v>44939</v>
      </c>
      <c r="F62" s="10" t="s">
        <v>47</v>
      </c>
      <c r="G62" s="17" t="s">
        <v>147</v>
      </c>
      <c r="H62" s="18" t="s">
        <v>148</v>
      </c>
      <c r="I62" s="48" t="s">
        <v>50</v>
      </c>
      <c r="J62" s="48" t="s">
        <v>51</v>
      </c>
      <c r="K62" s="48" t="s">
        <v>52</v>
      </c>
      <c r="L62" s="52">
        <v>3900000</v>
      </c>
      <c r="M62" s="59">
        <v>1910000</v>
      </c>
      <c r="N62" s="54">
        <f>L62-M62</f>
        <v>1990000</v>
      </c>
      <c r="O62" s="55">
        <f t="shared" si="13"/>
        <v>0.48974358974359</v>
      </c>
      <c r="P62" s="56" t="s">
        <v>53</v>
      </c>
      <c r="Q62" s="56" t="s">
        <v>53</v>
      </c>
      <c r="R62" s="56" t="s">
        <v>149</v>
      </c>
    </row>
    <row r="63" s="1" customFormat="1" ht="48" spans="1:18">
      <c r="A63" s="10" t="s">
        <v>95</v>
      </c>
      <c r="B63" s="20" t="s">
        <v>96</v>
      </c>
      <c r="C63" s="21">
        <v>45065</v>
      </c>
      <c r="D63" s="10" t="s">
        <v>97</v>
      </c>
      <c r="E63" s="21">
        <v>45087</v>
      </c>
      <c r="F63" s="14" t="s">
        <v>98</v>
      </c>
      <c r="G63" s="17" t="s">
        <v>147</v>
      </c>
      <c r="H63" s="36" t="s">
        <v>150</v>
      </c>
      <c r="I63" s="48" t="s">
        <v>50</v>
      </c>
      <c r="J63" s="48" t="s">
        <v>51</v>
      </c>
      <c r="K63" s="48" t="s">
        <v>52</v>
      </c>
      <c r="L63" s="52">
        <v>2300000</v>
      </c>
      <c r="M63" s="59"/>
      <c r="N63" s="59">
        <f>L63-M63</f>
        <v>2300000</v>
      </c>
      <c r="O63" s="61">
        <f t="shared" si="13"/>
        <v>0</v>
      </c>
      <c r="P63" s="56" t="s">
        <v>52</v>
      </c>
      <c r="Q63" s="56" t="s">
        <v>53</v>
      </c>
      <c r="R63" s="56" t="s">
        <v>54</v>
      </c>
    </row>
    <row r="64" s="1" customFormat="1" ht="36" spans="1:18">
      <c r="A64" s="10" t="s">
        <v>95</v>
      </c>
      <c r="B64" s="20" t="s">
        <v>96</v>
      </c>
      <c r="C64" s="21">
        <v>45065</v>
      </c>
      <c r="D64" s="10" t="s">
        <v>97</v>
      </c>
      <c r="E64" s="21">
        <v>45087</v>
      </c>
      <c r="F64" s="14" t="s">
        <v>98</v>
      </c>
      <c r="G64" s="17" t="s">
        <v>147</v>
      </c>
      <c r="H64" s="37"/>
      <c r="I64" s="48" t="s">
        <v>50</v>
      </c>
      <c r="J64" s="48" t="s">
        <v>51</v>
      </c>
      <c r="K64" s="48" t="s">
        <v>52</v>
      </c>
      <c r="L64" s="52">
        <v>500000</v>
      </c>
      <c r="M64" s="59"/>
      <c r="N64" s="59">
        <f>L64-M64</f>
        <v>500000</v>
      </c>
      <c r="O64" s="61">
        <f t="shared" si="13"/>
        <v>0</v>
      </c>
      <c r="P64" s="56" t="s">
        <v>52</v>
      </c>
      <c r="Q64" s="56" t="s">
        <v>53</v>
      </c>
      <c r="R64" s="56" t="s">
        <v>133</v>
      </c>
    </row>
    <row r="65" customFormat="1" ht="27" customHeight="1" spans="1:18">
      <c r="A65" s="28" t="s">
        <v>21</v>
      </c>
      <c r="B65" s="28"/>
      <c r="C65" s="28"/>
      <c r="D65" s="28"/>
      <c r="E65" s="28"/>
      <c r="F65" s="28"/>
      <c r="G65" s="29"/>
      <c r="H65" s="28"/>
      <c r="I65" s="28"/>
      <c r="J65" s="28"/>
      <c r="K65" s="28"/>
      <c r="L65" s="62">
        <f>SUBTOTAL(9,L62:L64)</f>
        <v>6700000</v>
      </c>
      <c r="M65" s="62">
        <f>SUBTOTAL(9,M62:M64)</f>
        <v>1910000</v>
      </c>
      <c r="N65" s="62">
        <f>SUBTOTAL(9,N62:N64)</f>
        <v>4790000</v>
      </c>
      <c r="O65" s="50">
        <f t="shared" si="13"/>
        <v>0.285074626865672</v>
      </c>
      <c r="P65" s="64"/>
      <c r="Q65" s="62"/>
      <c r="R65" s="64"/>
    </row>
    <row r="66" customFormat="1" ht="48" spans="1:18">
      <c r="A66" s="14" t="s">
        <v>44</v>
      </c>
      <c r="B66" s="14" t="s">
        <v>45</v>
      </c>
      <c r="C66" s="15">
        <v>44907</v>
      </c>
      <c r="D66" s="10" t="s">
        <v>46</v>
      </c>
      <c r="E66" s="16">
        <v>44939</v>
      </c>
      <c r="F66" s="10" t="s">
        <v>47</v>
      </c>
      <c r="G66" s="17" t="s">
        <v>156</v>
      </c>
      <c r="H66" s="17" t="s">
        <v>157</v>
      </c>
      <c r="I66" s="48" t="s">
        <v>50</v>
      </c>
      <c r="J66" s="48" t="s">
        <v>51</v>
      </c>
      <c r="K66" s="48" t="s">
        <v>52</v>
      </c>
      <c r="L66" s="52">
        <v>3220000</v>
      </c>
      <c r="M66" s="59">
        <v>960000</v>
      </c>
      <c r="N66" s="54">
        <f t="shared" ref="N66:N71" si="17">L66-M66</f>
        <v>2260000</v>
      </c>
      <c r="O66" s="55">
        <f t="shared" si="13"/>
        <v>0.298136645962733</v>
      </c>
      <c r="P66" s="56" t="s">
        <v>52</v>
      </c>
      <c r="Q66" s="56" t="s">
        <v>53</v>
      </c>
      <c r="R66" s="70" t="s">
        <v>54</v>
      </c>
    </row>
    <row r="67" customFormat="1" ht="48" spans="1:18">
      <c r="A67" s="14" t="s">
        <v>44</v>
      </c>
      <c r="B67" s="14" t="s">
        <v>45</v>
      </c>
      <c r="C67" s="15">
        <v>44907</v>
      </c>
      <c r="D67" s="10" t="s">
        <v>46</v>
      </c>
      <c r="E67" s="16">
        <v>44939</v>
      </c>
      <c r="F67" s="10" t="s">
        <v>47</v>
      </c>
      <c r="G67" s="39" t="s">
        <v>156</v>
      </c>
      <c r="H67" s="40" t="s">
        <v>158</v>
      </c>
      <c r="I67" s="48" t="s">
        <v>50</v>
      </c>
      <c r="J67" s="48" t="s">
        <v>51</v>
      </c>
      <c r="K67" s="48" t="s">
        <v>52</v>
      </c>
      <c r="L67" s="52">
        <v>1800000</v>
      </c>
      <c r="M67" s="59">
        <v>890000</v>
      </c>
      <c r="N67" s="54">
        <f t="shared" si="17"/>
        <v>910000</v>
      </c>
      <c r="O67" s="55">
        <f t="shared" si="13"/>
        <v>0.494444444444444</v>
      </c>
      <c r="P67" s="56" t="s">
        <v>53</v>
      </c>
      <c r="Q67" s="56" t="s">
        <v>53</v>
      </c>
      <c r="R67" s="70" t="s">
        <v>54</v>
      </c>
    </row>
    <row r="68" customFormat="1" ht="25" customHeight="1" spans="1:18">
      <c r="A68" s="28" t="s">
        <v>22</v>
      </c>
      <c r="B68" s="28"/>
      <c r="C68" s="28"/>
      <c r="D68" s="28"/>
      <c r="E68" s="28"/>
      <c r="F68" s="28"/>
      <c r="G68" s="29"/>
      <c r="H68" s="28"/>
      <c r="I68" s="28"/>
      <c r="J68" s="28"/>
      <c r="K68" s="28"/>
      <c r="L68" s="62">
        <f t="shared" ref="L68:N68" si="18">SUBTOTAL(9,L66:L67)</f>
        <v>5020000</v>
      </c>
      <c r="M68" s="62">
        <f t="shared" si="18"/>
        <v>1850000</v>
      </c>
      <c r="N68" s="62">
        <f t="shared" si="18"/>
        <v>3170000</v>
      </c>
      <c r="O68" s="50">
        <f t="shared" si="13"/>
        <v>0.368525896414343</v>
      </c>
      <c r="P68" s="64"/>
      <c r="Q68" s="62"/>
      <c r="R68" s="64"/>
    </row>
    <row r="69" customFormat="1" ht="48" spans="1:18">
      <c r="A69" s="14" t="s">
        <v>44</v>
      </c>
      <c r="B69" s="14" t="s">
        <v>45</v>
      </c>
      <c r="C69" s="15">
        <v>44907</v>
      </c>
      <c r="D69" s="10" t="s">
        <v>46</v>
      </c>
      <c r="E69" s="16">
        <v>44939</v>
      </c>
      <c r="F69" s="10" t="s">
        <v>47</v>
      </c>
      <c r="G69" s="35" t="s">
        <v>159</v>
      </c>
      <c r="H69" s="35" t="s">
        <v>160</v>
      </c>
      <c r="I69" s="48" t="s">
        <v>50</v>
      </c>
      <c r="J69" s="48" t="s">
        <v>51</v>
      </c>
      <c r="K69" s="48" t="s">
        <v>52</v>
      </c>
      <c r="L69" s="52">
        <v>90000</v>
      </c>
      <c r="M69" s="59"/>
      <c r="N69" s="54">
        <f t="shared" si="17"/>
        <v>90000</v>
      </c>
      <c r="O69" s="55">
        <f t="shared" si="13"/>
        <v>0</v>
      </c>
      <c r="P69" s="56" t="s">
        <v>52</v>
      </c>
      <c r="Q69" s="56" t="s">
        <v>52</v>
      </c>
      <c r="R69" s="70" t="s">
        <v>54</v>
      </c>
    </row>
    <row r="70" customFormat="1" ht="36" spans="1:18">
      <c r="A70" s="14" t="s">
        <v>44</v>
      </c>
      <c r="B70" s="14" t="s">
        <v>45</v>
      </c>
      <c r="C70" s="15">
        <v>44907</v>
      </c>
      <c r="D70" s="10" t="s">
        <v>46</v>
      </c>
      <c r="E70" s="16">
        <v>44939</v>
      </c>
      <c r="F70" s="10" t="s">
        <v>47</v>
      </c>
      <c r="G70" s="35" t="s">
        <v>159</v>
      </c>
      <c r="H70" s="35" t="s">
        <v>160</v>
      </c>
      <c r="I70" s="48" t="s">
        <v>50</v>
      </c>
      <c r="J70" s="48" t="s">
        <v>51</v>
      </c>
      <c r="K70" s="48" t="s">
        <v>52</v>
      </c>
      <c r="L70" s="52">
        <v>2410000</v>
      </c>
      <c r="M70" s="52">
        <v>1990400</v>
      </c>
      <c r="N70" s="54">
        <f t="shared" si="17"/>
        <v>419600</v>
      </c>
      <c r="O70" s="55">
        <f t="shared" si="13"/>
        <v>0.825892116182573</v>
      </c>
      <c r="P70" s="56" t="s">
        <v>52</v>
      </c>
      <c r="Q70" s="56" t="s">
        <v>52</v>
      </c>
      <c r="R70" s="56" t="s">
        <v>133</v>
      </c>
    </row>
    <row r="71" customFormat="1" ht="48" spans="1:18">
      <c r="A71" s="14" t="s">
        <v>44</v>
      </c>
      <c r="B71" s="14" t="s">
        <v>45</v>
      </c>
      <c r="C71" s="15">
        <v>44907</v>
      </c>
      <c r="D71" s="10" t="s">
        <v>46</v>
      </c>
      <c r="E71" s="16">
        <v>44939</v>
      </c>
      <c r="F71" s="10" t="s">
        <v>47</v>
      </c>
      <c r="G71" s="17" t="s">
        <v>159</v>
      </c>
      <c r="H71" s="20" t="s">
        <v>161</v>
      </c>
      <c r="I71" s="48" t="s">
        <v>50</v>
      </c>
      <c r="J71" s="48" t="s">
        <v>51</v>
      </c>
      <c r="K71" s="48" t="s">
        <v>52</v>
      </c>
      <c r="L71" s="65">
        <v>2650000</v>
      </c>
      <c r="M71" s="65">
        <v>2373570</v>
      </c>
      <c r="N71" s="54">
        <f t="shared" si="17"/>
        <v>276430</v>
      </c>
      <c r="O71" s="55">
        <f t="shared" si="13"/>
        <v>0.89568679245283</v>
      </c>
      <c r="P71" s="56" t="s">
        <v>52</v>
      </c>
      <c r="Q71" s="56" t="s">
        <v>52</v>
      </c>
      <c r="R71" s="70" t="s">
        <v>54</v>
      </c>
    </row>
    <row r="72" customFormat="1" ht="29" customHeight="1" spans="1:18">
      <c r="A72" s="28" t="s">
        <v>23</v>
      </c>
      <c r="B72" s="28"/>
      <c r="C72" s="28"/>
      <c r="D72" s="28"/>
      <c r="E72" s="28"/>
      <c r="F72" s="28"/>
      <c r="G72" s="29"/>
      <c r="H72" s="28"/>
      <c r="I72" s="28"/>
      <c r="J72" s="28"/>
      <c r="K72" s="28"/>
      <c r="L72" s="62">
        <f t="shared" ref="L72:N72" si="19">SUBTOTAL(9,L69:L71)</f>
        <v>5150000</v>
      </c>
      <c r="M72" s="62">
        <f t="shared" si="19"/>
        <v>4363970</v>
      </c>
      <c r="N72" s="62">
        <f t="shared" si="19"/>
        <v>786030</v>
      </c>
      <c r="O72" s="50">
        <f t="shared" si="13"/>
        <v>0.847372815533981</v>
      </c>
      <c r="P72" s="64"/>
      <c r="Q72" s="62"/>
      <c r="R72" s="64"/>
    </row>
    <row r="73" s="1" customFormat="1" ht="66" customHeight="1" spans="1:18">
      <c r="A73" s="14" t="s">
        <v>44</v>
      </c>
      <c r="B73" s="14" t="s">
        <v>45</v>
      </c>
      <c r="C73" s="15">
        <v>44907</v>
      </c>
      <c r="D73" s="10" t="s">
        <v>46</v>
      </c>
      <c r="E73" s="16">
        <v>44939</v>
      </c>
      <c r="F73" s="10" t="s">
        <v>47</v>
      </c>
      <c r="G73" s="17" t="s">
        <v>162</v>
      </c>
      <c r="H73" s="17" t="s">
        <v>163</v>
      </c>
      <c r="I73" s="48" t="s">
        <v>50</v>
      </c>
      <c r="J73" s="48" t="s">
        <v>51</v>
      </c>
      <c r="K73" s="48" t="s">
        <v>52</v>
      </c>
      <c r="L73" s="52">
        <v>2030000</v>
      </c>
      <c r="M73" s="59">
        <v>1354000</v>
      </c>
      <c r="N73" s="59">
        <f>L73-M73</f>
        <v>676000</v>
      </c>
      <c r="O73" s="61">
        <f t="shared" si="13"/>
        <v>0.666995073891626</v>
      </c>
      <c r="P73" s="56" t="s">
        <v>52</v>
      </c>
      <c r="Q73" s="60" t="s">
        <v>53</v>
      </c>
      <c r="R73" s="70" t="s">
        <v>100</v>
      </c>
    </row>
    <row r="74" customFormat="1" ht="51" customHeight="1" spans="1:18">
      <c r="A74" s="14" t="s">
        <v>44</v>
      </c>
      <c r="B74" s="14" t="s">
        <v>45</v>
      </c>
      <c r="C74" s="15">
        <v>44907</v>
      </c>
      <c r="D74" s="10" t="s">
        <v>46</v>
      </c>
      <c r="E74" s="16">
        <v>44939</v>
      </c>
      <c r="F74" s="10" t="s">
        <v>47</v>
      </c>
      <c r="G74" s="17" t="s">
        <v>162</v>
      </c>
      <c r="H74" s="17" t="s">
        <v>164</v>
      </c>
      <c r="I74" s="48" t="s">
        <v>50</v>
      </c>
      <c r="J74" s="48" t="s">
        <v>51</v>
      </c>
      <c r="K74" s="48" t="s">
        <v>52</v>
      </c>
      <c r="L74" s="52">
        <v>250000</v>
      </c>
      <c r="M74" s="59">
        <v>225670.1</v>
      </c>
      <c r="N74" s="54">
        <f>L74-M74</f>
        <v>24329.9</v>
      </c>
      <c r="O74" s="55">
        <f t="shared" si="13"/>
        <v>0.9026804</v>
      </c>
      <c r="P74" s="56" t="s">
        <v>52</v>
      </c>
      <c r="Q74" s="60" t="s">
        <v>53</v>
      </c>
      <c r="R74" s="70" t="s">
        <v>100</v>
      </c>
    </row>
    <row r="75" customFormat="1" ht="24" customHeight="1" spans="1:18">
      <c r="A75" s="28" t="s">
        <v>24</v>
      </c>
      <c r="B75" s="28"/>
      <c r="C75" s="28"/>
      <c r="D75" s="28"/>
      <c r="E75" s="28"/>
      <c r="F75" s="28"/>
      <c r="G75" s="29"/>
      <c r="H75" s="28"/>
      <c r="I75" s="28"/>
      <c r="J75" s="28"/>
      <c r="K75" s="28"/>
      <c r="L75" s="62">
        <f t="shared" ref="L75:N75" si="20">SUBTOTAL(9,L73:L74)</f>
        <v>2280000</v>
      </c>
      <c r="M75" s="62">
        <f t="shared" si="20"/>
        <v>1579670.1</v>
      </c>
      <c r="N75" s="62">
        <f t="shared" si="20"/>
        <v>700329.9</v>
      </c>
      <c r="O75" s="50">
        <f t="shared" si="13"/>
        <v>0.692837763157895</v>
      </c>
      <c r="P75" s="64"/>
      <c r="Q75" s="62"/>
      <c r="R75" s="64"/>
    </row>
  </sheetData>
  <mergeCells count="18">
    <mergeCell ref="A1:R1"/>
    <mergeCell ref="A2:E2"/>
    <mergeCell ref="A4:K4"/>
    <mergeCell ref="A22:K22"/>
    <mergeCell ref="A32:K32"/>
    <mergeCell ref="A37:K37"/>
    <mergeCell ref="A39:K39"/>
    <mergeCell ref="A41:K41"/>
    <mergeCell ref="A43:K43"/>
    <mergeCell ref="A45:K45"/>
    <mergeCell ref="A54:K54"/>
    <mergeCell ref="A61:K61"/>
    <mergeCell ref="A65:K65"/>
    <mergeCell ref="A68:K68"/>
    <mergeCell ref="A72:K72"/>
    <mergeCell ref="A75:K75"/>
    <mergeCell ref="H18:H19"/>
    <mergeCell ref="H63:H64"/>
  </mergeCells>
  <pageMargins left="0.751388888888889" right="0.751388888888889" top="1" bottom="1" header="0.511805555555556" footer="0.511805555555556"/>
  <pageSetup paperSize="8" scale="94"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F8"/>
  <sheetViews>
    <sheetView workbookViewId="0">
      <selection activeCell="D17" sqref="D17"/>
    </sheetView>
  </sheetViews>
  <sheetFormatPr defaultColWidth="9" defaultRowHeight="13.5" outlineLevelRow="7" outlineLevelCol="5"/>
  <cols>
    <col min="1" max="1" width="21.5333333333333" customWidth="1"/>
    <col min="2" max="2" width="27.1" customWidth="1"/>
    <col min="3" max="3" width="37.5166666666667" customWidth="1"/>
    <col min="4" max="4" width="29.0083333333333" customWidth="1"/>
    <col min="5" max="5" width="24.4333333333333" customWidth="1"/>
    <col min="6" max="6" width="31.2833333333333" customWidth="1"/>
  </cols>
  <sheetData>
    <row r="1" customFormat="1" ht="57" customHeight="1" spans="1:6">
      <c r="A1" s="78" t="s">
        <v>169</v>
      </c>
      <c r="B1" s="78"/>
      <c r="C1" s="78"/>
      <c r="D1" s="78"/>
      <c r="E1" s="78"/>
      <c r="F1" s="78"/>
    </row>
    <row r="2" customFormat="1" ht="30" customHeight="1" spans="1:6">
      <c r="A2" s="81" t="s">
        <v>1</v>
      </c>
      <c r="B2" s="81"/>
      <c r="C2" s="81"/>
      <c r="D2" s="81"/>
      <c r="E2" s="3" t="s">
        <v>2</v>
      </c>
      <c r="F2" s="3"/>
    </row>
    <row r="3" customFormat="1" ht="51" customHeight="1" spans="1:6">
      <c r="A3" s="95" t="s">
        <v>3</v>
      </c>
      <c r="B3" s="95" t="s">
        <v>36</v>
      </c>
      <c r="C3" s="95" t="s">
        <v>6</v>
      </c>
      <c r="D3" s="95" t="s">
        <v>7</v>
      </c>
      <c r="E3" s="95" t="s">
        <v>8</v>
      </c>
      <c r="F3" s="95" t="s">
        <v>9</v>
      </c>
    </row>
    <row r="4" customFormat="1" ht="40" customHeight="1" spans="1:6">
      <c r="A4" s="96" t="s">
        <v>11</v>
      </c>
      <c r="B4" s="96"/>
      <c r="C4" s="97">
        <f>SUM(C5:C8)</f>
        <v>76771500</v>
      </c>
      <c r="D4" s="97">
        <f>SUM(D5:D8)</f>
        <v>38626745.86</v>
      </c>
      <c r="E4" s="97">
        <f t="shared" ref="E4:E6" si="0">C4-D4</f>
        <v>38144754.14</v>
      </c>
      <c r="F4" s="98">
        <f t="shared" ref="F4:F6" si="1">D4/C4</f>
        <v>0.503139131839289</v>
      </c>
    </row>
    <row r="5" customFormat="1" ht="45" customHeight="1" spans="1:6">
      <c r="A5" s="95">
        <v>1</v>
      </c>
      <c r="B5" s="95" t="s">
        <v>51</v>
      </c>
      <c r="C5" s="99">
        <v>54770000</v>
      </c>
      <c r="D5" s="99">
        <v>29297211.44</v>
      </c>
      <c r="E5" s="99">
        <f t="shared" si="0"/>
        <v>25472788.56</v>
      </c>
      <c r="F5" s="100">
        <f t="shared" si="1"/>
        <v>0.534913482563447</v>
      </c>
    </row>
    <row r="6" customFormat="1" ht="45" customHeight="1" spans="1:6">
      <c r="A6" s="95">
        <v>2</v>
      </c>
      <c r="B6" s="95" t="s">
        <v>69</v>
      </c>
      <c r="C6" s="99">
        <v>18100000</v>
      </c>
      <c r="D6" s="99">
        <v>7833534.42</v>
      </c>
      <c r="E6" s="99">
        <f t="shared" si="0"/>
        <v>10266465.58</v>
      </c>
      <c r="F6" s="100">
        <f t="shared" si="1"/>
        <v>0.432791956906077</v>
      </c>
    </row>
    <row r="7" customFormat="1" ht="45" customHeight="1" spans="1:6">
      <c r="A7" s="95">
        <v>3</v>
      </c>
      <c r="B7" s="95" t="s">
        <v>170</v>
      </c>
      <c r="C7" s="99"/>
      <c r="D7" s="99"/>
      <c r="E7" s="99"/>
      <c r="F7" s="100"/>
    </row>
    <row r="8" customFormat="1" ht="45" customHeight="1" spans="1:6">
      <c r="A8" s="95">
        <v>3</v>
      </c>
      <c r="B8" s="95" t="s">
        <v>82</v>
      </c>
      <c r="C8" s="99">
        <v>3901500</v>
      </c>
      <c r="D8" s="99">
        <v>1496000</v>
      </c>
      <c r="E8" s="99">
        <f>C8-D8</f>
        <v>2405500</v>
      </c>
      <c r="F8" s="100">
        <f>D8/C8</f>
        <v>0.383442265795207</v>
      </c>
    </row>
  </sheetData>
  <mergeCells count="2">
    <mergeCell ref="A1:F1"/>
    <mergeCell ref="A4:B4"/>
  </mergeCells>
  <pageMargins left="1.22013888888889" right="0.751388888888889" top="1" bottom="1" header="0.511805555555556" footer="0.511805555555556"/>
  <pageSetup paperSize="8"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16"/>
  <sheetViews>
    <sheetView workbookViewId="0">
      <selection activeCell="I9" sqref="I9"/>
    </sheetView>
  </sheetViews>
  <sheetFormatPr defaultColWidth="9" defaultRowHeight="13.5" outlineLevelCol="6"/>
  <cols>
    <col min="1" max="1" width="18.6666666666667" style="75" customWidth="1"/>
    <col min="2" max="2" width="46.0083333333333" style="2" customWidth="1"/>
    <col min="3" max="3" width="24" customWidth="1"/>
    <col min="4" max="4" width="24.0666666666667" customWidth="1"/>
    <col min="5" max="5" width="27.8583333333333" customWidth="1"/>
    <col min="6" max="6" width="22.6583333333333" style="4" customWidth="1"/>
    <col min="7" max="7" width="25.65" customWidth="1"/>
  </cols>
  <sheetData>
    <row r="1" customFormat="1" ht="29" customHeight="1" spans="1:7">
      <c r="A1" s="76" t="s">
        <v>171</v>
      </c>
      <c r="B1" s="77"/>
      <c r="C1" s="78"/>
      <c r="D1" s="78"/>
      <c r="E1" s="78"/>
      <c r="F1" s="79"/>
      <c r="G1" s="78"/>
    </row>
    <row r="2" customFormat="1" ht="29" customHeight="1" spans="1:7">
      <c r="A2" s="80" t="s">
        <v>1</v>
      </c>
      <c r="B2" s="2"/>
      <c r="C2" s="81"/>
      <c r="D2" s="81"/>
      <c r="E2" s="3" t="s">
        <v>2</v>
      </c>
      <c r="F2" s="44"/>
      <c r="G2" s="3"/>
    </row>
    <row r="3" customFormat="1" ht="33" customHeight="1" spans="1:7">
      <c r="A3" s="82" t="s">
        <v>3</v>
      </c>
      <c r="B3" s="9" t="s">
        <v>4</v>
      </c>
      <c r="C3" s="69" t="s">
        <v>6</v>
      </c>
      <c r="D3" s="69" t="s">
        <v>7</v>
      </c>
      <c r="E3" s="69" t="s">
        <v>8</v>
      </c>
      <c r="F3" s="83" t="s">
        <v>9</v>
      </c>
      <c r="G3" s="8" t="s">
        <v>10</v>
      </c>
    </row>
    <row r="4" customFormat="1" ht="30" customHeight="1" spans="1:7">
      <c r="A4" s="84" t="s">
        <v>11</v>
      </c>
      <c r="B4" s="85"/>
      <c r="C4" s="86">
        <f>SUM(C5:C16)</f>
        <v>76771500</v>
      </c>
      <c r="D4" s="86">
        <f>SUM(D5:D16)</f>
        <v>38626745.86</v>
      </c>
      <c r="E4" s="86">
        <f>SUM(E5:E16)</f>
        <v>38144754.14</v>
      </c>
      <c r="F4" s="87">
        <f t="shared" ref="F4:F9" si="0">D4/C4</f>
        <v>0.503139131839289</v>
      </c>
      <c r="G4" s="88"/>
    </row>
    <row r="5" customFormat="1" ht="38" customHeight="1" spans="1:7">
      <c r="A5" s="89">
        <v>1</v>
      </c>
      <c r="B5" s="90" t="s">
        <v>12</v>
      </c>
      <c r="C5" s="91">
        <v>12245500</v>
      </c>
      <c r="D5" s="91">
        <v>5544700</v>
      </c>
      <c r="E5" s="92">
        <f>C5-D5</f>
        <v>6700800</v>
      </c>
      <c r="F5" s="93">
        <f t="shared" si="0"/>
        <v>0.452794904250541</v>
      </c>
      <c r="G5" s="88"/>
    </row>
    <row r="6" customFormat="1" ht="38" customHeight="1" spans="1:7">
      <c r="A6" s="89">
        <v>2</v>
      </c>
      <c r="B6" s="90" t="s">
        <v>14</v>
      </c>
      <c r="C6" s="91">
        <v>6600000</v>
      </c>
      <c r="D6" s="91">
        <v>2648405.76</v>
      </c>
      <c r="E6" s="92">
        <f>C6-D6</f>
        <v>3951594.24</v>
      </c>
      <c r="F6" s="93">
        <f t="shared" si="0"/>
        <v>0.4012736</v>
      </c>
      <c r="G6" s="88"/>
    </row>
    <row r="7" customFormat="1" ht="38" customHeight="1" spans="1:7">
      <c r="A7" s="89">
        <v>3</v>
      </c>
      <c r="B7" s="90" t="s">
        <v>15</v>
      </c>
      <c r="C7" s="91">
        <v>3500000</v>
      </c>
      <c r="D7" s="91">
        <v>1950000</v>
      </c>
      <c r="E7" s="92">
        <f>C7-D7</f>
        <v>1550000</v>
      </c>
      <c r="F7" s="93">
        <f t="shared" si="0"/>
        <v>0.557142857142857</v>
      </c>
      <c r="G7" s="88"/>
    </row>
    <row r="8" customFormat="1" ht="38" customHeight="1" spans="1:7">
      <c r="A8" s="89">
        <v>4</v>
      </c>
      <c r="B8" s="90" t="s">
        <v>16</v>
      </c>
      <c r="C8" s="92">
        <v>2800000</v>
      </c>
      <c r="D8" s="92">
        <v>2800000</v>
      </c>
      <c r="E8" s="92">
        <f>C8-D8</f>
        <v>0</v>
      </c>
      <c r="F8" s="93">
        <f t="shared" si="0"/>
        <v>1</v>
      </c>
      <c r="G8" s="88"/>
    </row>
    <row r="9" customFormat="1" ht="38" customHeight="1" spans="1:7">
      <c r="A9" s="89">
        <v>5</v>
      </c>
      <c r="B9" s="90" t="s">
        <v>18</v>
      </c>
      <c r="C9" s="91">
        <v>816000</v>
      </c>
      <c r="D9" s="91">
        <v>0</v>
      </c>
      <c r="E9" s="92">
        <f>C9-D9</f>
        <v>816000</v>
      </c>
      <c r="F9" s="93">
        <f t="shared" si="0"/>
        <v>0</v>
      </c>
      <c r="G9" s="88"/>
    </row>
    <row r="10" customFormat="1" ht="38" customHeight="1" spans="1:7">
      <c r="A10" s="89">
        <v>6</v>
      </c>
      <c r="B10" s="90" t="s">
        <v>19</v>
      </c>
      <c r="C10" s="92">
        <v>19015000</v>
      </c>
      <c r="D10" s="92">
        <v>9980000</v>
      </c>
      <c r="E10" s="92">
        <f t="shared" ref="E10:E17" si="1">C10-D10</f>
        <v>9035000</v>
      </c>
      <c r="F10" s="93">
        <f t="shared" ref="F10:F17" si="2">D10/C10</f>
        <v>0.524848803576124</v>
      </c>
      <c r="G10" s="88"/>
    </row>
    <row r="11" customFormat="1" ht="38" customHeight="1" spans="1:7">
      <c r="A11" s="89">
        <v>7</v>
      </c>
      <c r="B11" s="90" t="s">
        <v>20</v>
      </c>
      <c r="C11" s="91">
        <v>11395000</v>
      </c>
      <c r="D11" s="91">
        <v>6000000</v>
      </c>
      <c r="E11" s="92">
        <f t="shared" si="1"/>
        <v>5395000</v>
      </c>
      <c r="F11" s="93">
        <f t="shared" si="2"/>
        <v>0.526546731022378</v>
      </c>
      <c r="G11" s="88"/>
    </row>
    <row r="12" customFormat="1" ht="38" customHeight="1" spans="1:7">
      <c r="A12" s="89">
        <v>8</v>
      </c>
      <c r="B12" s="90" t="s">
        <v>21</v>
      </c>
      <c r="C12" s="92">
        <v>7700000</v>
      </c>
      <c r="D12" s="92">
        <v>1910000</v>
      </c>
      <c r="E12" s="92">
        <f t="shared" si="1"/>
        <v>5790000</v>
      </c>
      <c r="F12" s="93">
        <f t="shared" si="2"/>
        <v>0.248051948051948</v>
      </c>
      <c r="G12" s="88"/>
    </row>
    <row r="13" customFormat="1" ht="38" customHeight="1" spans="1:7">
      <c r="A13" s="89">
        <v>9</v>
      </c>
      <c r="B13" s="90" t="s">
        <v>22</v>
      </c>
      <c r="C13" s="92">
        <v>5020000</v>
      </c>
      <c r="D13" s="92">
        <v>1850000</v>
      </c>
      <c r="E13" s="92">
        <f t="shared" si="1"/>
        <v>3170000</v>
      </c>
      <c r="F13" s="93">
        <f t="shared" si="2"/>
        <v>0.368525896414343</v>
      </c>
      <c r="G13" s="88"/>
    </row>
    <row r="14" customFormat="1" ht="38" customHeight="1" spans="1:7">
      <c r="A14" s="89">
        <v>10</v>
      </c>
      <c r="B14" s="90" t="s">
        <v>23</v>
      </c>
      <c r="C14" s="94">
        <v>5150000</v>
      </c>
      <c r="D14" s="94">
        <v>4363970</v>
      </c>
      <c r="E14" s="92">
        <f t="shared" si="1"/>
        <v>786030</v>
      </c>
      <c r="F14" s="93">
        <f t="shared" si="2"/>
        <v>0.847372815533981</v>
      </c>
      <c r="G14" s="88"/>
    </row>
    <row r="15" customFormat="1" ht="38" customHeight="1" spans="1:7">
      <c r="A15" s="89">
        <v>11</v>
      </c>
      <c r="B15" s="90" t="s">
        <v>24</v>
      </c>
      <c r="C15" s="92">
        <v>2280000</v>
      </c>
      <c r="D15" s="92">
        <v>1579670.1</v>
      </c>
      <c r="E15" s="92">
        <f t="shared" si="1"/>
        <v>700329.9</v>
      </c>
      <c r="F15" s="93">
        <f t="shared" si="2"/>
        <v>0.692837763157895</v>
      </c>
      <c r="G15" s="88"/>
    </row>
    <row r="16" customFormat="1" ht="38" customHeight="1" spans="1:7">
      <c r="A16" s="89">
        <v>12</v>
      </c>
      <c r="B16" s="90" t="s">
        <v>25</v>
      </c>
      <c r="C16" s="92">
        <v>250000</v>
      </c>
      <c r="D16" s="92">
        <v>0</v>
      </c>
      <c r="E16" s="92">
        <f t="shared" si="1"/>
        <v>250000</v>
      </c>
      <c r="F16" s="93">
        <f t="shared" si="2"/>
        <v>0</v>
      </c>
      <c r="G16" s="88"/>
    </row>
  </sheetData>
  <mergeCells count="2">
    <mergeCell ref="A1:G1"/>
    <mergeCell ref="A4:B4"/>
  </mergeCells>
  <pageMargins left="1.53541666666667" right="0.751388888888889" top="1" bottom="1" header="0.511805555555556" footer="0.511805555555556"/>
  <pageSetup paperSize="8" scale="98"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58"/>
  <sheetViews>
    <sheetView workbookViewId="0">
      <selection activeCell="S9" sqref="S9"/>
    </sheetView>
  </sheetViews>
  <sheetFormatPr defaultColWidth="9" defaultRowHeight="13.5"/>
  <cols>
    <col min="3" max="3" width="10.125"/>
    <col min="5" max="5" width="9.25"/>
    <col min="6" max="6" width="24.375" customWidth="1"/>
    <col min="7" max="7" width="9" style="2"/>
    <col min="8" max="8" width="22.125" customWidth="1"/>
    <col min="9" max="9" width="5.75" style="3" customWidth="1"/>
    <col min="10" max="10" width="6" style="3" customWidth="1"/>
    <col min="11" max="11" width="9" style="3"/>
    <col min="12" max="12" width="16"/>
    <col min="13" max="13" width="14.375" style="1" customWidth="1"/>
    <col min="14" max="14" width="16"/>
    <col min="15" max="15" width="12.125" style="4"/>
    <col min="17" max="17" width="8.25" customWidth="1"/>
  </cols>
  <sheetData>
    <row r="1" customFormat="1" ht="32" customHeight="1" spans="1:18">
      <c r="A1" s="5" t="s">
        <v>172</v>
      </c>
      <c r="B1" s="5"/>
      <c r="C1" s="5"/>
      <c r="D1" s="5"/>
      <c r="E1" s="5"/>
      <c r="F1" s="5"/>
      <c r="G1" s="5"/>
      <c r="H1" s="5"/>
      <c r="I1" s="5"/>
      <c r="J1" s="5"/>
      <c r="K1" s="5"/>
      <c r="L1" s="5"/>
      <c r="M1" s="42"/>
      <c r="N1" s="5"/>
      <c r="O1" s="5"/>
      <c r="P1" s="5"/>
      <c r="Q1" s="5"/>
      <c r="R1" s="5"/>
    </row>
    <row r="2" customFormat="1" ht="32" customHeight="1" spans="1:18">
      <c r="A2" s="6" t="s">
        <v>1</v>
      </c>
      <c r="B2" s="6"/>
      <c r="C2" s="6"/>
      <c r="D2" s="6"/>
      <c r="E2" s="6"/>
      <c r="F2" s="3"/>
      <c r="G2" s="7"/>
      <c r="H2" s="3"/>
      <c r="I2" s="3"/>
      <c r="J2" s="3"/>
      <c r="K2" s="3"/>
      <c r="L2" s="3"/>
      <c r="M2" s="43"/>
      <c r="N2" s="3" t="s">
        <v>2</v>
      </c>
      <c r="O2" s="44"/>
      <c r="P2" s="3"/>
      <c r="Q2" s="3"/>
      <c r="R2" s="3"/>
    </row>
    <row r="3" customFormat="1" ht="53" customHeight="1" spans="1:18">
      <c r="A3" s="8" t="s">
        <v>27</v>
      </c>
      <c r="B3" s="8" t="s">
        <v>28</v>
      </c>
      <c r="C3" s="9" t="s">
        <v>29</v>
      </c>
      <c r="D3" s="8" t="s">
        <v>30</v>
      </c>
      <c r="E3" s="9" t="s">
        <v>31</v>
      </c>
      <c r="F3" s="8" t="s">
        <v>32</v>
      </c>
      <c r="G3" s="10" t="s">
        <v>33</v>
      </c>
      <c r="H3" s="8" t="s">
        <v>34</v>
      </c>
      <c r="I3" s="45" t="s">
        <v>35</v>
      </c>
      <c r="J3" s="45" t="s">
        <v>36</v>
      </c>
      <c r="K3" s="45" t="s">
        <v>37</v>
      </c>
      <c r="L3" s="8" t="s">
        <v>6</v>
      </c>
      <c r="M3" s="46" t="s">
        <v>7</v>
      </c>
      <c r="N3" s="8" t="s">
        <v>38</v>
      </c>
      <c r="O3" s="47" t="s">
        <v>39</v>
      </c>
      <c r="P3" s="48" t="s">
        <v>40</v>
      </c>
      <c r="Q3" s="48" t="s">
        <v>41</v>
      </c>
      <c r="R3" s="8" t="s">
        <v>42</v>
      </c>
    </row>
    <row r="4" customFormat="1" ht="36" customHeight="1" spans="1:18">
      <c r="A4" s="11" t="s">
        <v>43</v>
      </c>
      <c r="B4" s="12"/>
      <c r="C4" s="12"/>
      <c r="D4" s="12"/>
      <c r="E4" s="12"/>
      <c r="F4" s="12"/>
      <c r="G4" s="13"/>
      <c r="H4" s="12"/>
      <c r="I4" s="12"/>
      <c r="J4" s="12"/>
      <c r="K4" s="24"/>
      <c r="L4" s="49">
        <f>L14+L19+L21+L23++L25+L34+L41+L46+L49+L53+L56+L58</f>
        <v>76771500</v>
      </c>
      <c r="M4" s="49">
        <f>M14+M19+M21+M23++M25+M34+M41+M46+M49+M53+M56+M58</f>
        <v>38626745.86</v>
      </c>
      <c r="N4" s="49">
        <f>N14+N19+N21+N23++N25+N34+N41+N46+N49+N53+N56+N58</f>
        <v>38144754.14</v>
      </c>
      <c r="O4" s="50">
        <f t="shared" ref="O4:O11" si="0">M4/L4</f>
        <v>0.503139131839289</v>
      </c>
      <c r="P4" s="51"/>
      <c r="Q4" s="49"/>
      <c r="R4" s="64"/>
    </row>
    <row r="5" customFormat="1" ht="48" spans="1:18">
      <c r="A5" s="14" t="s">
        <v>44</v>
      </c>
      <c r="B5" s="14" t="s">
        <v>45</v>
      </c>
      <c r="C5" s="15">
        <v>44907</v>
      </c>
      <c r="D5" s="10" t="s">
        <v>46</v>
      </c>
      <c r="E5" s="16">
        <v>44939</v>
      </c>
      <c r="F5" s="10" t="s">
        <v>47</v>
      </c>
      <c r="G5" s="17" t="s">
        <v>48</v>
      </c>
      <c r="H5" s="18" t="s">
        <v>49</v>
      </c>
      <c r="I5" s="48" t="s">
        <v>50</v>
      </c>
      <c r="J5" s="48" t="s">
        <v>51</v>
      </c>
      <c r="K5" s="48" t="s">
        <v>52</v>
      </c>
      <c r="L5" s="52">
        <v>4837500</v>
      </c>
      <c r="M5" s="53">
        <v>4048700</v>
      </c>
      <c r="N5" s="54">
        <f t="shared" ref="N5:N13" si="1">L5-M5</f>
        <v>788800</v>
      </c>
      <c r="O5" s="55">
        <f t="shared" si="0"/>
        <v>0.836940568475452</v>
      </c>
      <c r="P5" s="56" t="s">
        <v>52</v>
      </c>
      <c r="Q5" s="60" t="s">
        <v>53</v>
      </c>
      <c r="R5" s="70" t="s">
        <v>54</v>
      </c>
    </row>
    <row r="6" customFormat="1" ht="48" spans="1:18">
      <c r="A6" s="10" t="s">
        <v>64</v>
      </c>
      <c r="B6" s="14" t="s">
        <v>65</v>
      </c>
      <c r="C6" s="15">
        <v>44945</v>
      </c>
      <c r="D6" s="10" t="s">
        <v>66</v>
      </c>
      <c r="E6" s="16">
        <v>44960</v>
      </c>
      <c r="F6" s="19" t="s">
        <v>67</v>
      </c>
      <c r="G6" s="18" t="s">
        <v>48</v>
      </c>
      <c r="H6" s="20" t="s">
        <v>68</v>
      </c>
      <c r="I6" s="48" t="s">
        <v>50</v>
      </c>
      <c r="J6" s="57" t="s">
        <v>69</v>
      </c>
      <c r="K6" s="48" t="s">
        <v>52</v>
      </c>
      <c r="L6" s="58">
        <v>2187500</v>
      </c>
      <c r="M6" s="59"/>
      <c r="N6" s="54">
        <f t="shared" si="1"/>
        <v>2187500</v>
      </c>
      <c r="O6" s="55">
        <f t="shared" si="0"/>
        <v>0</v>
      </c>
      <c r="P6" s="60" t="s">
        <v>52</v>
      </c>
      <c r="Q6" s="60" t="s">
        <v>53</v>
      </c>
      <c r="R6" s="70" t="s">
        <v>54</v>
      </c>
    </row>
    <row r="7" s="1" customFormat="1" ht="46" customHeight="1" spans="1:18">
      <c r="A7" s="10"/>
      <c r="B7" s="20"/>
      <c r="C7" s="15"/>
      <c r="D7" s="10" t="s">
        <v>80</v>
      </c>
      <c r="E7" s="73">
        <v>45051</v>
      </c>
      <c r="F7" s="10" t="s">
        <v>81</v>
      </c>
      <c r="G7" s="18" t="s">
        <v>48</v>
      </c>
      <c r="H7" s="10" t="s">
        <v>79</v>
      </c>
      <c r="I7" s="56" t="s">
        <v>50</v>
      </c>
      <c r="J7" s="48" t="s">
        <v>82</v>
      </c>
      <c r="K7" s="48" t="s">
        <v>52</v>
      </c>
      <c r="L7" s="52">
        <v>966100</v>
      </c>
      <c r="M7" s="59"/>
      <c r="N7" s="59">
        <f t="shared" si="1"/>
        <v>966100</v>
      </c>
      <c r="O7" s="61">
        <f t="shared" si="0"/>
        <v>0</v>
      </c>
      <c r="P7" s="56" t="s">
        <v>53</v>
      </c>
      <c r="Q7" s="60" t="s">
        <v>53</v>
      </c>
      <c r="R7" s="70" t="s">
        <v>54</v>
      </c>
    </row>
    <row r="8" s="1" customFormat="1" ht="46" customHeight="1" spans="1:18">
      <c r="A8" s="10"/>
      <c r="B8" s="20"/>
      <c r="C8" s="15"/>
      <c r="D8" s="10" t="s">
        <v>85</v>
      </c>
      <c r="E8" s="16">
        <v>45051</v>
      </c>
      <c r="F8" s="67" t="s">
        <v>86</v>
      </c>
      <c r="G8" s="18" t="s">
        <v>48</v>
      </c>
      <c r="H8" s="10" t="s">
        <v>79</v>
      </c>
      <c r="I8" s="56" t="s">
        <v>50</v>
      </c>
      <c r="J8" s="48" t="s">
        <v>82</v>
      </c>
      <c r="K8" s="48" t="s">
        <v>52</v>
      </c>
      <c r="L8" s="52">
        <v>669700</v>
      </c>
      <c r="M8" s="59"/>
      <c r="N8" s="59">
        <f t="shared" si="1"/>
        <v>669700</v>
      </c>
      <c r="O8" s="61">
        <f t="shared" si="0"/>
        <v>0</v>
      </c>
      <c r="P8" s="56" t="s">
        <v>53</v>
      </c>
      <c r="Q8" s="60" t="s">
        <v>53</v>
      </c>
      <c r="R8" s="70" t="s">
        <v>54</v>
      </c>
    </row>
    <row r="9" s="1" customFormat="1" ht="46" customHeight="1" spans="1:18">
      <c r="A9" s="10" t="s">
        <v>95</v>
      </c>
      <c r="B9" s="20" t="s">
        <v>96</v>
      </c>
      <c r="C9" s="21">
        <v>45065</v>
      </c>
      <c r="D9" s="10" t="s">
        <v>97</v>
      </c>
      <c r="E9" s="21">
        <v>45087</v>
      </c>
      <c r="F9" s="14" t="s">
        <v>98</v>
      </c>
      <c r="G9" s="10" t="s">
        <v>48</v>
      </c>
      <c r="H9" s="22" t="s">
        <v>99</v>
      </c>
      <c r="I9" s="56" t="s">
        <v>50</v>
      </c>
      <c r="J9" s="48" t="s">
        <v>51</v>
      </c>
      <c r="K9" s="48" t="s">
        <v>52</v>
      </c>
      <c r="L9" s="52">
        <v>1074000</v>
      </c>
      <c r="M9" s="59"/>
      <c r="N9" s="59">
        <f t="shared" si="1"/>
        <v>1074000</v>
      </c>
      <c r="O9" s="61">
        <f t="shared" si="0"/>
        <v>0</v>
      </c>
      <c r="P9" s="56" t="s">
        <v>52</v>
      </c>
      <c r="Q9" s="60" t="s">
        <v>53</v>
      </c>
      <c r="R9" s="70" t="s">
        <v>54</v>
      </c>
    </row>
    <row r="10" s="1" customFormat="1" ht="46" customHeight="1" spans="1:18">
      <c r="A10" s="10" t="s">
        <v>95</v>
      </c>
      <c r="B10" s="20" t="s">
        <v>96</v>
      </c>
      <c r="C10" s="21">
        <v>45065</v>
      </c>
      <c r="D10" s="10" t="s">
        <v>97</v>
      </c>
      <c r="E10" s="21">
        <v>45087</v>
      </c>
      <c r="F10" s="14" t="s">
        <v>98</v>
      </c>
      <c r="G10" s="10" t="s">
        <v>48</v>
      </c>
      <c r="H10" s="23"/>
      <c r="I10" s="56" t="s">
        <v>50</v>
      </c>
      <c r="J10" s="48" t="s">
        <v>51</v>
      </c>
      <c r="K10" s="48" t="s">
        <v>52</v>
      </c>
      <c r="L10" s="52">
        <v>370000</v>
      </c>
      <c r="M10" s="59"/>
      <c r="N10" s="59">
        <f t="shared" si="1"/>
        <v>370000</v>
      </c>
      <c r="O10" s="61">
        <f t="shared" si="0"/>
        <v>0</v>
      </c>
      <c r="P10" s="56" t="s">
        <v>52</v>
      </c>
      <c r="Q10" s="60" t="s">
        <v>53</v>
      </c>
      <c r="R10" s="70" t="s">
        <v>173</v>
      </c>
    </row>
    <row r="11" s="1" customFormat="1" ht="46" customHeight="1" spans="1:18">
      <c r="A11" s="10"/>
      <c r="B11" s="20"/>
      <c r="C11" s="15"/>
      <c r="D11" s="10" t="s">
        <v>101</v>
      </c>
      <c r="E11" s="73">
        <v>44987</v>
      </c>
      <c r="F11" s="74" t="s">
        <v>102</v>
      </c>
      <c r="G11" s="10" t="s">
        <v>48</v>
      </c>
      <c r="H11" s="74" t="s">
        <v>103</v>
      </c>
      <c r="I11" s="56" t="s">
        <v>50</v>
      </c>
      <c r="J11" s="48" t="s">
        <v>82</v>
      </c>
      <c r="K11" s="48" t="s">
        <v>53</v>
      </c>
      <c r="L11" s="52">
        <v>2000000</v>
      </c>
      <c r="M11" s="53">
        <v>1496000</v>
      </c>
      <c r="N11" s="59">
        <f t="shared" si="1"/>
        <v>504000</v>
      </c>
      <c r="O11" s="61">
        <f t="shared" si="0"/>
        <v>0.748</v>
      </c>
      <c r="P11" s="56" t="s">
        <v>52</v>
      </c>
      <c r="Q11" s="60" t="s">
        <v>53</v>
      </c>
      <c r="R11" s="70" t="s">
        <v>54</v>
      </c>
    </row>
    <row r="12" s="1" customFormat="1" ht="46" customHeight="1" spans="1:18">
      <c r="A12" s="10"/>
      <c r="B12" s="20"/>
      <c r="C12" s="15"/>
      <c r="D12" s="10" t="s">
        <v>104</v>
      </c>
      <c r="E12" s="73">
        <v>45068</v>
      </c>
      <c r="F12" s="67" t="s">
        <v>86</v>
      </c>
      <c r="G12" s="10" t="s">
        <v>48</v>
      </c>
      <c r="H12" s="10" t="s">
        <v>94</v>
      </c>
      <c r="I12" s="56" t="s">
        <v>50</v>
      </c>
      <c r="J12" s="48" t="s">
        <v>82</v>
      </c>
      <c r="K12" s="48" t="s">
        <v>52</v>
      </c>
      <c r="L12" s="52">
        <v>40700</v>
      </c>
      <c r="M12" s="59"/>
      <c r="N12" s="59">
        <f t="shared" si="1"/>
        <v>40700</v>
      </c>
      <c r="O12" s="61"/>
      <c r="P12" s="56" t="s">
        <v>52</v>
      </c>
      <c r="Q12" s="60" t="s">
        <v>53</v>
      </c>
      <c r="R12" s="70" t="s">
        <v>54</v>
      </c>
    </row>
    <row r="13" s="1" customFormat="1" ht="46" customHeight="1" spans="1:18">
      <c r="A13" s="10"/>
      <c r="B13" s="20"/>
      <c r="C13" s="15"/>
      <c r="D13" s="10" t="s">
        <v>85</v>
      </c>
      <c r="E13" s="73">
        <v>45051</v>
      </c>
      <c r="F13" s="67" t="s">
        <v>86</v>
      </c>
      <c r="G13" s="18" t="s">
        <v>48</v>
      </c>
      <c r="H13" s="10" t="s">
        <v>79</v>
      </c>
      <c r="I13" s="56" t="s">
        <v>50</v>
      </c>
      <c r="J13" s="48" t="s">
        <v>82</v>
      </c>
      <c r="K13" s="48" t="s">
        <v>52</v>
      </c>
      <c r="L13" s="52">
        <v>100000</v>
      </c>
      <c r="M13" s="59"/>
      <c r="N13" s="59">
        <f t="shared" si="1"/>
        <v>100000</v>
      </c>
      <c r="O13" s="61">
        <f>M13/L13</f>
        <v>0</v>
      </c>
      <c r="P13" s="56" t="s">
        <v>53</v>
      </c>
      <c r="Q13" s="60" t="s">
        <v>52</v>
      </c>
      <c r="R13" s="70" t="s">
        <v>54</v>
      </c>
    </row>
    <row r="14" s="1" customFormat="1" ht="27" customHeight="1" spans="1:18">
      <c r="A14" s="11" t="s">
        <v>12</v>
      </c>
      <c r="B14" s="12"/>
      <c r="C14" s="12"/>
      <c r="D14" s="12"/>
      <c r="E14" s="12"/>
      <c r="F14" s="24"/>
      <c r="G14" s="25"/>
      <c r="H14" s="26"/>
      <c r="I14" s="26"/>
      <c r="J14" s="26"/>
      <c r="K14" s="26"/>
      <c r="L14" s="62">
        <f>SUBTOTAL(9,L5:L13)</f>
        <v>12245500</v>
      </c>
      <c r="M14" s="62">
        <f>SUBTOTAL(9,M5:M13)</f>
        <v>5544700</v>
      </c>
      <c r="N14" s="62">
        <f>SUBTOTAL(9,N5:N13)</f>
        <v>6700800</v>
      </c>
      <c r="O14" s="50">
        <f>M14/L14</f>
        <v>0.452794904250541</v>
      </c>
      <c r="P14" s="49"/>
      <c r="Q14" s="62"/>
      <c r="R14" s="64"/>
    </row>
    <row r="15" customFormat="1" ht="48" spans="1:18">
      <c r="A15" s="14" t="s">
        <v>44</v>
      </c>
      <c r="B15" s="14" t="s">
        <v>45</v>
      </c>
      <c r="C15" s="15">
        <v>44907</v>
      </c>
      <c r="D15" s="10" t="s">
        <v>46</v>
      </c>
      <c r="E15" s="16">
        <v>44939</v>
      </c>
      <c r="F15" s="10" t="s">
        <v>47</v>
      </c>
      <c r="G15" s="27" t="s">
        <v>126</v>
      </c>
      <c r="H15" s="18" t="s">
        <v>127</v>
      </c>
      <c r="I15" s="48" t="s">
        <v>50</v>
      </c>
      <c r="J15" s="48" t="s">
        <v>51</v>
      </c>
      <c r="K15" s="48" t="s">
        <v>52</v>
      </c>
      <c r="L15" s="52">
        <v>1622500</v>
      </c>
      <c r="M15" s="52">
        <v>1001371.34</v>
      </c>
      <c r="N15" s="54">
        <f t="shared" ref="N15:N18" si="2">L15-M15</f>
        <v>621128.66</v>
      </c>
      <c r="O15" s="55">
        <f t="shared" ref="O15:O24" si="3">M15/L15</f>
        <v>0.617178021571649</v>
      </c>
      <c r="P15" s="56" t="s">
        <v>52</v>
      </c>
      <c r="Q15" s="60" t="s">
        <v>53</v>
      </c>
      <c r="R15" s="70" t="s">
        <v>54</v>
      </c>
    </row>
    <row r="16" s="1" customFormat="1" ht="48" spans="1:18">
      <c r="A16" s="10" t="s">
        <v>64</v>
      </c>
      <c r="B16" s="14" t="s">
        <v>65</v>
      </c>
      <c r="C16" s="15">
        <v>44945</v>
      </c>
      <c r="D16" s="10" t="s">
        <v>66</v>
      </c>
      <c r="E16" s="16">
        <v>44960</v>
      </c>
      <c r="F16" s="14" t="s">
        <v>67</v>
      </c>
      <c r="G16" s="27" t="s">
        <v>126</v>
      </c>
      <c r="H16" s="18" t="s">
        <v>127</v>
      </c>
      <c r="I16" s="48" t="s">
        <v>50</v>
      </c>
      <c r="J16" s="63" t="s">
        <v>69</v>
      </c>
      <c r="K16" s="48" t="s">
        <v>52</v>
      </c>
      <c r="L16" s="52">
        <v>1577500</v>
      </c>
      <c r="M16" s="52">
        <v>323534.42</v>
      </c>
      <c r="N16" s="59">
        <f t="shared" si="2"/>
        <v>1253965.58</v>
      </c>
      <c r="O16" s="61">
        <f t="shared" si="3"/>
        <v>0.205093134706815</v>
      </c>
      <c r="P16" s="56" t="s">
        <v>52</v>
      </c>
      <c r="Q16" s="60" t="s">
        <v>53</v>
      </c>
      <c r="R16" s="70" t="s">
        <v>54</v>
      </c>
    </row>
    <row r="17" s="1" customFormat="1" ht="48" spans="1:18">
      <c r="A17" s="10" t="s">
        <v>95</v>
      </c>
      <c r="B17" s="20" t="s">
        <v>96</v>
      </c>
      <c r="C17" s="21">
        <v>45065</v>
      </c>
      <c r="D17" s="10" t="s">
        <v>97</v>
      </c>
      <c r="E17" s="21">
        <v>45087</v>
      </c>
      <c r="F17" s="14" t="s">
        <v>98</v>
      </c>
      <c r="G17" s="27" t="s">
        <v>126</v>
      </c>
      <c r="H17" s="18" t="s">
        <v>128</v>
      </c>
      <c r="I17" s="48" t="s">
        <v>50</v>
      </c>
      <c r="J17" s="63" t="s">
        <v>51</v>
      </c>
      <c r="K17" s="48" t="s">
        <v>52</v>
      </c>
      <c r="L17" s="52">
        <v>1400000</v>
      </c>
      <c r="M17" s="59"/>
      <c r="N17" s="59">
        <f t="shared" si="2"/>
        <v>1400000</v>
      </c>
      <c r="O17" s="61">
        <f t="shared" si="3"/>
        <v>0</v>
      </c>
      <c r="P17" s="56" t="s">
        <v>53</v>
      </c>
      <c r="Q17" s="60" t="s">
        <v>53</v>
      </c>
      <c r="R17" s="71" t="s">
        <v>54</v>
      </c>
    </row>
    <row r="18" customFormat="1" ht="48" spans="1:18">
      <c r="A18" s="14" t="s">
        <v>44</v>
      </c>
      <c r="B18" s="14" t="s">
        <v>45</v>
      </c>
      <c r="C18" s="15">
        <v>44907</v>
      </c>
      <c r="D18" s="10" t="s">
        <v>46</v>
      </c>
      <c r="E18" s="16">
        <v>44939</v>
      </c>
      <c r="F18" s="10" t="s">
        <v>47</v>
      </c>
      <c r="G18" s="27" t="s">
        <v>126</v>
      </c>
      <c r="H18" s="18" t="s">
        <v>128</v>
      </c>
      <c r="I18" s="48" t="s">
        <v>50</v>
      </c>
      <c r="J18" s="48" t="s">
        <v>51</v>
      </c>
      <c r="K18" s="48" t="s">
        <v>52</v>
      </c>
      <c r="L18" s="52">
        <v>2000000</v>
      </c>
      <c r="M18" s="59">
        <v>1323500</v>
      </c>
      <c r="N18" s="54">
        <f t="shared" si="2"/>
        <v>676500</v>
      </c>
      <c r="O18" s="55">
        <f t="shared" si="3"/>
        <v>0.66175</v>
      </c>
      <c r="P18" s="56" t="s">
        <v>53</v>
      </c>
      <c r="Q18" s="60" t="s">
        <v>53</v>
      </c>
      <c r="R18" s="70" t="s">
        <v>54</v>
      </c>
    </row>
    <row r="19" customFormat="1" ht="26" customHeight="1" spans="1:18">
      <c r="A19" s="28" t="s">
        <v>14</v>
      </c>
      <c r="B19" s="28"/>
      <c r="C19" s="28"/>
      <c r="D19" s="28"/>
      <c r="E19" s="28"/>
      <c r="F19" s="28"/>
      <c r="G19" s="29"/>
      <c r="H19" s="28"/>
      <c r="I19" s="28"/>
      <c r="J19" s="28"/>
      <c r="K19" s="28"/>
      <c r="L19" s="62">
        <f t="shared" ref="L19:N19" si="4">SUBTOTAL(9,L15:L18)</f>
        <v>6600000</v>
      </c>
      <c r="M19" s="62">
        <f t="shared" si="4"/>
        <v>2648405.76</v>
      </c>
      <c r="N19" s="62">
        <f t="shared" si="4"/>
        <v>3951594.24</v>
      </c>
      <c r="O19" s="50">
        <f t="shared" si="3"/>
        <v>0.4012736</v>
      </c>
      <c r="P19" s="64"/>
      <c r="Q19" s="62"/>
      <c r="R19" s="64"/>
    </row>
    <row r="20" customFormat="1" ht="48" spans="1:18">
      <c r="A20" s="14" t="s">
        <v>44</v>
      </c>
      <c r="B20" s="14" t="s">
        <v>45</v>
      </c>
      <c r="C20" s="15">
        <v>44907</v>
      </c>
      <c r="D20" s="10" t="s">
        <v>46</v>
      </c>
      <c r="E20" s="16">
        <v>44939</v>
      </c>
      <c r="F20" s="10" t="s">
        <v>47</v>
      </c>
      <c r="G20" s="17" t="s">
        <v>129</v>
      </c>
      <c r="H20" s="17" t="s">
        <v>130</v>
      </c>
      <c r="I20" s="48" t="s">
        <v>50</v>
      </c>
      <c r="J20" s="48" t="s">
        <v>51</v>
      </c>
      <c r="K20" s="48" t="s">
        <v>52</v>
      </c>
      <c r="L20" s="52">
        <v>3500000</v>
      </c>
      <c r="M20" s="59">
        <v>1950000</v>
      </c>
      <c r="N20" s="54">
        <f>L20-M20</f>
        <v>1550000</v>
      </c>
      <c r="O20" s="55">
        <f t="shared" si="3"/>
        <v>0.557142857142857</v>
      </c>
      <c r="P20" s="56" t="s">
        <v>53</v>
      </c>
      <c r="Q20" s="60" t="s">
        <v>53</v>
      </c>
      <c r="R20" s="70" t="s">
        <v>54</v>
      </c>
    </row>
    <row r="21" customFormat="1" ht="29" customHeight="1" spans="1:18">
      <c r="A21" s="28" t="s">
        <v>15</v>
      </c>
      <c r="B21" s="28"/>
      <c r="C21" s="28"/>
      <c r="D21" s="28"/>
      <c r="E21" s="28"/>
      <c r="F21" s="28"/>
      <c r="G21" s="29"/>
      <c r="H21" s="28"/>
      <c r="I21" s="28"/>
      <c r="J21" s="28"/>
      <c r="K21" s="28"/>
      <c r="L21" s="62">
        <f t="shared" ref="L21:N21" si="5">SUBTOTAL(9,L20:L20)</f>
        <v>3500000</v>
      </c>
      <c r="M21" s="62">
        <f t="shared" si="5"/>
        <v>1950000</v>
      </c>
      <c r="N21" s="62">
        <f t="shared" si="5"/>
        <v>1550000</v>
      </c>
      <c r="O21" s="50">
        <f t="shared" si="3"/>
        <v>0.557142857142857</v>
      </c>
      <c r="P21" s="64"/>
      <c r="Q21" s="62"/>
      <c r="R21" s="64"/>
    </row>
    <row r="22" customFormat="1" ht="36" spans="1:18">
      <c r="A22" s="10" t="s">
        <v>64</v>
      </c>
      <c r="B22" s="14" t="s">
        <v>65</v>
      </c>
      <c r="C22" s="15">
        <v>44945</v>
      </c>
      <c r="D22" s="10" t="s">
        <v>66</v>
      </c>
      <c r="E22" s="16">
        <v>44960</v>
      </c>
      <c r="F22" s="19" t="s">
        <v>67</v>
      </c>
      <c r="G22" s="27" t="s">
        <v>131</v>
      </c>
      <c r="H22" s="30" t="s">
        <v>132</v>
      </c>
      <c r="I22" s="48" t="s">
        <v>50</v>
      </c>
      <c r="J22" s="57" t="s">
        <v>69</v>
      </c>
      <c r="K22" s="48" t="s">
        <v>52</v>
      </c>
      <c r="L22" s="65">
        <v>2800000</v>
      </c>
      <c r="M22" s="65">
        <v>2800000</v>
      </c>
      <c r="N22" s="54">
        <f>L22-M22</f>
        <v>0</v>
      </c>
      <c r="O22" s="55">
        <f t="shared" si="3"/>
        <v>1</v>
      </c>
      <c r="P22" s="56" t="s">
        <v>53</v>
      </c>
      <c r="Q22" s="60" t="s">
        <v>53</v>
      </c>
      <c r="R22" s="72" t="s">
        <v>133</v>
      </c>
    </row>
    <row r="23" customFormat="1" ht="33" customHeight="1" spans="1:18">
      <c r="A23" s="28" t="s">
        <v>16</v>
      </c>
      <c r="B23" s="28"/>
      <c r="C23" s="28"/>
      <c r="D23" s="28"/>
      <c r="E23" s="28"/>
      <c r="F23" s="28"/>
      <c r="G23" s="29"/>
      <c r="H23" s="28"/>
      <c r="I23" s="28"/>
      <c r="J23" s="28"/>
      <c r="K23" s="28"/>
      <c r="L23" s="62">
        <f t="shared" ref="L23:N23" si="6">SUBTOTAL(9,L22:L22)</f>
        <v>2800000</v>
      </c>
      <c r="M23" s="62">
        <f t="shared" si="6"/>
        <v>2800000</v>
      </c>
      <c r="N23" s="62">
        <f t="shared" si="6"/>
        <v>0</v>
      </c>
      <c r="O23" s="50">
        <f t="shared" si="3"/>
        <v>1</v>
      </c>
      <c r="P23" s="64"/>
      <c r="Q23" s="62"/>
      <c r="R23" s="64"/>
    </row>
    <row r="24" s="1" customFormat="1" ht="48" customHeight="1" spans="1:18">
      <c r="A24" s="10" t="s">
        <v>95</v>
      </c>
      <c r="B24" s="20" t="s">
        <v>96</v>
      </c>
      <c r="C24" s="21">
        <v>45065</v>
      </c>
      <c r="D24" s="10" t="s">
        <v>97</v>
      </c>
      <c r="E24" s="21">
        <v>45087</v>
      </c>
      <c r="F24" s="14" t="s">
        <v>98</v>
      </c>
      <c r="G24" s="31" t="s">
        <v>136</v>
      </c>
      <c r="H24" s="32" t="s">
        <v>137</v>
      </c>
      <c r="I24" s="48" t="s">
        <v>50</v>
      </c>
      <c r="J24" s="48" t="s">
        <v>51</v>
      </c>
      <c r="K24" s="48" t="s">
        <v>52</v>
      </c>
      <c r="L24" s="66">
        <v>816000</v>
      </c>
      <c r="M24" s="66"/>
      <c r="N24" s="59">
        <f t="shared" ref="N24:N33" si="7">L24-M24</f>
        <v>816000</v>
      </c>
      <c r="O24" s="61">
        <f t="shared" si="3"/>
        <v>0</v>
      </c>
      <c r="P24" s="67" t="s">
        <v>53</v>
      </c>
      <c r="Q24" s="66" t="s">
        <v>53</v>
      </c>
      <c r="R24" s="71" t="s">
        <v>54</v>
      </c>
    </row>
    <row r="25" customFormat="1" ht="34" customHeight="1" spans="1:18">
      <c r="A25" s="28" t="s">
        <v>18</v>
      </c>
      <c r="B25" s="28"/>
      <c r="C25" s="28"/>
      <c r="D25" s="28"/>
      <c r="E25" s="28"/>
      <c r="F25" s="28"/>
      <c r="G25" s="29"/>
      <c r="H25" s="28"/>
      <c r="I25" s="28"/>
      <c r="J25" s="28"/>
      <c r="K25" s="28"/>
      <c r="L25" s="62">
        <f t="shared" ref="L25:N25" si="8">SUBTOTAL(9,L24:L24)</f>
        <v>816000</v>
      </c>
      <c r="M25" s="62">
        <f t="shared" si="8"/>
        <v>0</v>
      </c>
      <c r="N25" s="62">
        <f t="shared" si="8"/>
        <v>816000</v>
      </c>
      <c r="O25" s="62" t="e">
        <f>SUBTOTAL(9,#REF!)</f>
        <v>#REF!</v>
      </c>
      <c r="P25" s="64"/>
      <c r="Q25" s="62"/>
      <c r="R25" s="64"/>
    </row>
    <row r="26" customFormat="1" ht="48" spans="1:18">
      <c r="A26" s="14" t="s">
        <v>44</v>
      </c>
      <c r="B26" s="14" t="s">
        <v>45</v>
      </c>
      <c r="C26" s="15">
        <v>44907</v>
      </c>
      <c r="D26" s="10" t="s">
        <v>46</v>
      </c>
      <c r="E26" s="16">
        <v>44939</v>
      </c>
      <c r="F26" s="10" t="s">
        <v>47</v>
      </c>
      <c r="G26" s="18" t="s">
        <v>138</v>
      </c>
      <c r="H26" s="18" t="s">
        <v>139</v>
      </c>
      <c r="I26" s="48" t="s">
        <v>50</v>
      </c>
      <c r="J26" s="48" t="s">
        <v>51</v>
      </c>
      <c r="K26" s="48" t="s">
        <v>52</v>
      </c>
      <c r="L26" s="52">
        <v>6500000</v>
      </c>
      <c r="M26" s="59">
        <v>4200000</v>
      </c>
      <c r="N26" s="54">
        <f t="shared" si="7"/>
        <v>2300000</v>
      </c>
      <c r="O26" s="55">
        <f t="shared" ref="O26:O58" si="9">M26/L26</f>
        <v>0.646153846153846</v>
      </c>
      <c r="P26" s="56" t="s">
        <v>52</v>
      </c>
      <c r="Q26" s="52" t="s">
        <v>52</v>
      </c>
      <c r="R26" s="70" t="s">
        <v>54</v>
      </c>
    </row>
    <row r="27" customFormat="1" ht="48" spans="1:18">
      <c r="A27" s="14" t="s">
        <v>44</v>
      </c>
      <c r="B27" s="14" t="s">
        <v>45</v>
      </c>
      <c r="C27" s="15">
        <v>44907</v>
      </c>
      <c r="D27" s="10" t="s">
        <v>46</v>
      </c>
      <c r="E27" s="16">
        <v>44939</v>
      </c>
      <c r="F27" s="10" t="s">
        <v>47</v>
      </c>
      <c r="G27" s="18" t="s">
        <v>138</v>
      </c>
      <c r="H27" s="18" t="s">
        <v>140</v>
      </c>
      <c r="I27" s="48" t="s">
        <v>50</v>
      </c>
      <c r="J27" s="48" t="s">
        <v>51</v>
      </c>
      <c r="K27" s="48" t="s">
        <v>52</v>
      </c>
      <c r="L27" s="52">
        <v>2000000</v>
      </c>
      <c r="M27" s="59">
        <v>1670000</v>
      </c>
      <c r="N27" s="54">
        <f t="shared" si="7"/>
        <v>330000</v>
      </c>
      <c r="O27" s="55">
        <f t="shared" si="9"/>
        <v>0.835</v>
      </c>
      <c r="P27" s="56" t="s">
        <v>53</v>
      </c>
      <c r="Q27" s="52" t="s">
        <v>52</v>
      </c>
      <c r="R27" s="70" t="s">
        <v>54</v>
      </c>
    </row>
    <row r="28" s="1" customFormat="1" ht="48" spans="1:18">
      <c r="A28" s="10" t="s">
        <v>64</v>
      </c>
      <c r="B28" s="14" t="s">
        <v>65</v>
      </c>
      <c r="C28" s="15">
        <v>44945</v>
      </c>
      <c r="D28" s="10" t="s">
        <v>66</v>
      </c>
      <c r="E28" s="16">
        <v>44960</v>
      </c>
      <c r="F28" s="14" t="s">
        <v>67</v>
      </c>
      <c r="G28" s="18" t="s">
        <v>138</v>
      </c>
      <c r="H28" s="18" t="s">
        <v>140</v>
      </c>
      <c r="I28" s="48" t="s">
        <v>50</v>
      </c>
      <c r="J28" s="63" t="s">
        <v>69</v>
      </c>
      <c r="K28" s="48" t="s">
        <v>52</v>
      </c>
      <c r="L28" s="52">
        <v>1390000</v>
      </c>
      <c r="M28" s="59">
        <v>670000</v>
      </c>
      <c r="N28" s="59">
        <f t="shared" si="7"/>
        <v>720000</v>
      </c>
      <c r="O28" s="61">
        <f t="shared" si="9"/>
        <v>0.482014388489209</v>
      </c>
      <c r="P28" s="56" t="s">
        <v>53</v>
      </c>
      <c r="Q28" s="52" t="s">
        <v>52</v>
      </c>
      <c r="R28" s="70" t="s">
        <v>54</v>
      </c>
    </row>
    <row r="29" s="1" customFormat="1" ht="48" spans="1:18">
      <c r="A29" s="14" t="s">
        <v>44</v>
      </c>
      <c r="B29" s="14" t="s">
        <v>45</v>
      </c>
      <c r="C29" s="15">
        <v>44907</v>
      </c>
      <c r="D29" s="10" t="s">
        <v>46</v>
      </c>
      <c r="E29" s="16">
        <v>44939</v>
      </c>
      <c r="F29" s="10" t="s">
        <v>47</v>
      </c>
      <c r="G29" s="18" t="s">
        <v>138</v>
      </c>
      <c r="H29" s="18" t="s">
        <v>141</v>
      </c>
      <c r="I29" s="48" t="s">
        <v>50</v>
      </c>
      <c r="J29" s="48" t="s">
        <v>51</v>
      </c>
      <c r="K29" s="48" t="s">
        <v>52</v>
      </c>
      <c r="L29" s="52">
        <v>2000000</v>
      </c>
      <c r="M29" s="59"/>
      <c r="N29" s="59">
        <f t="shared" si="7"/>
        <v>2000000</v>
      </c>
      <c r="O29" s="61">
        <f t="shared" si="9"/>
        <v>0</v>
      </c>
      <c r="P29" s="56" t="s">
        <v>53</v>
      </c>
      <c r="Q29" s="52" t="s">
        <v>52</v>
      </c>
      <c r="R29" s="70" t="s">
        <v>54</v>
      </c>
    </row>
    <row r="30" s="1" customFormat="1" ht="48" spans="1:18">
      <c r="A30" s="10" t="s">
        <v>64</v>
      </c>
      <c r="B30" s="14" t="s">
        <v>65</v>
      </c>
      <c r="C30" s="15">
        <v>44945</v>
      </c>
      <c r="D30" s="10" t="s">
        <v>66</v>
      </c>
      <c r="E30" s="16">
        <v>44960</v>
      </c>
      <c r="F30" s="14" t="s">
        <v>67</v>
      </c>
      <c r="G30" s="18" t="s">
        <v>138</v>
      </c>
      <c r="H30" s="18" t="s">
        <v>141</v>
      </c>
      <c r="I30" s="48" t="s">
        <v>50</v>
      </c>
      <c r="J30" s="63" t="s">
        <v>69</v>
      </c>
      <c r="K30" s="48" t="s">
        <v>52</v>
      </c>
      <c r="L30" s="52">
        <v>2000000</v>
      </c>
      <c r="M30" s="59">
        <v>2000000</v>
      </c>
      <c r="N30" s="59">
        <f t="shared" si="7"/>
        <v>0</v>
      </c>
      <c r="O30" s="61">
        <f t="shared" si="9"/>
        <v>1</v>
      </c>
      <c r="P30" s="56" t="s">
        <v>53</v>
      </c>
      <c r="Q30" s="52" t="s">
        <v>52</v>
      </c>
      <c r="R30" s="70" t="s">
        <v>54</v>
      </c>
    </row>
    <row r="31" s="1" customFormat="1" ht="40" customHeight="1" spans="1:18">
      <c r="A31" s="10"/>
      <c r="B31" s="14"/>
      <c r="C31" s="15"/>
      <c r="D31" s="10" t="s">
        <v>80</v>
      </c>
      <c r="E31" s="73">
        <v>45051</v>
      </c>
      <c r="F31" s="10" t="s">
        <v>81</v>
      </c>
      <c r="G31" s="18" t="s">
        <v>138</v>
      </c>
      <c r="H31" s="10" t="s">
        <v>141</v>
      </c>
      <c r="I31" s="48" t="s">
        <v>50</v>
      </c>
      <c r="J31" s="63" t="s">
        <v>82</v>
      </c>
      <c r="K31" s="48" t="s">
        <v>52</v>
      </c>
      <c r="L31" s="52">
        <v>125000</v>
      </c>
      <c r="M31" s="59"/>
      <c r="N31" s="59">
        <f t="shared" si="7"/>
        <v>125000</v>
      </c>
      <c r="O31" s="61">
        <f t="shared" si="9"/>
        <v>0</v>
      </c>
      <c r="P31" s="56" t="s">
        <v>53</v>
      </c>
      <c r="Q31" s="52" t="s">
        <v>52</v>
      </c>
      <c r="R31" s="70" t="s">
        <v>54</v>
      </c>
    </row>
    <row r="32" customFormat="1" ht="48" spans="1:18">
      <c r="A32" s="10" t="s">
        <v>64</v>
      </c>
      <c r="B32" s="14" t="s">
        <v>65</v>
      </c>
      <c r="C32" s="15">
        <v>44945</v>
      </c>
      <c r="D32" s="10" t="s">
        <v>66</v>
      </c>
      <c r="E32" s="16">
        <v>44960</v>
      </c>
      <c r="F32" s="19" t="s">
        <v>67</v>
      </c>
      <c r="G32" s="33" t="s">
        <v>138</v>
      </c>
      <c r="H32" s="33" t="s">
        <v>142</v>
      </c>
      <c r="I32" s="48" t="s">
        <v>50</v>
      </c>
      <c r="J32" s="57" t="s">
        <v>69</v>
      </c>
      <c r="K32" s="48" t="s">
        <v>52</v>
      </c>
      <c r="L32" s="52">
        <v>985000</v>
      </c>
      <c r="M32" s="59"/>
      <c r="N32" s="54">
        <f t="shared" si="7"/>
        <v>985000</v>
      </c>
      <c r="O32" s="55">
        <f t="shared" si="9"/>
        <v>0</v>
      </c>
      <c r="P32" s="56" t="s">
        <v>52</v>
      </c>
      <c r="Q32" s="52" t="s">
        <v>52</v>
      </c>
      <c r="R32" s="70" t="s">
        <v>54</v>
      </c>
    </row>
    <row r="33" customFormat="1" ht="44" customHeight="1" spans="1:18">
      <c r="A33" s="10" t="s">
        <v>64</v>
      </c>
      <c r="B33" s="14" t="s">
        <v>65</v>
      </c>
      <c r="C33" s="15">
        <v>44945</v>
      </c>
      <c r="D33" s="10" t="s">
        <v>66</v>
      </c>
      <c r="E33" s="16">
        <v>44960</v>
      </c>
      <c r="F33" s="19" t="s">
        <v>67</v>
      </c>
      <c r="G33" s="33" t="s">
        <v>138</v>
      </c>
      <c r="H33" s="33" t="s">
        <v>142</v>
      </c>
      <c r="I33" s="48" t="s">
        <v>50</v>
      </c>
      <c r="J33" s="57" t="s">
        <v>69</v>
      </c>
      <c r="K33" s="48" t="s">
        <v>52</v>
      </c>
      <c r="L33" s="52">
        <v>4015000</v>
      </c>
      <c r="M33" s="59">
        <v>1440000</v>
      </c>
      <c r="N33" s="54">
        <f t="shared" si="7"/>
        <v>2575000</v>
      </c>
      <c r="O33" s="55">
        <f t="shared" si="9"/>
        <v>0.35865504358655</v>
      </c>
      <c r="P33" s="56" t="s">
        <v>52</v>
      </c>
      <c r="Q33" s="52" t="s">
        <v>52</v>
      </c>
      <c r="R33" s="72" t="s">
        <v>133</v>
      </c>
    </row>
    <row r="34" customFormat="1" ht="29" customHeight="1" spans="1:18">
      <c r="A34" s="28" t="s">
        <v>19</v>
      </c>
      <c r="B34" s="28"/>
      <c r="C34" s="28"/>
      <c r="D34" s="28"/>
      <c r="E34" s="28"/>
      <c r="F34" s="28"/>
      <c r="G34" s="29"/>
      <c r="H34" s="28"/>
      <c r="I34" s="28"/>
      <c r="J34" s="28"/>
      <c r="K34" s="28"/>
      <c r="L34" s="62">
        <f t="shared" ref="L34:N34" si="10">SUBTOTAL(9,L26:L33)</f>
        <v>19015000</v>
      </c>
      <c r="M34" s="62">
        <f t="shared" si="10"/>
        <v>9980000</v>
      </c>
      <c r="N34" s="62">
        <f t="shared" si="10"/>
        <v>9035000</v>
      </c>
      <c r="O34" s="50">
        <f t="shared" si="9"/>
        <v>0.524848803576124</v>
      </c>
      <c r="P34" s="64"/>
      <c r="Q34" s="62"/>
      <c r="R34" s="64"/>
    </row>
    <row r="35" s="1" customFormat="1" ht="48" spans="1:18">
      <c r="A35" s="14" t="s">
        <v>44</v>
      </c>
      <c r="B35" s="14" t="s">
        <v>45</v>
      </c>
      <c r="C35" s="15">
        <v>44907</v>
      </c>
      <c r="D35" s="10" t="s">
        <v>46</v>
      </c>
      <c r="E35" s="16">
        <v>44939</v>
      </c>
      <c r="F35" s="10" t="s">
        <v>47</v>
      </c>
      <c r="G35" s="17" t="s">
        <v>143</v>
      </c>
      <c r="H35" s="17" t="s">
        <v>144</v>
      </c>
      <c r="I35" s="48" t="s">
        <v>50</v>
      </c>
      <c r="J35" s="48" t="s">
        <v>51</v>
      </c>
      <c r="K35" s="48" t="s">
        <v>52</v>
      </c>
      <c r="L35" s="52">
        <v>5500000</v>
      </c>
      <c r="M35" s="68">
        <v>1500000</v>
      </c>
      <c r="N35" s="59">
        <f t="shared" ref="N35:N40" si="11">L35-M35</f>
        <v>4000000</v>
      </c>
      <c r="O35" s="61">
        <f t="shared" si="9"/>
        <v>0.272727272727273</v>
      </c>
      <c r="P35" s="56" t="s">
        <v>52</v>
      </c>
      <c r="Q35" s="52" t="s">
        <v>52</v>
      </c>
      <c r="R35" s="70" t="s">
        <v>54</v>
      </c>
    </row>
    <row r="36" customFormat="1" ht="48" spans="1:18">
      <c r="A36" s="14" t="s">
        <v>44</v>
      </c>
      <c r="B36" s="14" t="s">
        <v>45</v>
      </c>
      <c r="C36" s="15">
        <v>44907</v>
      </c>
      <c r="D36" s="10" t="s">
        <v>46</v>
      </c>
      <c r="E36" s="16">
        <v>44939</v>
      </c>
      <c r="F36" s="10" t="s">
        <v>47</v>
      </c>
      <c r="G36" s="18" t="s">
        <v>143</v>
      </c>
      <c r="H36" s="17" t="s">
        <v>145</v>
      </c>
      <c r="I36" s="48" t="s">
        <v>50</v>
      </c>
      <c r="J36" s="48" t="s">
        <v>51</v>
      </c>
      <c r="K36" s="48" t="s">
        <v>52</v>
      </c>
      <c r="L36" s="65">
        <v>2000000</v>
      </c>
      <c r="M36" s="59">
        <v>2000000</v>
      </c>
      <c r="N36" s="54">
        <f t="shared" si="11"/>
        <v>0</v>
      </c>
      <c r="O36" s="55">
        <f t="shared" si="9"/>
        <v>1</v>
      </c>
      <c r="P36" s="56" t="s">
        <v>53</v>
      </c>
      <c r="Q36" s="52" t="s">
        <v>52</v>
      </c>
      <c r="R36" s="70" t="s">
        <v>54</v>
      </c>
    </row>
    <row r="37" customFormat="1" ht="48" spans="1:18">
      <c r="A37" s="10" t="s">
        <v>64</v>
      </c>
      <c r="B37" s="14" t="s">
        <v>65</v>
      </c>
      <c r="C37" s="15">
        <v>44945</v>
      </c>
      <c r="D37" s="10" t="s">
        <v>66</v>
      </c>
      <c r="E37" s="16">
        <v>44960</v>
      </c>
      <c r="F37" s="19" t="s">
        <v>67</v>
      </c>
      <c r="G37" s="34" t="s">
        <v>143</v>
      </c>
      <c r="H37" s="35" t="s">
        <v>145</v>
      </c>
      <c r="I37" s="48" t="s">
        <v>50</v>
      </c>
      <c r="J37" s="57" t="s">
        <v>69</v>
      </c>
      <c r="K37" s="48" t="s">
        <v>52</v>
      </c>
      <c r="L37" s="65">
        <v>940000</v>
      </c>
      <c r="M37" s="59">
        <v>600000</v>
      </c>
      <c r="N37" s="54">
        <f t="shared" si="11"/>
        <v>340000</v>
      </c>
      <c r="O37" s="55">
        <f t="shared" si="9"/>
        <v>0.638297872340426</v>
      </c>
      <c r="P37" s="56" t="s">
        <v>53</v>
      </c>
      <c r="Q37" s="52" t="s">
        <v>52</v>
      </c>
      <c r="R37" s="70" t="s">
        <v>54</v>
      </c>
    </row>
    <row r="38" customFormat="1" ht="36" spans="1:18">
      <c r="A38" s="10" t="s">
        <v>64</v>
      </c>
      <c r="B38" s="14" t="s">
        <v>65</v>
      </c>
      <c r="C38" s="15">
        <v>44945</v>
      </c>
      <c r="D38" s="10" t="s">
        <v>66</v>
      </c>
      <c r="E38" s="16">
        <v>44960</v>
      </c>
      <c r="F38" s="19" t="s">
        <v>67</v>
      </c>
      <c r="G38" s="34" t="s">
        <v>143</v>
      </c>
      <c r="H38" s="35" t="s">
        <v>145</v>
      </c>
      <c r="I38" s="48" t="s">
        <v>50</v>
      </c>
      <c r="J38" s="57" t="s">
        <v>69</v>
      </c>
      <c r="K38" s="48" t="s">
        <v>52</v>
      </c>
      <c r="L38" s="65">
        <v>495000</v>
      </c>
      <c r="M38" s="59"/>
      <c r="N38" s="54">
        <f t="shared" si="11"/>
        <v>495000</v>
      </c>
      <c r="O38" s="55">
        <f t="shared" si="9"/>
        <v>0</v>
      </c>
      <c r="P38" s="56" t="s">
        <v>53</v>
      </c>
      <c r="Q38" s="52" t="s">
        <v>52</v>
      </c>
      <c r="R38" s="72" t="s">
        <v>133</v>
      </c>
    </row>
    <row r="39" customFormat="1" ht="48" customHeight="1" spans="1:18">
      <c r="A39" s="14" t="s">
        <v>44</v>
      </c>
      <c r="B39" s="14" t="s">
        <v>45</v>
      </c>
      <c r="C39" s="15">
        <v>44907</v>
      </c>
      <c r="D39" s="10" t="s">
        <v>46</v>
      </c>
      <c r="E39" s="16">
        <v>44939</v>
      </c>
      <c r="F39" s="10" t="s">
        <v>47</v>
      </c>
      <c r="G39" s="18" t="s">
        <v>143</v>
      </c>
      <c r="H39" s="17" t="s">
        <v>146</v>
      </c>
      <c r="I39" s="48" t="s">
        <v>50</v>
      </c>
      <c r="J39" s="48" t="s">
        <v>51</v>
      </c>
      <c r="K39" s="48" t="s">
        <v>52</v>
      </c>
      <c r="L39" s="52">
        <v>2000000</v>
      </c>
      <c r="M39" s="59">
        <v>1900000</v>
      </c>
      <c r="N39" s="54">
        <f t="shared" si="11"/>
        <v>100000</v>
      </c>
      <c r="O39" s="55">
        <f t="shared" si="9"/>
        <v>0.95</v>
      </c>
      <c r="P39" s="56" t="s">
        <v>53</v>
      </c>
      <c r="Q39" s="52" t="s">
        <v>52</v>
      </c>
      <c r="R39" s="70" t="s">
        <v>54</v>
      </c>
    </row>
    <row r="40" customFormat="1" ht="40" customHeight="1" spans="1:18">
      <c r="A40" s="10" t="s">
        <v>64</v>
      </c>
      <c r="B40" s="14" t="s">
        <v>65</v>
      </c>
      <c r="C40" s="15">
        <v>44945</v>
      </c>
      <c r="D40" s="10" t="s">
        <v>66</v>
      </c>
      <c r="E40" s="16">
        <v>44960</v>
      </c>
      <c r="F40" s="19" t="s">
        <v>67</v>
      </c>
      <c r="G40" s="18" t="s">
        <v>143</v>
      </c>
      <c r="H40" s="17" t="s">
        <v>146</v>
      </c>
      <c r="I40" s="48" t="s">
        <v>50</v>
      </c>
      <c r="J40" s="57" t="s">
        <v>69</v>
      </c>
      <c r="K40" s="48" t="s">
        <v>52</v>
      </c>
      <c r="L40" s="52">
        <v>460000</v>
      </c>
      <c r="M40" s="59"/>
      <c r="N40" s="54">
        <f t="shared" si="11"/>
        <v>460000</v>
      </c>
      <c r="O40" s="55">
        <f t="shared" si="9"/>
        <v>0</v>
      </c>
      <c r="P40" s="56" t="s">
        <v>53</v>
      </c>
      <c r="Q40" s="52" t="s">
        <v>52</v>
      </c>
      <c r="R40" s="72" t="s">
        <v>133</v>
      </c>
    </row>
    <row r="41" customFormat="1" ht="23" customHeight="1" spans="1:18">
      <c r="A41" s="28" t="s">
        <v>20</v>
      </c>
      <c r="B41" s="28"/>
      <c r="C41" s="28"/>
      <c r="D41" s="28"/>
      <c r="E41" s="28"/>
      <c r="F41" s="28"/>
      <c r="G41" s="29"/>
      <c r="H41" s="28"/>
      <c r="I41" s="28"/>
      <c r="J41" s="28"/>
      <c r="K41" s="28"/>
      <c r="L41" s="62">
        <f t="shared" ref="L41:N41" si="12">SUBTOTAL(9,L35:L40)</f>
        <v>11395000</v>
      </c>
      <c r="M41" s="62">
        <f t="shared" si="12"/>
        <v>6000000</v>
      </c>
      <c r="N41" s="62">
        <f t="shared" si="12"/>
        <v>5395000</v>
      </c>
      <c r="O41" s="50">
        <f t="shared" si="9"/>
        <v>0.526546731022378</v>
      </c>
      <c r="P41" s="64"/>
      <c r="Q41" s="62"/>
      <c r="R41" s="64"/>
    </row>
    <row r="42" customFormat="1" ht="48" spans="1:18">
      <c r="A42" s="14" t="s">
        <v>44</v>
      </c>
      <c r="B42" s="14" t="s">
        <v>45</v>
      </c>
      <c r="C42" s="15">
        <v>44907</v>
      </c>
      <c r="D42" s="10" t="s">
        <v>46</v>
      </c>
      <c r="E42" s="16">
        <v>44939</v>
      </c>
      <c r="F42" s="10" t="s">
        <v>47</v>
      </c>
      <c r="G42" s="17" t="s">
        <v>147</v>
      </c>
      <c r="H42" s="18" t="s">
        <v>148</v>
      </c>
      <c r="I42" s="48" t="s">
        <v>50</v>
      </c>
      <c r="J42" s="48" t="s">
        <v>51</v>
      </c>
      <c r="K42" s="48" t="s">
        <v>52</v>
      </c>
      <c r="L42" s="52">
        <v>3900000</v>
      </c>
      <c r="M42" s="59">
        <v>1910000</v>
      </c>
      <c r="N42" s="54">
        <f t="shared" ref="N42:N45" si="13">L42-M42</f>
        <v>1990000</v>
      </c>
      <c r="O42" s="55">
        <f t="shared" si="9"/>
        <v>0.48974358974359</v>
      </c>
      <c r="P42" s="56" t="s">
        <v>53</v>
      </c>
      <c r="Q42" s="56" t="s">
        <v>53</v>
      </c>
      <c r="R42" s="56" t="s">
        <v>149</v>
      </c>
    </row>
    <row r="43" s="1" customFormat="1" ht="48" spans="1:18">
      <c r="A43" s="10" t="s">
        <v>95</v>
      </c>
      <c r="B43" s="20" t="s">
        <v>96</v>
      </c>
      <c r="C43" s="21">
        <v>45065</v>
      </c>
      <c r="D43" s="10" t="s">
        <v>97</v>
      </c>
      <c r="E43" s="21">
        <v>45087</v>
      </c>
      <c r="F43" s="14" t="s">
        <v>98</v>
      </c>
      <c r="G43" s="17" t="s">
        <v>147</v>
      </c>
      <c r="H43" s="36" t="s">
        <v>150</v>
      </c>
      <c r="I43" s="48" t="s">
        <v>50</v>
      </c>
      <c r="J43" s="48" t="s">
        <v>51</v>
      </c>
      <c r="K43" s="48" t="s">
        <v>52</v>
      </c>
      <c r="L43" s="52">
        <v>2300000</v>
      </c>
      <c r="M43" s="59"/>
      <c r="N43" s="59">
        <f t="shared" si="13"/>
        <v>2300000</v>
      </c>
      <c r="O43" s="61">
        <f t="shared" si="9"/>
        <v>0</v>
      </c>
      <c r="P43" s="56" t="s">
        <v>52</v>
      </c>
      <c r="Q43" s="56" t="s">
        <v>53</v>
      </c>
      <c r="R43" s="56" t="s">
        <v>54</v>
      </c>
    </row>
    <row r="44" s="1" customFormat="1" ht="36" spans="1:18">
      <c r="A44" s="10" t="s">
        <v>95</v>
      </c>
      <c r="B44" s="20" t="s">
        <v>96</v>
      </c>
      <c r="C44" s="21">
        <v>45065</v>
      </c>
      <c r="D44" s="10" t="s">
        <v>97</v>
      </c>
      <c r="E44" s="21">
        <v>45087</v>
      </c>
      <c r="F44" s="14" t="s">
        <v>98</v>
      </c>
      <c r="G44" s="17" t="s">
        <v>147</v>
      </c>
      <c r="H44" s="37"/>
      <c r="I44" s="48" t="s">
        <v>50</v>
      </c>
      <c r="J44" s="48" t="s">
        <v>51</v>
      </c>
      <c r="K44" s="48" t="s">
        <v>52</v>
      </c>
      <c r="L44" s="52">
        <v>500000</v>
      </c>
      <c r="M44" s="59"/>
      <c r="N44" s="59">
        <f t="shared" si="13"/>
        <v>500000</v>
      </c>
      <c r="O44" s="61">
        <f t="shared" si="9"/>
        <v>0</v>
      </c>
      <c r="P44" s="56" t="s">
        <v>52</v>
      </c>
      <c r="Q44" s="56" t="s">
        <v>53</v>
      </c>
      <c r="R44" s="56" t="s">
        <v>133</v>
      </c>
    </row>
    <row r="45" s="1" customFormat="1" ht="62" customHeight="1" spans="1:18">
      <c r="A45" s="10" t="s">
        <v>151</v>
      </c>
      <c r="B45" s="20" t="s">
        <v>152</v>
      </c>
      <c r="C45" s="21">
        <v>45057</v>
      </c>
      <c r="D45" s="10" t="s">
        <v>153</v>
      </c>
      <c r="E45" s="21">
        <v>45087</v>
      </c>
      <c r="F45" s="10" t="s">
        <v>154</v>
      </c>
      <c r="G45" s="17" t="s">
        <v>147</v>
      </c>
      <c r="H45" s="38" t="s">
        <v>155</v>
      </c>
      <c r="I45" s="48" t="s">
        <v>50</v>
      </c>
      <c r="J45" s="48" t="s">
        <v>69</v>
      </c>
      <c r="K45" s="48" t="s">
        <v>53</v>
      </c>
      <c r="L45" s="52">
        <v>1000000</v>
      </c>
      <c r="M45" s="59"/>
      <c r="N45" s="59">
        <f t="shared" si="13"/>
        <v>1000000</v>
      </c>
      <c r="O45" s="61">
        <f t="shared" si="9"/>
        <v>0</v>
      </c>
      <c r="P45" s="56" t="s">
        <v>53</v>
      </c>
      <c r="Q45" s="56" t="s">
        <v>53</v>
      </c>
      <c r="R45" s="70" t="s">
        <v>54</v>
      </c>
    </row>
    <row r="46" customFormat="1" ht="27" customHeight="1" spans="1:18">
      <c r="A46" s="28" t="s">
        <v>21</v>
      </c>
      <c r="B46" s="28"/>
      <c r="C46" s="28"/>
      <c r="D46" s="28"/>
      <c r="E46" s="28"/>
      <c r="F46" s="28"/>
      <c r="G46" s="29"/>
      <c r="H46" s="28"/>
      <c r="I46" s="28"/>
      <c r="J46" s="28"/>
      <c r="K46" s="28"/>
      <c r="L46" s="62">
        <f t="shared" ref="L46:N46" si="14">SUBTOTAL(9,L42:L45)</f>
        <v>7700000</v>
      </c>
      <c r="M46" s="62">
        <f t="shared" si="14"/>
        <v>1910000</v>
      </c>
      <c r="N46" s="62">
        <f t="shared" si="14"/>
        <v>5790000</v>
      </c>
      <c r="O46" s="50">
        <f t="shared" si="9"/>
        <v>0.248051948051948</v>
      </c>
      <c r="P46" s="64"/>
      <c r="Q46" s="62"/>
      <c r="R46" s="64"/>
    </row>
    <row r="47" customFormat="1" ht="48" spans="1:18">
      <c r="A47" s="14" t="s">
        <v>44</v>
      </c>
      <c r="B47" s="14" t="s">
        <v>45</v>
      </c>
      <c r="C47" s="15">
        <v>44907</v>
      </c>
      <c r="D47" s="10" t="s">
        <v>46</v>
      </c>
      <c r="E47" s="16">
        <v>44939</v>
      </c>
      <c r="F47" s="10" t="s">
        <v>47</v>
      </c>
      <c r="G47" s="17" t="s">
        <v>156</v>
      </c>
      <c r="H47" s="17" t="s">
        <v>157</v>
      </c>
      <c r="I47" s="48" t="s">
        <v>50</v>
      </c>
      <c r="J47" s="48" t="s">
        <v>51</v>
      </c>
      <c r="K47" s="48" t="s">
        <v>52</v>
      </c>
      <c r="L47" s="52">
        <v>3220000</v>
      </c>
      <c r="M47" s="59">
        <v>960000</v>
      </c>
      <c r="N47" s="54">
        <f t="shared" ref="N47:N52" si="15">L47-M47</f>
        <v>2260000</v>
      </c>
      <c r="O47" s="55">
        <f t="shared" si="9"/>
        <v>0.298136645962733</v>
      </c>
      <c r="P47" s="56" t="s">
        <v>52</v>
      </c>
      <c r="Q47" s="56" t="s">
        <v>53</v>
      </c>
      <c r="R47" s="70" t="s">
        <v>54</v>
      </c>
    </row>
    <row r="48" customFormat="1" ht="48" spans="1:18">
      <c r="A48" s="14" t="s">
        <v>44</v>
      </c>
      <c r="B48" s="14" t="s">
        <v>45</v>
      </c>
      <c r="C48" s="15">
        <v>44907</v>
      </c>
      <c r="D48" s="10" t="s">
        <v>46</v>
      </c>
      <c r="E48" s="16">
        <v>44939</v>
      </c>
      <c r="F48" s="10" t="s">
        <v>47</v>
      </c>
      <c r="G48" s="39" t="s">
        <v>156</v>
      </c>
      <c r="H48" s="40" t="s">
        <v>158</v>
      </c>
      <c r="I48" s="48" t="s">
        <v>50</v>
      </c>
      <c r="J48" s="48" t="s">
        <v>51</v>
      </c>
      <c r="K48" s="48" t="s">
        <v>52</v>
      </c>
      <c r="L48" s="52">
        <v>1800000</v>
      </c>
      <c r="M48" s="59">
        <v>890000</v>
      </c>
      <c r="N48" s="54">
        <f t="shared" si="15"/>
        <v>910000</v>
      </c>
      <c r="O48" s="55">
        <f t="shared" si="9"/>
        <v>0.494444444444444</v>
      </c>
      <c r="P48" s="56" t="s">
        <v>53</v>
      </c>
      <c r="Q48" s="56" t="s">
        <v>53</v>
      </c>
      <c r="R48" s="70" t="s">
        <v>54</v>
      </c>
    </row>
    <row r="49" customFormat="1" ht="25" customHeight="1" spans="1:18">
      <c r="A49" s="28" t="s">
        <v>22</v>
      </c>
      <c r="B49" s="28"/>
      <c r="C49" s="28"/>
      <c r="D49" s="28"/>
      <c r="E49" s="28"/>
      <c r="F49" s="28"/>
      <c r="G49" s="29"/>
      <c r="H49" s="28"/>
      <c r="I49" s="28"/>
      <c r="J49" s="28"/>
      <c r="K49" s="28"/>
      <c r="L49" s="62">
        <f t="shared" ref="L49:N49" si="16">SUBTOTAL(9,L47:L48)</f>
        <v>5020000</v>
      </c>
      <c r="M49" s="62">
        <f t="shared" si="16"/>
        <v>1850000</v>
      </c>
      <c r="N49" s="62">
        <f t="shared" si="16"/>
        <v>3170000</v>
      </c>
      <c r="O49" s="50">
        <f t="shared" si="9"/>
        <v>0.368525896414343</v>
      </c>
      <c r="P49" s="64"/>
      <c r="Q49" s="62"/>
      <c r="R49" s="64"/>
    </row>
    <row r="50" customFormat="1" ht="48" spans="1:18">
      <c r="A50" s="14" t="s">
        <v>44</v>
      </c>
      <c r="B50" s="14" t="s">
        <v>45</v>
      </c>
      <c r="C50" s="15">
        <v>44907</v>
      </c>
      <c r="D50" s="10" t="s">
        <v>46</v>
      </c>
      <c r="E50" s="16">
        <v>44939</v>
      </c>
      <c r="F50" s="10" t="s">
        <v>47</v>
      </c>
      <c r="G50" s="35" t="s">
        <v>159</v>
      </c>
      <c r="H50" s="35" t="s">
        <v>160</v>
      </c>
      <c r="I50" s="48" t="s">
        <v>50</v>
      </c>
      <c r="J50" s="48" t="s">
        <v>51</v>
      </c>
      <c r="K50" s="48" t="s">
        <v>52</v>
      </c>
      <c r="L50" s="52">
        <v>90000</v>
      </c>
      <c r="M50" s="59"/>
      <c r="N50" s="54">
        <f t="shared" si="15"/>
        <v>90000</v>
      </c>
      <c r="O50" s="55">
        <f t="shared" si="9"/>
        <v>0</v>
      </c>
      <c r="P50" s="56" t="s">
        <v>52</v>
      </c>
      <c r="Q50" s="56" t="s">
        <v>52</v>
      </c>
      <c r="R50" s="70" t="s">
        <v>54</v>
      </c>
    </row>
    <row r="51" customFormat="1" ht="48" spans="1:18">
      <c r="A51" s="14" t="s">
        <v>44</v>
      </c>
      <c r="B51" s="14" t="s">
        <v>45</v>
      </c>
      <c r="C51" s="15">
        <v>44907</v>
      </c>
      <c r="D51" s="10" t="s">
        <v>46</v>
      </c>
      <c r="E51" s="16">
        <v>44939</v>
      </c>
      <c r="F51" s="10" t="s">
        <v>47</v>
      </c>
      <c r="G51" s="35" t="s">
        <v>159</v>
      </c>
      <c r="H51" s="35" t="s">
        <v>160</v>
      </c>
      <c r="I51" s="48" t="s">
        <v>50</v>
      </c>
      <c r="J51" s="48" t="s">
        <v>51</v>
      </c>
      <c r="K51" s="48" t="s">
        <v>52</v>
      </c>
      <c r="L51" s="52">
        <v>2410000</v>
      </c>
      <c r="M51" s="52">
        <v>1990400</v>
      </c>
      <c r="N51" s="54">
        <f t="shared" si="15"/>
        <v>419600</v>
      </c>
      <c r="O51" s="55">
        <f t="shared" si="9"/>
        <v>0.825892116182573</v>
      </c>
      <c r="P51" s="56" t="s">
        <v>52</v>
      </c>
      <c r="Q51" s="56" t="s">
        <v>52</v>
      </c>
      <c r="R51" s="56" t="s">
        <v>133</v>
      </c>
    </row>
    <row r="52" customFormat="1" ht="48" spans="1:18">
      <c r="A52" s="14" t="s">
        <v>44</v>
      </c>
      <c r="B52" s="14" t="s">
        <v>45</v>
      </c>
      <c r="C52" s="15">
        <v>44907</v>
      </c>
      <c r="D52" s="10" t="s">
        <v>46</v>
      </c>
      <c r="E52" s="16">
        <v>44939</v>
      </c>
      <c r="F52" s="10" t="s">
        <v>47</v>
      </c>
      <c r="G52" s="17" t="s">
        <v>159</v>
      </c>
      <c r="H52" s="20" t="s">
        <v>161</v>
      </c>
      <c r="I52" s="48" t="s">
        <v>50</v>
      </c>
      <c r="J52" s="48" t="s">
        <v>51</v>
      </c>
      <c r="K52" s="48" t="s">
        <v>52</v>
      </c>
      <c r="L52" s="65">
        <v>2650000</v>
      </c>
      <c r="M52" s="65">
        <v>2373570</v>
      </c>
      <c r="N52" s="54">
        <f t="shared" si="15"/>
        <v>276430</v>
      </c>
      <c r="O52" s="55">
        <f t="shared" si="9"/>
        <v>0.89568679245283</v>
      </c>
      <c r="P52" s="56" t="s">
        <v>52</v>
      </c>
      <c r="Q52" s="56" t="s">
        <v>52</v>
      </c>
      <c r="R52" s="70" t="s">
        <v>54</v>
      </c>
    </row>
    <row r="53" customFormat="1" ht="29" customHeight="1" spans="1:18">
      <c r="A53" s="28" t="s">
        <v>23</v>
      </c>
      <c r="B53" s="28"/>
      <c r="C53" s="28"/>
      <c r="D53" s="28"/>
      <c r="E53" s="28"/>
      <c r="F53" s="28"/>
      <c r="G53" s="29"/>
      <c r="H53" s="28"/>
      <c r="I53" s="28"/>
      <c r="J53" s="28"/>
      <c r="K53" s="28"/>
      <c r="L53" s="62">
        <f t="shared" ref="L53:N53" si="17">SUBTOTAL(9,L50:L52)</f>
        <v>5150000</v>
      </c>
      <c r="M53" s="62">
        <f t="shared" si="17"/>
        <v>4363970</v>
      </c>
      <c r="N53" s="62">
        <f t="shared" si="17"/>
        <v>786030</v>
      </c>
      <c r="O53" s="50">
        <f t="shared" si="9"/>
        <v>0.847372815533981</v>
      </c>
      <c r="P53" s="64"/>
      <c r="Q53" s="62"/>
      <c r="R53" s="64"/>
    </row>
    <row r="54" s="1" customFormat="1" ht="48" spans="1:18">
      <c r="A54" s="14" t="s">
        <v>44</v>
      </c>
      <c r="B54" s="14" t="s">
        <v>45</v>
      </c>
      <c r="C54" s="15">
        <v>44907</v>
      </c>
      <c r="D54" s="10" t="s">
        <v>46</v>
      </c>
      <c r="E54" s="16">
        <v>44939</v>
      </c>
      <c r="F54" s="10" t="s">
        <v>47</v>
      </c>
      <c r="G54" s="17" t="s">
        <v>162</v>
      </c>
      <c r="H54" s="17" t="s">
        <v>163</v>
      </c>
      <c r="I54" s="48" t="s">
        <v>50</v>
      </c>
      <c r="J54" s="48" t="s">
        <v>51</v>
      </c>
      <c r="K54" s="48" t="s">
        <v>52</v>
      </c>
      <c r="L54" s="52">
        <v>2030000</v>
      </c>
      <c r="M54" s="59">
        <v>1354000</v>
      </c>
      <c r="N54" s="59">
        <f t="shared" ref="N54:N57" si="18">L54-M54</f>
        <v>676000</v>
      </c>
      <c r="O54" s="61">
        <f t="shared" si="9"/>
        <v>0.666995073891626</v>
      </c>
      <c r="P54" s="56" t="s">
        <v>52</v>
      </c>
      <c r="Q54" s="60" t="s">
        <v>53</v>
      </c>
      <c r="R54" s="70" t="s">
        <v>100</v>
      </c>
    </row>
    <row r="55" customFormat="1" ht="48" spans="1:18">
      <c r="A55" s="14" t="s">
        <v>44</v>
      </c>
      <c r="B55" s="14" t="s">
        <v>45</v>
      </c>
      <c r="C55" s="15">
        <v>44907</v>
      </c>
      <c r="D55" s="10" t="s">
        <v>46</v>
      </c>
      <c r="E55" s="16">
        <v>44939</v>
      </c>
      <c r="F55" s="10" t="s">
        <v>47</v>
      </c>
      <c r="G55" s="17" t="s">
        <v>162</v>
      </c>
      <c r="H55" s="17" t="s">
        <v>164</v>
      </c>
      <c r="I55" s="48" t="s">
        <v>50</v>
      </c>
      <c r="J55" s="48" t="s">
        <v>51</v>
      </c>
      <c r="K55" s="48" t="s">
        <v>52</v>
      </c>
      <c r="L55" s="52">
        <v>250000</v>
      </c>
      <c r="M55" s="59">
        <v>225670.1</v>
      </c>
      <c r="N55" s="54">
        <f t="shared" si="18"/>
        <v>24329.9</v>
      </c>
      <c r="O55" s="55">
        <f t="shared" si="9"/>
        <v>0.9026804</v>
      </c>
      <c r="P55" s="56" t="s">
        <v>52</v>
      </c>
      <c r="Q55" s="60" t="s">
        <v>53</v>
      </c>
      <c r="R55" s="70" t="s">
        <v>100</v>
      </c>
    </row>
    <row r="56" customFormat="1" ht="35" customHeight="1" spans="1:18">
      <c r="A56" s="28" t="s">
        <v>24</v>
      </c>
      <c r="B56" s="28"/>
      <c r="C56" s="28"/>
      <c r="D56" s="28"/>
      <c r="E56" s="28"/>
      <c r="F56" s="28"/>
      <c r="G56" s="29"/>
      <c r="H56" s="28"/>
      <c r="I56" s="28"/>
      <c r="J56" s="28"/>
      <c r="K56" s="28"/>
      <c r="L56" s="62">
        <f t="shared" ref="L56:N56" si="19">SUBTOTAL(9,L54:L55)</f>
        <v>2280000</v>
      </c>
      <c r="M56" s="62">
        <f t="shared" si="19"/>
        <v>1579670.1</v>
      </c>
      <c r="N56" s="62">
        <f t="shared" si="19"/>
        <v>700329.9</v>
      </c>
      <c r="O56" s="50">
        <f t="shared" si="9"/>
        <v>0.692837763157895</v>
      </c>
      <c r="P56" s="64"/>
      <c r="Q56" s="62"/>
      <c r="R56" s="64"/>
    </row>
    <row r="57" s="1" customFormat="1" ht="54" customHeight="1" spans="1:18">
      <c r="A57" s="10" t="s">
        <v>151</v>
      </c>
      <c r="B57" s="20" t="s">
        <v>152</v>
      </c>
      <c r="C57" s="21">
        <v>45057</v>
      </c>
      <c r="D57" s="10" t="s">
        <v>153</v>
      </c>
      <c r="E57" s="21">
        <v>45087</v>
      </c>
      <c r="F57" s="10" t="s">
        <v>154</v>
      </c>
      <c r="G57" s="41" t="s">
        <v>165</v>
      </c>
      <c r="H57" s="38" t="s">
        <v>166</v>
      </c>
      <c r="I57" s="48" t="s">
        <v>50</v>
      </c>
      <c r="J57" s="69" t="s">
        <v>69</v>
      </c>
      <c r="K57" s="63" t="s">
        <v>53</v>
      </c>
      <c r="L57" s="66">
        <v>250000</v>
      </c>
      <c r="M57" s="66"/>
      <c r="N57" s="59">
        <f t="shared" si="18"/>
        <v>250000</v>
      </c>
      <c r="O57" s="61">
        <f t="shared" si="9"/>
        <v>0</v>
      </c>
      <c r="P57" s="63" t="s">
        <v>53</v>
      </c>
      <c r="Q57" s="66" t="s">
        <v>53</v>
      </c>
      <c r="R57" s="70" t="s">
        <v>54</v>
      </c>
    </row>
    <row r="58" customFormat="1" ht="24" customHeight="1" spans="1:18">
      <c r="A58" s="28" t="s">
        <v>25</v>
      </c>
      <c r="B58" s="28"/>
      <c r="C58" s="28"/>
      <c r="D58" s="28"/>
      <c r="E58" s="28"/>
      <c r="F58" s="28"/>
      <c r="G58" s="29"/>
      <c r="H58" s="28"/>
      <c r="I58" s="28"/>
      <c r="J58" s="28"/>
      <c r="K58" s="28"/>
      <c r="L58" s="62">
        <f t="shared" ref="L58:N58" si="20">SUBTOTAL(9,L57:L57)</f>
        <v>250000</v>
      </c>
      <c r="M58" s="62">
        <f t="shared" si="20"/>
        <v>0</v>
      </c>
      <c r="N58" s="62">
        <f t="shared" si="20"/>
        <v>250000</v>
      </c>
      <c r="O58" s="50">
        <f t="shared" si="9"/>
        <v>0</v>
      </c>
      <c r="P58" s="64"/>
      <c r="Q58" s="62"/>
      <c r="R58" s="64"/>
    </row>
  </sheetData>
  <mergeCells count="17">
    <mergeCell ref="A1:R1"/>
    <mergeCell ref="A2:E2"/>
    <mergeCell ref="A4:K4"/>
    <mergeCell ref="A14:F14"/>
    <mergeCell ref="A19:K19"/>
    <mergeCell ref="A21:K21"/>
    <mergeCell ref="A23:K23"/>
    <mergeCell ref="A25:K25"/>
    <mergeCell ref="A34:K34"/>
    <mergeCell ref="A41:K41"/>
    <mergeCell ref="A46:K46"/>
    <mergeCell ref="A49:K49"/>
    <mergeCell ref="A53:K53"/>
    <mergeCell ref="A56:K56"/>
    <mergeCell ref="A58:K58"/>
    <mergeCell ref="H9:H10"/>
    <mergeCell ref="H43:H44"/>
  </mergeCells>
  <pageMargins left="0.751388888888889" right="0.751388888888889" top="1" bottom="1" header="0.511805555555556" footer="0.511805555555556"/>
  <pageSetup paperSize="8" scale="94" fitToHeight="0"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52"/>
  <sheetViews>
    <sheetView tabSelected="1" workbookViewId="0">
      <selection activeCell="T13" sqref="T13"/>
    </sheetView>
  </sheetViews>
  <sheetFormatPr defaultColWidth="9" defaultRowHeight="13.5"/>
  <cols>
    <col min="3" max="3" width="10.125"/>
    <col min="5" max="5" width="9.25"/>
    <col min="6" max="6" width="24.375" customWidth="1"/>
    <col min="7" max="7" width="9" style="2"/>
    <col min="8" max="8" width="22.125" customWidth="1"/>
    <col min="9" max="9" width="5.75" style="3" customWidth="1"/>
    <col min="10" max="10" width="6" style="3" customWidth="1"/>
    <col min="11" max="11" width="9" style="3"/>
    <col min="12" max="12" width="16"/>
    <col min="13" max="13" width="14.375" style="1" customWidth="1"/>
    <col min="14" max="14" width="16"/>
    <col min="15" max="15" width="12.125" style="4"/>
    <col min="17" max="17" width="8.25" customWidth="1"/>
  </cols>
  <sheetData>
    <row r="1" customFormat="1" ht="32" customHeight="1" spans="1:18">
      <c r="A1" s="5" t="s">
        <v>174</v>
      </c>
      <c r="B1" s="5"/>
      <c r="C1" s="5"/>
      <c r="D1" s="5"/>
      <c r="E1" s="5"/>
      <c r="F1" s="5"/>
      <c r="G1" s="5"/>
      <c r="H1" s="5"/>
      <c r="I1" s="5"/>
      <c r="J1" s="5"/>
      <c r="K1" s="5"/>
      <c r="L1" s="5"/>
      <c r="M1" s="42"/>
      <c r="N1" s="5"/>
      <c r="O1" s="5"/>
      <c r="P1" s="5"/>
      <c r="Q1" s="5"/>
      <c r="R1" s="5"/>
    </row>
    <row r="2" customFormat="1" ht="32" customHeight="1" spans="1:18">
      <c r="A2" s="6" t="s">
        <v>1</v>
      </c>
      <c r="B2" s="6"/>
      <c r="C2" s="6"/>
      <c r="D2" s="6"/>
      <c r="E2" s="6"/>
      <c r="F2" s="3"/>
      <c r="G2" s="7"/>
      <c r="H2" s="3"/>
      <c r="I2" s="3"/>
      <c r="J2" s="3"/>
      <c r="K2" s="3"/>
      <c r="L2" s="3"/>
      <c r="M2" s="43"/>
      <c r="N2" s="3" t="s">
        <v>2</v>
      </c>
      <c r="O2" s="44"/>
      <c r="P2" s="3"/>
      <c r="Q2" s="3"/>
      <c r="R2" s="3"/>
    </row>
    <row r="3" customFormat="1" ht="53" customHeight="1" spans="1:18">
      <c r="A3" s="8" t="s">
        <v>27</v>
      </c>
      <c r="B3" s="8" t="s">
        <v>28</v>
      </c>
      <c r="C3" s="9" t="s">
        <v>29</v>
      </c>
      <c r="D3" s="8" t="s">
        <v>30</v>
      </c>
      <c r="E3" s="9" t="s">
        <v>31</v>
      </c>
      <c r="F3" s="8" t="s">
        <v>32</v>
      </c>
      <c r="G3" s="10" t="s">
        <v>33</v>
      </c>
      <c r="H3" s="8" t="s">
        <v>34</v>
      </c>
      <c r="I3" s="45" t="s">
        <v>35</v>
      </c>
      <c r="J3" s="45" t="s">
        <v>36</v>
      </c>
      <c r="K3" s="45" t="s">
        <v>37</v>
      </c>
      <c r="L3" s="8" t="s">
        <v>6</v>
      </c>
      <c r="M3" s="46" t="s">
        <v>7</v>
      </c>
      <c r="N3" s="8" t="s">
        <v>38</v>
      </c>
      <c r="O3" s="47" t="s">
        <v>39</v>
      </c>
      <c r="P3" s="48" t="s">
        <v>40</v>
      </c>
      <c r="Q3" s="48" t="s">
        <v>41</v>
      </c>
      <c r="R3" s="8" t="s">
        <v>42</v>
      </c>
    </row>
    <row r="4" customFormat="1" ht="36" customHeight="1" spans="1:18">
      <c r="A4" s="11" t="s">
        <v>43</v>
      </c>
      <c r="B4" s="12"/>
      <c r="C4" s="12"/>
      <c r="D4" s="12"/>
      <c r="E4" s="12"/>
      <c r="F4" s="12"/>
      <c r="G4" s="13"/>
      <c r="H4" s="12"/>
      <c r="I4" s="12"/>
      <c r="J4" s="12"/>
      <c r="K4" s="24"/>
      <c r="L4" s="49">
        <f t="shared" ref="L4:N4" si="0">L9+L14+L16+L18++L20+L28+L35+L40+L43+L47+L50+L52</f>
        <v>72870000</v>
      </c>
      <c r="M4" s="49">
        <f t="shared" si="0"/>
        <v>37130745.86</v>
      </c>
      <c r="N4" s="49">
        <f t="shared" si="0"/>
        <v>35739254.14</v>
      </c>
      <c r="O4" s="50">
        <f>M4/L4</f>
        <v>0.509547768080143</v>
      </c>
      <c r="P4" s="51"/>
      <c r="Q4" s="49"/>
      <c r="R4" s="64"/>
    </row>
    <row r="5" customFormat="1" ht="48" spans="1:18">
      <c r="A5" s="14" t="s">
        <v>44</v>
      </c>
      <c r="B5" s="14" t="s">
        <v>45</v>
      </c>
      <c r="C5" s="15">
        <v>44907</v>
      </c>
      <c r="D5" s="10" t="s">
        <v>46</v>
      </c>
      <c r="E5" s="16">
        <v>44939</v>
      </c>
      <c r="F5" s="10" t="s">
        <v>47</v>
      </c>
      <c r="G5" s="17" t="s">
        <v>48</v>
      </c>
      <c r="H5" s="18" t="s">
        <v>49</v>
      </c>
      <c r="I5" s="48" t="s">
        <v>50</v>
      </c>
      <c r="J5" s="48" t="s">
        <v>51</v>
      </c>
      <c r="K5" s="48" t="s">
        <v>52</v>
      </c>
      <c r="L5" s="52">
        <v>4837500</v>
      </c>
      <c r="M5" s="53">
        <v>4048700</v>
      </c>
      <c r="N5" s="54">
        <f>L5-M5</f>
        <v>788800</v>
      </c>
      <c r="O5" s="55">
        <f>M5/L5</f>
        <v>0.836940568475452</v>
      </c>
      <c r="P5" s="56" t="s">
        <v>52</v>
      </c>
      <c r="Q5" s="60" t="s">
        <v>53</v>
      </c>
      <c r="R5" s="70" t="s">
        <v>54</v>
      </c>
    </row>
    <row r="6" customFormat="1" ht="48" spans="1:18">
      <c r="A6" s="10" t="s">
        <v>64</v>
      </c>
      <c r="B6" s="14" t="s">
        <v>65</v>
      </c>
      <c r="C6" s="15">
        <v>44945</v>
      </c>
      <c r="D6" s="10" t="s">
        <v>66</v>
      </c>
      <c r="E6" s="16">
        <v>44960</v>
      </c>
      <c r="F6" s="19" t="s">
        <v>67</v>
      </c>
      <c r="G6" s="18" t="s">
        <v>48</v>
      </c>
      <c r="H6" s="20" t="s">
        <v>68</v>
      </c>
      <c r="I6" s="48" t="s">
        <v>50</v>
      </c>
      <c r="J6" s="57" t="s">
        <v>69</v>
      </c>
      <c r="K6" s="48" t="s">
        <v>52</v>
      </c>
      <c r="L6" s="58">
        <v>2187500</v>
      </c>
      <c r="M6" s="59"/>
      <c r="N6" s="54">
        <f>L6-M6</f>
        <v>2187500</v>
      </c>
      <c r="O6" s="55">
        <f>M6/L6</f>
        <v>0</v>
      </c>
      <c r="P6" s="60" t="s">
        <v>52</v>
      </c>
      <c r="Q6" s="60" t="s">
        <v>53</v>
      </c>
      <c r="R6" s="70" t="s">
        <v>54</v>
      </c>
    </row>
    <row r="7" s="1" customFormat="1" ht="46" customHeight="1" spans="1:18">
      <c r="A7" s="10" t="s">
        <v>95</v>
      </c>
      <c r="B7" s="20" t="s">
        <v>96</v>
      </c>
      <c r="C7" s="21">
        <v>45065</v>
      </c>
      <c r="D7" s="10" t="s">
        <v>97</v>
      </c>
      <c r="E7" s="21">
        <v>45087</v>
      </c>
      <c r="F7" s="14" t="s">
        <v>98</v>
      </c>
      <c r="G7" s="10" t="s">
        <v>48</v>
      </c>
      <c r="H7" s="22" t="s">
        <v>99</v>
      </c>
      <c r="I7" s="56" t="s">
        <v>50</v>
      </c>
      <c r="J7" s="48" t="s">
        <v>51</v>
      </c>
      <c r="K7" s="48" t="s">
        <v>52</v>
      </c>
      <c r="L7" s="52">
        <v>1074000</v>
      </c>
      <c r="M7" s="59"/>
      <c r="N7" s="59">
        <f>L7-M7</f>
        <v>1074000</v>
      </c>
      <c r="O7" s="61">
        <f>M7/L7</f>
        <v>0</v>
      </c>
      <c r="P7" s="56" t="s">
        <v>52</v>
      </c>
      <c r="Q7" s="60" t="s">
        <v>53</v>
      </c>
      <c r="R7" s="70" t="s">
        <v>54</v>
      </c>
    </row>
    <row r="8" s="1" customFormat="1" ht="46" customHeight="1" spans="1:18">
      <c r="A8" s="10" t="s">
        <v>95</v>
      </c>
      <c r="B8" s="20" t="s">
        <v>96</v>
      </c>
      <c r="C8" s="21">
        <v>45065</v>
      </c>
      <c r="D8" s="10" t="s">
        <v>97</v>
      </c>
      <c r="E8" s="21">
        <v>45087</v>
      </c>
      <c r="F8" s="14" t="s">
        <v>98</v>
      </c>
      <c r="G8" s="10" t="s">
        <v>48</v>
      </c>
      <c r="H8" s="23"/>
      <c r="I8" s="56" t="s">
        <v>50</v>
      </c>
      <c r="J8" s="48" t="s">
        <v>51</v>
      </c>
      <c r="K8" s="48" t="s">
        <v>52</v>
      </c>
      <c r="L8" s="52">
        <v>370000</v>
      </c>
      <c r="M8" s="59"/>
      <c r="N8" s="59">
        <f>L8-M8</f>
        <v>370000</v>
      </c>
      <c r="O8" s="61">
        <f>M8/L8</f>
        <v>0</v>
      </c>
      <c r="P8" s="56" t="s">
        <v>52</v>
      </c>
      <c r="Q8" s="60" t="s">
        <v>53</v>
      </c>
      <c r="R8" s="70" t="s">
        <v>173</v>
      </c>
    </row>
    <row r="9" s="1" customFormat="1" ht="27" customHeight="1" spans="1:18">
      <c r="A9" s="11" t="s">
        <v>12</v>
      </c>
      <c r="B9" s="12"/>
      <c r="C9" s="12"/>
      <c r="D9" s="12"/>
      <c r="E9" s="12"/>
      <c r="F9" s="24"/>
      <c r="G9" s="25"/>
      <c r="H9" s="26"/>
      <c r="I9" s="26"/>
      <c r="J9" s="26"/>
      <c r="K9" s="26"/>
      <c r="L9" s="62">
        <f>SUBTOTAL(9,L5:L8)</f>
        <v>8469000</v>
      </c>
      <c r="M9" s="62">
        <f>SUBTOTAL(9,M5:M8)</f>
        <v>4048700</v>
      </c>
      <c r="N9" s="62">
        <f>SUBTOTAL(9,N5:N8)</f>
        <v>4420300</v>
      </c>
      <c r="O9" s="50">
        <f t="shared" ref="O9:O19" si="1">M9/L9</f>
        <v>0.478061164246074</v>
      </c>
      <c r="P9" s="49"/>
      <c r="Q9" s="62"/>
      <c r="R9" s="64"/>
    </row>
    <row r="10" customFormat="1" ht="48" spans="1:18">
      <c r="A10" s="14" t="s">
        <v>44</v>
      </c>
      <c r="B10" s="14" t="s">
        <v>45</v>
      </c>
      <c r="C10" s="15">
        <v>44907</v>
      </c>
      <c r="D10" s="10" t="s">
        <v>46</v>
      </c>
      <c r="E10" s="16">
        <v>44939</v>
      </c>
      <c r="F10" s="10" t="s">
        <v>47</v>
      </c>
      <c r="G10" s="27" t="s">
        <v>126</v>
      </c>
      <c r="H10" s="18" t="s">
        <v>127</v>
      </c>
      <c r="I10" s="48" t="s">
        <v>50</v>
      </c>
      <c r="J10" s="48" t="s">
        <v>51</v>
      </c>
      <c r="K10" s="48" t="s">
        <v>52</v>
      </c>
      <c r="L10" s="52">
        <v>1622500</v>
      </c>
      <c r="M10" s="52">
        <v>1001371.34</v>
      </c>
      <c r="N10" s="54">
        <f t="shared" ref="N10:N13" si="2">L10-M10</f>
        <v>621128.66</v>
      </c>
      <c r="O10" s="55">
        <f t="shared" si="1"/>
        <v>0.617178021571649</v>
      </c>
      <c r="P10" s="56" t="s">
        <v>52</v>
      </c>
      <c r="Q10" s="60" t="s">
        <v>53</v>
      </c>
      <c r="R10" s="70" t="s">
        <v>54</v>
      </c>
    </row>
    <row r="11" s="1" customFormat="1" ht="48" spans="1:18">
      <c r="A11" s="10" t="s">
        <v>64</v>
      </c>
      <c r="B11" s="14" t="s">
        <v>65</v>
      </c>
      <c r="C11" s="15">
        <v>44945</v>
      </c>
      <c r="D11" s="10" t="s">
        <v>66</v>
      </c>
      <c r="E11" s="16">
        <v>44960</v>
      </c>
      <c r="F11" s="14" t="s">
        <v>67</v>
      </c>
      <c r="G11" s="27" t="s">
        <v>126</v>
      </c>
      <c r="H11" s="18" t="s">
        <v>127</v>
      </c>
      <c r="I11" s="48" t="s">
        <v>50</v>
      </c>
      <c r="J11" s="63" t="s">
        <v>69</v>
      </c>
      <c r="K11" s="48" t="s">
        <v>52</v>
      </c>
      <c r="L11" s="52">
        <v>1577500</v>
      </c>
      <c r="M11" s="52">
        <v>323534.42</v>
      </c>
      <c r="N11" s="59">
        <f t="shared" si="2"/>
        <v>1253965.58</v>
      </c>
      <c r="O11" s="61">
        <f t="shared" si="1"/>
        <v>0.205093134706815</v>
      </c>
      <c r="P11" s="56" t="s">
        <v>52</v>
      </c>
      <c r="Q11" s="60" t="s">
        <v>53</v>
      </c>
      <c r="R11" s="70" t="s">
        <v>54</v>
      </c>
    </row>
    <row r="12" s="1" customFormat="1" ht="48" spans="1:18">
      <c r="A12" s="10" t="s">
        <v>95</v>
      </c>
      <c r="B12" s="20" t="s">
        <v>96</v>
      </c>
      <c r="C12" s="21">
        <v>45065</v>
      </c>
      <c r="D12" s="10" t="s">
        <v>97</v>
      </c>
      <c r="E12" s="21">
        <v>45087</v>
      </c>
      <c r="F12" s="14" t="s">
        <v>98</v>
      </c>
      <c r="G12" s="27" t="s">
        <v>126</v>
      </c>
      <c r="H12" s="18" t="s">
        <v>128</v>
      </c>
      <c r="I12" s="48" t="s">
        <v>50</v>
      </c>
      <c r="J12" s="63" t="s">
        <v>51</v>
      </c>
      <c r="K12" s="48" t="s">
        <v>52</v>
      </c>
      <c r="L12" s="52">
        <v>1400000</v>
      </c>
      <c r="M12" s="59"/>
      <c r="N12" s="59">
        <f t="shared" si="2"/>
        <v>1400000</v>
      </c>
      <c r="O12" s="61">
        <f t="shared" si="1"/>
        <v>0</v>
      </c>
      <c r="P12" s="56" t="s">
        <v>53</v>
      </c>
      <c r="Q12" s="60" t="s">
        <v>53</v>
      </c>
      <c r="R12" s="71" t="s">
        <v>54</v>
      </c>
    </row>
    <row r="13" customFormat="1" ht="48" spans="1:18">
      <c r="A13" s="14" t="s">
        <v>44</v>
      </c>
      <c r="B13" s="14" t="s">
        <v>45</v>
      </c>
      <c r="C13" s="15">
        <v>44907</v>
      </c>
      <c r="D13" s="10" t="s">
        <v>46</v>
      </c>
      <c r="E13" s="16">
        <v>44939</v>
      </c>
      <c r="F13" s="10" t="s">
        <v>47</v>
      </c>
      <c r="G13" s="27" t="s">
        <v>126</v>
      </c>
      <c r="H13" s="18" t="s">
        <v>128</v>
      </c>
      <c r="I13" s="48" t="s">
        <v>50</v>
      </c>
      <c r="J13" s="48" t="s">
        <v>51</v>
      </c>
      <c r="K13" s="48" t="s">
        <v>52</v>
      </c>
      <c r="L13" s="52">
        <v>2000000</v>
      </c>
      <c r="M13" s="59">
        <v>1323500</v>
      </c>
      <c r="N13" s="54">
        <f t="shared" si="2"/>
        <v>676500</v>
      </c>
      <c r="O13" s="55">
        <f t="shared" si="1"/>
        <v>0.66175</v>
      </c>
      <c r="P13" s="56" t="s">
        <v>53</v>
      </c>
      <c r="Q13" s="60" t="s">
        <v>53</v>
      </c>
      <c r="R13" s="70" t="s">
        <v>54</v>
      </c>
    </row>
    <row r="14" customFormat="1" ht="26" customHeight="1" spans="1:18">
      <c r="A14" s="28" t="s">
        <v>14</v>
      </c>
      <c r="B14" s="28"/>
      <c r="C14" s="28"/>
      <c r="D14" s="28"/>
      <c r="E14" s="28"/>
      <c r="F14" s="28"/>
      <c r="G14" s="29"/>
      <c r="H14" s="28"/>
      <c r="I14" s="28"/>
      <c r="J14" s="28"/>
      <c r="K14" s="28"/>
      <c r="L14" s="62">
        <f t="shared" ref="L14:N14" si="3">SUBTOTAL(9,L10:L13)</f>
        <v>6600000</v>
      </c>
      <c r="M14" s="62">
        <f t="shared" si="3"/>
        <v>2648405.76</v>
      </c>
      <c r="N14" s="62">
        <f t="shared" si="3"/>
        <v>3951594.24</v>
      </c>
      <c r="O14" s="50">
        <f t="shared" si="1"/>
        <v>0.4012736</v>
      </c>
      <c r="P14" s="64"/>
      <c r="Q14" s="62"/>
      <c r="R14" s="64"/>
    </row>
    <row r="15" customFormat="1" ht="48" spans="1:18">
      <c r="A15" s="14" t="s">
        <v>44</v>
      </c>
      <c r="B15" s="14" t="s">
        <v>45</v>
      </c>
      <c r="C15" s="15">
        <v>44907</v>
      </c>
      <c r="D15" s="10" t="s">
        <v>46</v>
      </c>
      <c r="E15" s="16">
        <v>44939</v>
      </c>
      <c r="F15" s="10" t="s">
        <v>47</v>
      </c>
      <c r="G15" s="17" t="s">
        <v>129</v>
      </c>
      <c r="H15" s="17" t="s">
        <v>130</v>
      </c>
      <c r="I15" s="48" t="s">
        <v>50</v>
      </c>
      <c r="J15" s="48" t="s">
        <v>51</v>
      </c>
      <c r="K15" s="48" t="s">
        <v>52</v>
      </c>
      <c r="L15" s="52">
        <v>3500000</v>
      </c>
      <c r="M15" s="59">
        <v>1950000</v>
      </c>
      <c r="N15" s="54">
        <f t="shared" ref="N15:N19" si="4">L15-M15</f>
        <v>1550000</v>
      </c>
      <c r="O15" s="55">
        <f t="shared" si="1"/>
        <v>0.557142857142857</v>
      </c>
      <c r="P15" s="56" t="s">
        <v>53</v>
      </c>
      <c r="Q15" s="60" t="s">
        <v>53</v>
      </c>
      <c r="R15" s="70" t="s">
        <v>54</v>
      </c>
    </row>
    <row r="16" customFormat="1" ht="29" customHeight="1" spans="1:18">
      <c r="A16" s="28" t="s">
        <v>15</v>
      </c>
      <c r="B16" s="28"/>
      <c r="C16" s="28"/>
      <c r="D16" s="28"/>
      <c r="E16" s="28"/>
      <c r="F16" s="28"/>
      <c r="G16" s="29"/>
      <c r="H16" s="28"/>
      <c r="I16" s="28"/>
      <c r="J16" s="28"/>
      <c r="K16" s="28"/>
      <c r="L16" s="62">
        <f t="shared" ref="L16:N16" si="5">SUBTOTAL(9,L15:L15)</f>
        <v>3500000</v>
      </c>
      <c r="M16" s="62">
        <f t="shared" si="5"/>
        <v>1950000</v>
      </c>
      <c r="N16" s="62">
        <f t="shared" si="5"/>
        <v>1550000</v>
      </c>
      <c r="O16" s="50">
        <f t="shared" si="1"/>
        <v>0.557142857142857</v>
      </c>
      <c r="P16" s="64"/>
      <c r="Q16" s="62"/>
      <c r="R16" s="64"/>
    </row>
    <row r="17" customFormat="1" ht="36" spans="1:18">
      <c r="A17" s="10" t="s">
        <v>64</v>
      </c>
      <c r="B17" s="14" t="s">
        <v>65</v>
      </c>
      <c r="C17" s="15">
        <v>44945</v>
      </c>
      <c r="D17" s="10" t="s">
        <v>66</v>
      </c>
      <c r="E17" s="16">
        <v>44960</v>
      </c>
      <c r="F17" s="19" t="s">
        <v>67</v>
      </c>
      <c r="G17" s="27" t="s">
        <v>131</v>
      </c>
      <c r="H17" s="30" t="s">
        <v>132</v>
      </c>
      <c r="I17" s="48" t="s">
        <v>50</v>
      </c>
      <c r="J17" s="57" t="s">
        <v>69</v>
      </c>
      <c r="K17" s="48" t="s">
        <v>52</v>
      </c>
      <c r="L17" s="65">
        <v>2800000</v>
      </c>
      <c r="M17" s="65">
        <v>2800000</v>
      </c>
      <c r="N17" s="54">
        <f t="shared" si="4"/>
        <v>0</v>
      </c>
      <c r="O17" s="55">
        <f t="shared" si="1"/>
        <v>1</v>
      </c>
      <c r="P17" s="56" t="s">
        <v>53</v>
      </c>
      <c r="Q17" s="60" t="s">
        <v>53</v>
      </c>
      <c r="R17" s="72" t="s">
        <v>133</v>
      </c>
    </row>
    <row r="18" customFormat="1" ht="33" customHeight="1" spans="1:18">
      <c r="A18" s="28" t="s">
        <v>16</v>
      </c>
      <c r="B18" s="28"/>
      <c r="C18" s="28"/>
      <c r="D18" s="28"/>
      <c r="E18" s="28"/>
      <c r="F18" s="28"/>
      <c r="G18" s="29"/>
      <c r="H18" s="28"/>
      <c r="I18" s="28"/>
      <c r="J18" s="28"/>
      <c r="K18" s="28"/>
      <c r="L18" s="62">
        <f t="shared" ref="L18:N18" si="6">SUBTOTAL(9,L17:L17)</f>
        <v>2800000</v>
      </c>
      <c r="M18" s="62">
        <f t="shared" si="6"/>
        <v>2800000</v>
      </c>
      <c r="N18" s="62">
        <f t="shared" si="6"/>
        <v>0</v>
      </c>
      <c r="O18" s="50">
        <f t="shared" si="1"/>
        <v>1</v>
      </c>
      <c r="P18" s="64"/>
      <c r="Q18" s="62"/>
      <c r="R18" s="64"/>
    </row>
    <row r="19" s="1" customFormat="1" ht="48" customHeight="1" spans="1:18">
      <c r="A19" s="10" t="s">
        <v>95</v>
      </c>
      <c r="B19" s="20" t="s">
        <v>96</v>
      </c>
      <c r="C19" s="21">
        <v>45065</v>
      </c>
      <c r="D19" s="10" t="s">
        <v>97</v>
      </c>
      <c r="E19" s="21">
        <v>45087</v>
      </c>
      <c r="F19" s="14" t="s">
        <v>98</v>
      </c>
      <c r="G19" s="31" t="s">
        <v>136</v>
      </c>
      <c r="H19" s="32" t="s">
        <v>137</v>
      </c>
      <c r="I19" s="48" t="s">
        <v>50</v>
      </c>
      <c r="J19" s="48" t="s">
        <v>51</v>
      </c>
      <c r="K19" s="48" t="s">
        <v>52</v>
      </c>
      <c r="L19" s="66">
        <v>816000</v>
      </c>
      <c r="M19" s="66"/>
      <c r="N19" s="59">
        <f t="shared" si="4"/>
        <v>816000</v>
      </c>
      <c r="O19" s="61">
        <f t="shared" si="1"/>
        <v>0</v>
      </c>
      <c r="P19" s="67" t="s">
        <v>53</v>
      </c>
      <c r="Q19" s="66" t="s">
        <v>53</v>
      </c>
      <c r="R19" s="71" t="s">
        <v>54</v>
      </c>
    </row>
    <row r="20" customFormat="1" ht="34" customHeight="1" spans="1:18">
      <c r="A20" s="28" t="s">
        <v>18</v>
      </c>
      <c r="B20" s="28"/>
      <c r="C20" s="28"/>
      <c r="D20" s="28"/>
      <c r="E20" s="28"/>
      <c r="F20" s="28"/>
      <c r="G20" s="29"/>
      <c r="H20" s="28"/>
      <c r="I20" s="28"/>
      <c r="J20" s="28"/>
      <c r="K20" s="28"/>
      <c r="L20" s="62">
        <f t="shared" ref="L20:N20" si="7">SUBTOTAL(9,L19:L19)</f>
        <v>816000</v>
      </c>
      <c r="M20" s="62">
        <f t="shared" si="7"/>
        <v>0</v>
      </c>
      <c r="N20" s="62">
        <f t="shared" si="7"/>
        <v>816000</v>
      </c>
      <c r="O20" s="62" t="e">
        <f>SUBTOTAL(9,#REF!)</f>
        <v>#REF!</v>
      </c>
      <c r="P20" s="64"/>
      <c r="Q20" s="62"/>
      <c r="R20" s="64"/>
    </row>
    <row r="21" customFormat="1" ht="48" spans="1:18">
      <c r="A21" s="14" t="s">
        <v>44</v>
      </c>
      <c r="B21" s="14" t="s">
        <v>45</v>
      </c>
      <c r="C21" s="15">
        <v>44907</v>
      </c>
      <c r="D21" s="10" t="s">
        <v>46</v>
      </c>
      <c r="E21" s="16">
        <v>44939</v>
      </c>
      <c r="F21" s="10" t="s">
        <v>47</v>
      </c>
      <c r="G21" s="18" t="s">
        <v>138</v>
      </c>
      <c r="H21" s="18" t="s">
        <v>139</v>
      </c>
      <c r="I21" s="48" t="s">
        <v>50</v>
      </c>
      <c r="J21" s="48" t="s">
        <v>51</v>
      </c>
      <c r="K21" s="48" t="s">
        <v>52</v>
      </c>
      <c r="L21" s="52">
        <v>6500000</v>
      </c>
      <c r="M21" s="59">
        <v>4200000</v>
      </c>
      <c r="N21" s="54">
        <f t="shared" ref="N21:N27" si="8">L21-M21</f>
        <v>2300000</v>
      </c>
      <c r="O21" s="55">
        <f>M21/L21</f>
        <v>0.646153846153846</v>
      </c>
      <c r="P21" s="56" t="s">
        <v>52</v>
      </c>
      <c r="Q21" s="52" t="s">
        <v>52</v>
      </c>
      <c r="R21" s="70" t="s">
        <v>54</v>
      </c>
    </row>
    <row r="22" customFormat="1" ht="48" spans="1:18">
      <c r="A22" s="14" t="s">
        <v>44</v>
      </c>
      <c r="B22" s="14" t="s">
        <v>45</v>
      </c>
      <c r="C22" s="15">
        <v>44907</v>
      </c>
      <c r="D22" s="10" t="s">
        <v>46</v>
      </c>
      <c r="E22" s="16">
        <v>44939</v>
      </c>
      <c r="F22" s="10" t="s">
        <v>47</v>
      </c>
      <c r="G22" s="18" t="s">
        <v>138</v>
      </c>
      <c r="H22" s="18" t="s">
        <v>140</v>
      </c>
      <c r="I22" s="48" t="s">
        <v>50</v>
      </c>
      <c r="J22" s="48" t="s">
        <v>51</v>
      </c>
      <c r="K22" s="48" t="s">
        <v>52</v>
      </c>
      <c r="L22" s="52">
        <v>2000000</v>
      </c>
      <c r="M22" s="59">
        <v>1670000</v>
      </c>
      <c r="N22" s="54">
        <f t="shared" si="8"/>
        <v>330000</v>
      </c>
      <c r="O22" s="55">
        <f>M22/L22</f>
        <v>0.835</v>
      </c>
      <c r="P22" s="56" t="s">
        <v>53</v>
      </c>
      <c r="Q22" s="52" t="s">
        <v>52</v>
      </c>
      <c r="R22" s="70" t="s">
        <v>54</v>
      </c>
    </row>
    <row r="23" s="1" customFormat="1" ht="48" spans="1:18">
      <c r="A23" s="10" t="s">
        <v>64</v>
      </c>
      <c r="B23" s="14" t="s">
        <v>65</v>
      </c>
      <c r="C23" s="15">
        <v>44945</v>
      </c>
      <c r="D23" s="10" t="s">
        <v>66</v>
      </c>
      <c r="E23" s="16">
        <v>44960</v>
      </c>
      <c r="F23" s="14" t="s">
        <v>67</v>
      </c>
      <c r="G23" s="18" t="s">
        <v>138</v>
      </c>
      <c r="H23" s="18" t="s">
        <v>140</v>
      </c>
      <c r="I23" s="48" t="s">
        <v>50</v>
      </c>
      <c r="J23" s="63" t="s">
        <v>69</v>
      </c>
      <c r="K23" s="48" t="s">
        <v>52</v>
      </c>
      <c r="L23" s="52">
        <v>1390000</v>
      </c>
      <c r="M23" s="59">
        <v>670000</v>
      </c>
      <c r="N23" s="59">
        <f t="shared" si="8"/>
        <v>720000</v>
      </c>
      <c r="O23" s="61">
        <f>M23/L23</f>
        <v>0.482014388489209</v>
      </c>
      <c r="P23" s="56" t="s">
        <v>53</v>
      </c>
      <c r="Q23" s="52" t="s">
        <v>52</v>
      </c>
      <c r="R23" s="70" t="s">
        <v>54</v>
      </c>
    </row>
    <row r="24" s="1" customFormat="1" ht="48" spans="1:18">
      <c r="A24" s="14" t="s">
        <v>44</v>
      </c>
      <c r="B24" s="14" t="s">
        <v>45</v>
      </c>
      <c r="C24" s="15">
        <v>44907</v>
      </c>
      <c r="D24" s="10" t="s">
        <v>46</v>
      </c>
      <c r="E24" s="16">
        <v>44939</v>
      </c>
      <c r="F24" s="10" t="s">
        <v>47</v>
      </c>
      <c r="G24" s="18" t="s">
        <v>138</v>
      </c>
      <c r="H24" s="18" t="s">
        <v>141</v>
      </c>
      <c r="I24" s="48" t="s">
        <v>50</v>
      </c>
      <c r="J24" s="48" t="s">
        <v>51</v>
      </c>
      <c r="K24" s="48" t="s">
        <v>52</v>
      </c>
      <c r="L24" s="52">
        <v>2000000</v>
      </c>
      <c r="M24" s="59"/>
      <c r="N24" s="59">
        <f t="shared" si="8"/>
        <v>2000000</v>
      </c>
      <c r="O24" s="61">
        <f>M24/L24</f>
        <v>0</v>
      </c>
      <c r="P24" s="56" t="s">
        <v>53</v>
      </c>
      <c r="Q24" s="52" t="s">
        <v>52</v>
      </c>
      <c r="R24" s="70" t="s">
        <v>54</v>
      </c>
    </row>
    <row r="25" s="1" customFormat="1" ht="48" spans="1:18">
      <c r="A25" s="10" t="s">
        <v>64</v>
      </c>
      <c r="B25" s="14" t="s">
        <v>65</v>
      </c>
      <c r="C25" s="15">
        <v>44945</v>
      </c>
      <c r="D25" s="10" t="s">
        <v>66</v>
      </c>
      <c r="E25" s="16">
        <v>44960</v>
      </c>
      <c r="F25" s="14" t="s">
        <v>67</v>
      </c>
      <c r="G25" s="18" t="s">
        <v>138</v>
      </c>
      <c r="H25" s="18" t="s">
        <v>141</v>
      </c>
      <c r="I25" s="48" t="s">
        <v>50</v>
      </c>
      <c r="J25" s="63" t="s">
        <v>69</v>
      </c>
      <c r="K25" s="48" t="s">
        <v>52</v>
      </c>
      <c r="L25" s="52">
        <v>2000000</v>
      </c>
      <c r="M25" s="59">
        <v>2000000</v>
      </c>
      <c r="N25" s="59">
        <f t="shared" si="8"/>
        <v>0</v>
      </c>
      <c r="O25" s="61">
        <f>M25/L25</f>
        <v>1</v>
      </c>
      <c r="P25" s="56" t="s">
        <v>53</v>
      </c>
      <c r="Q25" s="52" t="s">
        <v>52</v>
      </c>
      <c r="R25" s="70" t="s">
        <v>54</v>
      </c>
    </row>
    <row r="26" customFormat="1" ht="48" spans="1:18">
      <c r="A26" s="10" t="s">
        <v>64</v>
      </c>
      <c r="B26" s="14" t="s">
        <v>65</v>
      </c>
      <c r="C26" s="15">
        <v>44945</v>
      </c>
      <c r="D26" s="10" t="s">
        <v>66</v>
      </c>
      <c r="E26" s="16">
        <v>44960</v>
      </c>
      <c r="F26" s="19" t="s">
        <v>67</v>
      </c>
      <c r="G26" s="33" t="s">
        <v>138</v>
      </c>
      <c r="H26" s="33" t="s">
        <v>142</v>
      </c>
      <c r="I26" s="48" t="s">
        <v>50</v>
      </c>
      <c r="J26" s="57" t="s">
        <v>69</v>
      </c>
      <c r="K26" s="48" t="s">
        <v>52</v>
      </c>
      <c r="L26" s="52">
        <v>985000</v>
      </c>
      <c r="M26" s="59"/>
      <c r="N26" s="54">
        <f t="shared" si="8"/>
        <v>985000</v>
      </c>
      <c r="O26" s="55">
        <f t="shared" ref="O26:O52" si="9">M26/L26</f>
        <v>0</v>
      </c>
      <c r="P26" s="56" t="s">
        <v>52</v>
      </c>
      <c r="Q26" s="52" t="s">
        <v>52</v>
      </c>
      <c r="R26" s="70" t="s">
        <v>54</v>
      </c>
    </row>
    <row r="27" customFormat="1" ht="44" customHeight="1" spans="1:18">
      <c r="A27" s="10" t="s">
        <v>64</v>
      </c>
      <c r="B27" s="14" t="s">
        <v>65</v>
      </c>
      <c r="C27" s="15">
        <v>44945</v>
      </c>
      <c r="D27" s="10" t="s">
        <v>66</v>
      </c>
      <c r="E27" s="16">
        <v>44960</v>
      </c>
      <c r="F27" s="19" t="s">
        <v>67</v>
      </c>
      <c r="G27" s="33" t="s">
        <v>138</v>
      </c>
      <c r="H27" s="33" t="s">
        <v>142</v>
      </c>
      <c r="I27" s="48" t="s">
        <v>50</v>
      </c>
      <c r="J27" s="57" t="s">
        <v>69</v>
      </c>
      <c r="K27" s="48" t="s">
        <v>52</v>
      </c>
      <c r="L27" s="52">
        <v>4015000</v>
      </c>
      <c r="M27" s="59">
        <v>1440000</v>
      </c>
      <c r="N27" s="54">
        <f t="shared" si="8"/>
        <v>2575000</v>
      </c>
      <c r="O27" s="55">
        <f t="shared" si="9"/>
        <v>0.35865504358655</v>
      </c>
      <c r="P27" s="56" t="s">
        <v>52</v>
      </c>
      <c r="Q27" s="52" t="s">
        <v>52</v>
      </c>
      <c r="R27" s="72" t="s">
        <v>133</v>
      </c>
    </row>
    <row r="28" customFormat="1" ht="29" customHeight="1" spans="1:18">
      <c r="A28" s="28" t="s">
        <v>19</v>
      </c>
      <c r="B28" s="28"/>
      <c r="C28" s="28"/>
      <c r="D28" s="28"/>
      <c r="E28" s="28"/>
      <c r="F28" s="28"/>
      <c r="G28" s="29"/>
      <c r="H28" s="28"/>
      <c r="I28" s="28"/>
      <c r="J28" s="28"/>
      <c r="K28" s="28"/>
      <c r="L28" s="62">
        <f>SUBTOTAL(9,L21:L27)</f>
        <v>18890000</v>
      </c>
      <c r="M28" s="62">
        <f>SUBTOTAL(9,M21:M27)</f>
        <v>9980000</v>
      </c>
      <c r="N28" s="62">
        <f>SUBTOTAL(9,N21:N27)</f>
        <v>8910000</v>
      </c>
      <c r="O28" s="50">
        <f t="shared" si="9"/>
        <v>0.528321863419799</v>
      </c>
      <c r="P28" s="64"/>
      <c r="Q28" s="62"/>
      <c r="R28" s="64"/>
    </row>
    <row r="29" s="1" customFormat="1" ht="48" spans="1:18">
      <c r="A29" s="14" t="s">
        <v>44</v>
      </c>
      <c r="B29" s="14" t="s">
        <v>45</v>
      </c>
      <c r="C29" s="15">
        <v>44907</v>
      </c>
      <c r="D29" s="10" t="s">
        <v>46</v>
      </c>
      <c r="E29" s="16">
        <v>44939</v>
      </c>
      <c r="F29" s="10" t="s">
        <v>47</v>
      </c>
      <c r="G29" s="17" t="s">
        <v>143</v>
      </c>
      <c r="H29" s="17" t="s">
        <v>144</v>
      </c>
      <c r="I29" s="48" t="s">
        <v>50</v>
      </c>
      <c r="J29" s="48" t="s">
        <v>51</v>
      </c>
      <c r="K29" s="48" t="s">
        <v>52</v>
      </c>
      <c r="L29" s="52">
        <v>5500000</v>
      </c>
      <c r="M29" s="68">
        <v>1500000</v>
      </c>
      <c r="N29" s="59">
        <f t="shared" ref="N29:N34" si="10">L29-M29</f>
        <v>4000000</v>
      </c>
      <c r="O29" s="61">
        <f t="shared" si="9"/>
        <v>0.272727272727273</v>
      </c>
      <c r="P29" s="56" t="s">
        <v>52</v>
      </c>
      <c r="Q29" s="52" t="s">
        <v>52</v>
      </c>
      <c r="R29" s="70" t="s">
        <v>54</v>
      </c>
    </row>
    <row r="30" customFormat="1" ht="48" spans="1:18">
      <c r="A30" s="14" t="s">
        <v>44</v>
      </c>
      <c r="B30" s="14" t="s">
        <v>45</v>
      </c>
      <c r="C30" s="15">
        <v>44907</v>
      </c>
      <c r="D30" s="10" t="s">
        <v>46</v>
      </c>
      <c r="E30" s="16">
        <v>44939</v>
      </c>
      <c r="F30" s="10" t="s">
        <v>47</v>
      </c>
      <c r="G30" s="18" t="s">
        <v>143</v>
      </c>
      <c r="H30" s="17" t="s">
        <v>145</v>
      </c>
      <c r="I30" s="48" t="s">
        <v>50</v>
      </c>
      <c r="J30" s="48" t="s">
        <v>51</v>
      </c>
      <c r="K30" s="48" t="s">
        <v>52</v>
      </c>
      <c r="L30" s="65">
        <v>2000000</v>
      </c>
      <c r="M30" s="59">
        <v>2000000</v>
      </c>
      <c r="N30" s="54">
        <f t="shared" si="10"/>
        <v>0</v>
      </c>
      <c r="O30" s="55">
        <f t="shared" si="9"/>
        <v>1</v>
      </c>
      <c r="P30" s="56" t="s">
        <v>53</v>
      </c>
      <c r="Q30" s="52" t="s">
        <v>52</v>
      </c>
      <c r="R30" s="70" t="s">
        <v>54</v>
      </c>
    </row>
    <row r="31" customFormat="1" ht="48" spans="1:18">
      <c r="A31" s="10" t="s">
        <v>64</v>
      </c>
      <c r="B31" s="14" t="s">
        <v>65</v>
      </c>
      <c r="C31" s="15">
        <v>44945</v>
      </c>
      <c r="D31" s="10" t="s">
        <v>66</v>
      </c>
      <c r="E31" s="16">
        <v>44960</v>
      </c>
      <c r="F31" s="19" t="s">
        <v>67</v>
      </c>
      <c r="G31" s="34" t="s">
        <v>143</v>
      </c>
      <c r="H31" s="35" t="s">
        <v>145</v>
      </c>
      <c r="I31" s="48" t="s">
        <v>50</v>
      </c>
      <c r="J31" s="57" t="s">
        <v>69</v>
      </c>
      <c r="K31" s="48" t="s">
        <v>52</v>
      </c>
      <c r="L31" s="65">
        <v>940000</v>
      </c>
      <c r="M31" s="59">
        <v>600000</v>
      </c>
      <c r="N31" s="54">
        <f t="shared" si="10"/>
        <v>340000</v>
      </c>
      <c r="O31" s="55">
        <f t="shared" si="9"/>
        <v>0.638297872340426</v>
      </c>
      <c r="P31" s="56" t="s">
        <v>53</v>
      </c>
      <c r="Q31" s="52" t="s">
        <v>52</v>
      </c>
      <c r="R31" s="70" t="s">
        <v>54</v>
      </c>
    </row>
    <row r="32" customFormat="1" ht="36" spans="1:18">
      <c r="A32" s="10" t="s">
        <v>64</v>
      </c>
      <c r="B32" s="14" t="s">
        <v>65</v>
      </c>
      <c r="C32" s="15">
        <v>44945</v>
      </c>
      <c r="D32" s="10" t="s">
        <v>66</v>
      </c>
      <c r="E32" s="16">
        <v>44960</v>
      </c>
      <c r="F32" s="19" t="s">
        <v>67</v>
      </c>
      <c r="G32" s="34" t="s">
        <v>143</v>
      </c>
      <c r="H32" s="35" t="s">
        <v>145</v>
      </c>
      <c r="I32" s="48" t="s">
        <v>50</v>
      </c>
      <c r="J32" s="57" t="s">
        <v>69</v>
      </c>
      <c r="K32" s="48" t="s">
        <v>52</v>
      </c>
      <c r="L32" s="65">
        <v>495000</v>
      </c>
      <c r="M32" s="59"/>
      <c r="N32" s="54">
        <f t="shared" si="10"/>
        <v>495000</v>
      </c>
      <c r="O32" s="55">
        <f t="shared" si="9"/>
        <v>0</v>
      </c>
      <c r="P32" s="56" t="s">
        <v>53</v>
      </c>
      <c r="Q32" s="52" t="s">
        <v>52</v>
      </c>
      <c r="R32" s="72" t="s">
        <v>133</v>
      </c>
    </row>
    <row r="33" customFormat="1" ht="48" customHeight="1" spans="1:18">
      <c r="A33" s="14" t="s">
        <v>44</v>
      </c>
      <c r="B33" s="14" t="s">
        <v>45</v>
      </c>
      <c r="C33" s="15">
        <v>44907</v>
      </c>
      <c r="D33" s="10" t="s">
        <v>46</v>
      </c>
      <c r="E33" s="16">
        <v>44939</v>
      </c>
      <c r="F33" s="10" t="s">
        <v>47</v>
      </c>
      <c r="G33" s="18" t="s">
        <v>143</v>
      </c>
      <c r="H33" s="17" t="s">
        <v>146</v>
      </c>
      <c r="I33" s="48" t="s">
        <v>50</v>
      </c>
      <c r="J33" s="48" t="s">
        <v>51</v>
      </c>
      <c r="K33" s="48" t="s">
        <v>52</v>
      </c>
      <c r="L33" s="52">
        <v>2000000</v>
      </c>
      <c r="M33" s="59">
        <v>1900000</v>
      </c>
      <c r="N33" s="54">
        <f t="shared" si="10"/>
        <v>100000</v>
      </c>
      <c r="O33" s="55">
        <f t="shared" si="9"/>
        <v>0.95</v>
      </c>
      <c r="P33" s="56" t="s">
        <v>53</v>
      </c>
      <c r="Q33" s="52" t="s">
        <v>52</v>
      </c>
      <c r="R33" s="70" t="s">
        <v>54</v>
      </c>
    </row>
    <row r="34" customFormat="1" ht="40" customHeight="1" spans="1:18">
      <c r="A34" s="10" t="s">
        <v>64</v>
      </c>
      <c r="B34" s="14" t="s">
        <v>65</v>
      </c>
      <c r="C34" s="15">
        <v>44945</v>
      </c>
      <c r="D34" s="10" t="s">
        <v>66</v>
      </c>
      <c r="E34" s="16">
        <v>44960</v>
      </c>
      <c r="F34" s="19" t="s">
        <v>67</v>
      </c>
      <c r="G34" s="18" t="s">
        <v>143</v>
      </c>
      <c r="H34" s="17" t="s">
        <v>146</v>
      </c>
      <c r="I34" s="48" t="s">
        <v>50</v>
      </c>
      <c r="J34" s="57" t="s">
        <v>69</v>
      </c>
      <c r="K34" s="48" t="s">
        <v>52</v>
      </c>
      <c r="L34" s="52">
        <v>460000</v>
      </c>
      <c r="M34" s="59"/>
      <c r="N34" s="54">
        <f t="shared" si="10"/>
        <v>460000</v>
      </c>
      <c r="O34" s="55">
        <f t="shared" si="9"/>
        <v>0</v>
      </c>
      <c r="P34" s="56" t="s">
        <v>53</v>
      </c>
      <c r="Q34" s="52" t="s">
        <v>52</v>
      </c>
      <c r="R34" s="72" t="s">
        <v>133</v>
      </c>
    </row>
    <row r="35" customFormat="1" ht="23" customHeight="1" spans="1:18">
      <c r="A35" s="28" t="s">
        <v>20</v>
      </c>
      <c r="B35" s="28"/>
      <c r="C35" s="28"/>
      <c r="D35" s="28"/>
      <c r="E35" s="28"/>
      <c r="F35" s="28"/>
      <c r="G35" s="29"/>
      <c r="H35" s="28"/>
      <c r="I35" s="28"/>
      <c r="J35" s="28"/>
      <c r="K35" s="28"/>
      <c r="L35" s="62">
        <f t="shared" ref="L35:N35" si="11">SUBTOTAL(9,L29:L34)</f>
        <v>11395000</v>
      </c>
      <c r="M35" s="62">
        <f t="shared" si="11"/>
        <v>6000000</v>
      </c>
      <c r="N35" s="62">
        <f t="shared" si="11"/>
        <v>5395000</v>
      </c>
      <c r="O35" s="50">
        <f t="shared" si="9"/>
        <v>0.526546731022378</v>
      </c>
      <c r="P35" s="64"/>
      <c r="Q35" s="62"/>
      <c r="R35" s="64"/>
    </row>
    <row r="36" customFormat="1" ht="48" spans="1:18">
      <c r="A36" s="14" t="s">
        <v>44</v>
      </c>
      <c r="B36" s="14" t="s">
        <v>45</v>
      </c>
      <c r="C36" s="15">
        <v>44907</v>
      </c>
      <c r="D36" s="10" t="s">
        <v>46</v>
      </c>
      <c r="E36" s="16">
        <v>44939</v>
      </c>
      <c r="F36" s="10" t="s">
        <v>47</v>
      </c>
      <c r="G36" s="17" t="s">
        <v>147</v>
      </c>
      <c r="H36" s="18" t="s">
        <v>148</v>
      </c>
      <c r="I36" s="48" t="s">
        <v>50</v>
      </c>
      <c r="J36" s="48" t="s">
        <v>51</v>
      </c>
      <c r="K36" s="48" t="s">
        <v>52</v>
      </c>
      <c r="L36" s="52">
        <v>3900000</v>
      </c>
      <c r="M36" s="59">
        <v>1910000</v>
      </c>
      <c r="N36" s="54">
        <f t="shared" ref="N36:N39" si="12">L36-M36</f>
        <v>1990000</v>
      </c>
      <c r="O36" s="55">
        <f t="shared" si="9"/>
        <v>0.48974358974359</v>
      </c>
      <c r="P36" s="56" t="s">
        <v>53</v>
      </c>
      <c r="Q36" s="56" t="s">
        <v>53</v>
      </c>
      <c r="R36" s="56" t="s">
        <v>149</v>
      </c>
    </row>
    <row r="37" s="1" customFormat="1" ht="48" spans="1:18">
      <c r="A37" s="10" t="s">
        <v>95</v>
      </c>
      <c r="B37" s="20" t="s">
        <v>96</v>
      </c>
      <c r="C37" s="21">
        <v>45065</v>
      </c>
      <c r="D37" s="10" t="s">
        <v>97</v>
      </c>
      <c r="E37" s="21">
        <v>45087</v>
      </c>
      <c r="F37" s="14" t="s">
        <v>98</v>
      </c>
      <c r="G37" s="17" t="s">
        <v>147</v>
      </c>
      <c r="H37" s="36" t="s">
        <v>150</v>
      </c>
      <c r="I37" s="48" t="s">
        <v>50</v>
      </c>
      <c r="J37" s="48" t="s">
        <v>51</v>
      </c>
      <c r="K37" s="48" t="s">
        <v>52</v>
      </c>
      <c r="L37" s="52">
        <v>2300000</v>
      </c>
      <c r="M37" s="59"/>
      <c r="N37" s="59">
        <f t="shared" si="12"/>
        <v>2300000</v>
      </c>
      <c r="O37" s="61">
        <f t="shared" si="9"/>
        <v>0</v>
      </c>
      <c r="P37" s="56" t="s">
        <v>52</v>
      </c>
      <c r="Q37" s="56" t="s">
        <v>53</v>
      </c>
      <c r="R37" s="56" t="s">
        <v>54</v>
      </c>
    </row>
    <row r="38" s="1" customFormat="1" ht="36" spans="1:18">
      <c r="A38" s="10" t="s">
        <v>95</v>
      </c>
      <c r="B38" s="20" t="s">
        <v>96</v>
      </c>
      <c r="C38" s="21">
        <v>45065</v>
      </c>
      <c r="D38" s="10" t="s">
        <v>97</v>
      </c>
      <c r="E38" s="21">
        <v>45087</v>
      </c>
      <c r="F38" s="14" t="s">
        <v>98</v>
      </c>
      <c r="G38" s="17" t="s">
        <v>147</v>
      </c>
      <c r="H38" s="37"/>
      <c r="I38" s="48" t="s">
        <v>50</v>
      </c>
      <c r="J38" s="48" t="s">
        <v>51</v>
      </c>
      <c r="K38" s="48" t="s">
        <v>52</v>
      </c>
      <c r="L38" s="52">
        <v>500000</v>
      </c>
      <c r="M38" s="59"/>
      <c r="N38" s="59">
        <f t="shared" si="12"/>
        <v>500000</v>
      </c>
      <c r="O38" s="61">
        <f t="shared" si="9"/>
        <v>0</v>
      </c>
      <c r="P38" s="56" t="s">
        <v>52</v>
      </c>
      <c r="Q38" s="56" t="s">
        <v>53</v>
      </c>
      <c r="R38" s="56" t="s">
        <v>133</v>
      </c>
    </row>
    <row r="39" s="1" customFormat="1" ht="62" customHeight="1" spans="1:18">
      <c r="A39" s="10" t="s">
        <v>151</v>
      </c>
      <c r="B39" s="20" t="s">
        <v>152</v>
      </c>
      <c r="C39" s="21">
        <v>45057</v>
      </c>
      <c r="D39" s="10" t="s">
        <v>153</v>
      </c>
      <c r="E39" s="21">
        <v>45087</v>
      </c>
      <c r="F39" s="10" t="s">
        <v>154</v>
      </c>
      <c r="G39" s="17" t="s">
        <v>147</v>
      </c>
      <c r="H39" s="38" t="s">
        <v>155</v>
      </c>
      <c r="I39" s="48" t="s">
        <v>50</v>
      </c>
      <c r="J39" s="48" t="s">
        <v>69</v>
      </c>
      <c r="K39" s="48" t="s">
        <v>53</v>
      </c>
      <c r="L39" s="52">
        <v>1000000</v>
      </c>
      <c r="M39" s="59"/>
      <c r="N39" s="59">
        <f t="shared" si="12"/>
        <v>1000000</v>
      </c>
      <c r="O39" s="61">
        <f t="shared" si="9"/>
        <v>0</v>
      </c>
      <c r="P39" s="56" t="s">
        <v>53</v>
      </c>
      <c r="Q39" s="56" t="s">
        <v>53</v>
      </c>
      <c r="R39" s="70" t="s">
        <v>54</v>
      </c>
    </row>
    <row r="40" customFormat="1" ht="27" customHeight="1" spans="1:18">
      <c r="A40" s="28" t="s">
        <v>21</v>
      </c>
      <c r="B40" s="28"/>
      <c r="C40" s="28"/>
      <c r="D40" s="28"/>
      <c r="E40" s="28"/>
      <c r="F40" s="28"/>
      <c r="G40" s="29"/>
      <c r="H40" s="28"/>
      <c r="I40" s="28"/>
      <c r="J40" s="28"/>
      <c r="K40" s="28"/>
      <c r="L40" s="62">
        <f t="shared" ref="L40:N40" si="13">SUBTOTAL(9,L36:L39)</f>
        <v>7700000</v>
      </c>
      <c r="M40" s="62">
        <f t="shared" si="13"/>
        <v>1910000</v>
      </c>
      <c r="N40" s="62">
        <f t="shared" si="13"/>
        <v>5790000</v>
      </c>
      <c r="O40" s="50">
        <f t="shared" si="9"/>
        <v>0.248051948051948</v>
      </c>
      <c r="P40" s="64"/>
      <c r="Q40" s="62"/>
      <c r="R40" s="64"/>
    </row>
    <row r="41" customFormat="1" ht="48" spans="1:18">
      <c r="A41" s="14" t="s">
        <v>44</v>
      </c>
      <c r="B41" s="14" t="s">
        <v>45</v>
      </c>
      <c r="C41" s="15">
        <v>44907</v>
      </c>
      <c r="D41" s="10" t="s">
        <v>46</v>
      </c>
      <c r="E41" s="16">
        <v>44939</v>
      </c>
      <c r="F41" s="10" t="s">
        <v>47</v>
      </c>
      <c r="G41" s="17" t="s">
        <v>156</v>
      </c>
      <c r="H41" s="17" t="s">
        <v>157</v>
      </c>
      <c r="I41" s="48" t="s">
        <v>50</v>
      </c>
      <c r="J41" s="48" t="s">
        <v>51</v>
      </c>
      <c r="K41" s="48" t="s">
        <v>52</v>
      </c>
      <c r="L41" s="52">
        <v>3220000</v>
      </c>
      <c r="M41" s="59">
        <v>960000</v>
      </c>
      <c r="N41" s="54">
        <f t="shared" ref="N41:N46" si="14">L41-M41</f>
        <v>2260000</v>
      </c>
      <c r="O41" s="55">
        <f t="shared" si="9"/>
        <v>0.298136645962733</v>
      </c>
      <c r="P41" s="56" t="s">
        <v>52</v>
      </c>
      <c r="Q41" s="56" t="s">
        <v>53</v>
      </c>
      <c r="R41" s="70" t="s">
        <v>54</v>
      </c>
    </row>
    <row r="42" customFormat="1" ht="48" spans="1:18">
      <c r="A42" s="14" t="s">
        <v>44</v>
      </c>
      <c r="B42" s="14" t="s">
        <v>45</v>
      </c>
      <c r="C42" s="15">
        <v>44907</v>
      </c>
      <c r="D42" s="10" t="s">
        <v>46</v>
      </c>
      <c r="E42" s="16">
        <v>44939</v>
      </c>
      <c r="F42" s="10" t="s">
        <v>47</v>
      </c>
      <c r="G42" s="39" t="s">
        <v>156</v>
      </c>
      <c r="H42" s="40" t="s">
        <v>158</v>
      </c>
      <c r="I42" s="48" t="s">
        <v>50</v>
      </c>
      <c r="J42" s="48" t="s">
        <v>51</v>
      </c>
      <c r="K42" s="48" t="s">
        <v>52</v>
      </c>
      <c r="L42" s="52">
        <v>1800000</v>
      </c>
      <c r="M42" s="59">
        <v>890000</v>
      </c>
      <c r="N42" s="54">
        <f t="shared" si="14"/>
        <v>910000</v>
      </c>
      <c r="O42" s="55">
        <f t="shared" si="9"/>
        <v>0.494444444444444</v>
      </c>
      <c r="P42" s="56" t="s">
        <v>53</v>
      </c>
      <c r="Q42" s="56" t="s">
        <v>53</v>
      </c>
      <c r="R42" s="70" t="s">
        <v>54</v>
      </c>
    </row>
    <row r="43" customFormat="1" ht="25" customHeight="1" spans="1:18">
      <c r="A43" s="28" t="s">
        <v>22</v>
      </c>
      <c r="B43" s="28"/>
      <c r="C43" s="28"/>
      <c r="D43" s="28"/>
      <c r="E43" s="28"/>
      <c r="F43" s="28"/>
      <c r="G43" s="29"/>
      <c r="H43" s="28"/>
      <c r="I43" s="28"/>
      <c r="J43" s="28"/>
      <c r="K43" s="28"/>
      <c r="L43" s="62">
        <f t="shared" ref="L43:N43" si="15">SUBTOTAL(9,L41:L42)</f>
        <v>5020000</v>
      </c>
      <c r="M43" s="62">
        <f t="shared" si="15"/>
        <v>1850000</v>
      </c>
      <c r="N43" s="62">
        <f t="shared" si="15"/>
        <v>3170000</v>
      </c>
      <c r="O43" s="50">
        <f t="shared" si="9"/>
        <v>0.368525896414343</v>
      </c>
      <c r="P43" s="64"/>
      <c r="Q43" s="62"/>
      <c r="R43" s="64"/>
    </row>
    <row r="44" customFormat="1" ht="48" spans="1:18">
      <c r="A44" s="14" t="s">
        <v>44</v>
      </c>
      <c r="B44" s="14" t="s">
        <v>45</v>
      </c>
      <c r="C44" s="15">
        <v>44907</v>
      </c>
      <c r="D44" s="10" t="s">
        <v>46</v>
      </c>
      <c r="E44" s="16">
        <v>44939</v>
      </c>
      <c r="F44" s="10" t="s">
        <v>47</v>
      </c>
      <c r="G44" s="35" t="s">
        <v>159</v>
      </c>
      <c r="H44" s="35" t="s">
        <v>160</v>
      </c>
      <c r="I44" s="48" t="s">
        <v>50</v>
      </c>
      <c r="J44" s="48" t="s">
        <v>51</v>
      </c>
      <c r="K44" s="48" t="s">
        <v>52</v>
      </c>
      <c r="L44" s="52">
        <v>90000</v>
      </c>
      <c r="M44" s="59"/>
      <c r="N44" s="54">
        <f t="shared" si="14"/>
        <v>90000</v>
      </c>
      <c r="O44" s="55">
        <f t="shared" si="9"/>
        <v>0</v>
      </c>
      <c r="P44" s="56" t="s">
        <v>52</v>
      </c>
      <c r="Q44" s="56" t="s">
        <v>52</v>
      </c>
      <c r="R44" s="70" t="s">
        <v>54</v>
      </c>
    </row>
    <row r="45" customFormat="1" ht="48" spans="1:18">
      <c r="A45" s="14" t="s">
        <v>44</v>
      </c>
      <c r="B45" s="14" t="s">
        <v>45</v>
      </c>
      <c r="C45" s="15">
        <v>44907</v>
      </c>
      <c r="D45" s="10" t="s">
        <v>46</v>
      </c>
      <c r="E45" s="16">
        <v>44939</v>
      </c>
      <c r="F45" s="10" t="s">
        <v>47</v>
      </c>
      <c r="G45" s="35" t="s">
        <v>159</v>
      </c>
      <c r="H45" s="35" t="s">
        <v>160</v>
      </c>
      <c r="I45" s="48" t="s">
        <v>50</v>
      </c>
      <c r="J45" s="48" t="s">
        <v>51</v>
      </c>
      <c r="K45" s="48" t="s">
        <v>52</v>
      </c>
      <c r="L45" s="52">
        <v>2410000</v>
      </c>
      <c r="M45" s="52">
        <v>1990400</v>
      </c>
      <c r="N45" s="54">
        <f t="shared" si="14"/>
        <v>419600</v>
      </c>
      <c r="O45" s="55">
        <f t="shared" si="9"/>
        <v>0.825892116182573</v>
      </c>
      <c r="P45" s="56" t="s">
        <v>52</v>
      </c>
      <c r="Q45" s="56" t="s">
        <v>52</v>
      </c>
      <c r="R45" s="56" t="s">
        <v>133</v>
      </c>
    </row>
    <row r="46" customFormat="1" ht="48" spans="1:18">
      <c r="A46" s="14" t="s">
        <v>44</v>
      </c>
      <c r="B46" s="14" t="s">
        <v>45</v>
      </c>
      <c r="C46" s="15">
        <v>44907</v>
      </c>
      <c r="D46" s="10" t="s">
        <v>46</v>
      </c>
      <c r="E46" s="16">
        <v>44939</v>
      </c>
      <c r="F46" s="10" t="s">
        <v>47</v>
      </c>
      <c r="G46" s="17" t="s">
        <v>159</v>
      </c>
      <c r="H46" s="20" t="s">
        <v>161</v>
      </c>
      <c r="I46" s="48" t="s">
        <v>50</v>
      </c>
      <c r="J46" s="48" t="s">
        <v>51</v>
      </c>
      <c r="K46" s="48" t="s">
        <v>52</v>
      </c>
      <c r="L46" s="65">
        <v>2650000</v>
      </c>
      <c r="M46" s="65">
        <v>2373570</v>
      </c>
      <c r="N46" s="54">
        <f t="shared" si="14"/>
        <v>276430</v>
      </c>
      <c r="O46" s="55">
        <f t="shared" si="9"/>
        <v>0.89568679245283</v>
      </c>
      <c r="P46" s="56" t="s">
        <v>52</v>
      </c>
      <c r="Q46" s="56" t="s">
        <v>52</v>
      </c>
      <c r="R46" s="70" t="s">
        <v>54</v>
      </c>
    </row>
    <row r="47" customFormat="1" ht="29" customHeight="1" spans="1:18">
      <c r="A47" s="28" t="s">
        <v>23</v>
      </c>
      <c r="B47" s="28"/>
      <c r="C47" s="28"/>
      <c r="D47" s="28"/>
      <c r="E47" s="28"/>
      <c r="F47" s="28"/>
      <c r="G47" s="29"/>
      <c r="H47" s="28"/>
      <c r="I47" s="28"/>
      <c r="J47" s="28"/>
      <c r="K47" s="28"/>
      <c r="L47" s="62">
        <f t="shared" ref="L47:N47" si="16">SUBTOTAL(9,L44:L46)</f>
        <v>5150000</v>
      </c>
      <c r="M47" s="62">
        <f t="shared" si="16"/>
        <v>4363970</v>
      </c>
      <c r="N47" s="62">
        <f t="shared" si="16"/>
        <v>786030</v>
      </c>
      <c r="O47" s="50">
        <f t="shared" si="9"/>
        <v>0.847372815533981</v>
      </c>
      <c r="P47" s="64"/>
      <c r="Q47" s="62"/>
      <c r="R47" s="64"/>
    </row>
    <row r="48" s="1" customFormat="1" ht="48" spans="1:18">
      <c r="A48" s="14" t="s">
        <v>44</v>
      </c>
      <c r="B48" s="14" t="s">
        <v>45</v>
      </c>
      <c r="C48" s="15">
        <v>44907</v>
      </c>
      <c r="D48" s="10" t="s">
        <v>46</v>
      </c>
      <c r="E48" s="16">
        <v>44939</v>
      </c>
      <c r="F48" s="10" t="s">
        <v>47</v>
      </c>
      <c r="G48" s="17" t="s">
        <v>162</v>
      </c>
      <c r="H48" s="17" t="s">
        <v>163</v>
      </c>
      <c r="I48" s="48" t="s">
        <v>50</v>
      </c>
      <c r="J48" s="48" t="s">
        <v>51</v>
      </c>
      <c r="K48" s="48" t="s">
        <v>52</v>
      </c>
      <c r="L48" s="52">
        <v>2030000</v>
      </c>
      <c r="M48" s="59">
        <v>1354000</v>
      </c>
      <c r="N48" s="59">
        <f t="shared" ref="N48:N51" si="17">L48-M48</f>
        <v>676000</v>
      </c>
      <c r="O48" s="61">
        <f t="shared" si="9"/>
        <v>0.666995073891626</v>
      </c>
      <c r="P48" s="56" t="s">
        <v>52</v>
      </c>
      <c r="Q48" s="60" t="s">
        <v>53</v>
      </c>
      <c r="R48" s="70" t="s">
        <v>100</v>
      </c>
    </row>
    <row r="49" customFormat="1" ht="48" spans="1:18">
      <c r="A49" s="14" t="s">
        <v>44</v>
      </c>
      <c r="B49" s="14" t="s">
        <v>45</v>
      </c>
      <c r="C49" s="15">
        <v>44907</v>
      </c>
      <c r="D49" s="10" t="s">
        <v>46</v>
      </c>
      <c r="E49" s="16">
        <v>44939</v>
      </c>
      <c r="F49" s="10" t="s">
        <v>47</v>
      </c>
      <c r="G49" s="17" t="s">
        <v>162</v>
      </c>
      <c r="H49" s="17" t="s">
        <v>164</v>
      </c>
      <c r="I49" s="48" t="s">
        <v>50</v>
      </c>
      <c r="J49" s="48" t="s">
        <v>51</v>
      </c>
      <c r="K49" s="48" t="s">
        <v>52</v>
      </c>
      <c r="L49" s="52">
        <v>250000</v>
      </c>
      <c r="M49" s="59">
        <v>225670.1</v>
      </c>
      <c r="N49" s="54">
        <f t="shared" si="17"/>
        <v>24329.9</v>
      </c>
      <c r="O49" s="55">
        <f t="shared" si="9"/>
        <v>0.9026804</v>
      </c>
      <c r="P49" s="56" t="s">
        <v>52</v>
      </c>
      <c r="Q49" s="60" t="s">
        <v>53</v>
      </c>
      <c r="R49" s="70" t="s">
        <v>100</v>
      </c>
    </row>
    <row r="50" customFormat="1" ht="24" customHeight="1" spans="1:18">
      <c r="A50" s="28" t="s">
        <v>24</v>
      </c>
      <c r="B50" s="28"/>
      <c r="C50" s="28"/>
      <c r="D50" s="28"/>
      <c r="E50" s="28"/>
      <c r="F50" s="28"/>
      <c r="G50" s="29"/>
      <c r="H50" s="28"/>
      <c r="I50" s="28"/>
      <c r="J50" s="28"/>
      <c r="K50" s="28"/>
      <c r="L50" s="62">
        <f t="shared" ref="L50:N50" si="18">SUBTOTAL(9,L48:L49)</f>
        <v>2280000</v>
      </c>
      <c r="M50" s="62">
        <f t="shared" si="18"/>
        <v>1579670.1</v>
      </c>
      <c r="N50" s="62">
        <f t="shared" si="18"/>
        <v>700329.9</v>
      </c>
      <c r="O50" s="50">
        <f t="shared" si="9"/>
        <v>0.692837763157895</v>
      </c>
      <c r="P50" s="64"/>
      <c r="Q50" s="62"/>
      <c r="R50" s="64"/>
    </row>
    <row r="51" s="1" customFormat="1" ht="43" customHeight="1" spans="1:18">
      <c r="A51" s="10" t="s">
        <v>151</v>
      </c>
      <c r="B51" s="20" t="s">
        <v>152</v>
      </c>
      <c r="C51" s="21">
        <v>45057</v>
      </c>
      <c r="D51" s="10" t="s">
        <v>153</v>
      </c>
      <c r="E51" s="21">
        <v>45087</v>
      </c>
      <c r="F51" s="10" t="s">
        <v>154</v>
      </c>
      <c r="G51" s="41" t="s">
        <v>165</v>
      </c>
      <c r="H51" s="38" t="s">
        <v>166</v>
      </c>
      <c r="I51" s="48" t="s">
        <v>50</v>
      </c>
      <c r="J51" s="69" t="s">
        <v>69</v>
      </c>
      <c r="K51" s="63" t="s">
        <v>53</v>
      </c>
      <c r="L51" s="66">
        <v>250000</v>
      </c>
      <c r="M51" s="66"/>
      <c r="N51" s="59">
        <f t="shared" si="17"/>
        <v>250000</v>
      </c>
      <c r="O51" s="61">
        <f t="shared" si="9"/>
        <v>0</v>
      </c>
      <c r="P51" s="63" t="s">
        <v>53</v>
      </c>
      <c r="Q51" s="66" t="s">
        <v>53</v>
      </c>
      <c r="R51" s="70" t="s">
        <v>54</v>
      </c>
    </row>
    <row r="52" customFormat="1" ht="24" customHeight="1" spans="1:18">
      <c r="A52" s="28" t="s">
        <v>25</v>
      </c>
      <c r="B52" s="28"/>
      <c r="C52" s="28"/>
      <c r="D52" s="28"/>
      <c r="E52" s="28"/>
      <c r="F52" s="28"/>
      <c r="G52" s="29"/>
      <c r="H52" s="28"/>
      <c r="I52" s="28"/>
      <c r="J52" s="28"/>
      <c r="K52" s="28"/>
      <c r="L52" s="62">
        <f t="shared" ref="L52:N52" si="19">SUBTOTAL(9,L51:L51)</f>
        <v>250000</v>
      </c>
      <c r="M52" s="62">
        <f t="shared" si="19"/>
        <v>0</v>
      </c>
      <c r="N52" s="62">
        <f t="shared" si="19"/>
        <v>250000</v>
      </c>
      <c r="O52" s="50">
        <f t="shared" si="9"/>
        <v>0</v>
      </c>
      <c r="P52" s="64"/>
      <c r="Q52" s="62"/>
      <c r="R52" s="64"/>
    </row>
  </sheetData>
  <mergeCells count="17">
    <mergeCell ref="A1:R1"/>
    <mergeCell ref="A2:E2"/>
    <mergeCell ref="A4:K4"/>
    <mergeCell ref="A9:F9"/>
    <mergeCell ref="A14:K14"/>
    <mergeCell ref="A16:K16"/>
    <mergeCell ref="A18:K18"/>
    <mergeCell ref="A20:K20"/>
    <mergeCell ref="A28:K28"/>
    <mergeCell ref="A35:K35"/>
    <mergeCell ref="A40:K40"/>
    <mergeCell ref="A43:K43"/>
    <mergeCell ref="A47:K47"/>
    <mergeCell ref="A50:K50"/>
    <mergeCell ref="A52:K52"/>
    <mergeCell ref="H7:H8"/>
    <mergeCell ref="H37:H38"/>
  </mergeCells>
  <pageMargins left="0.751388888888889" right="0.751388888888889" top="1" bottom="1" header="0.511805555555556" footer="0.511805555555556"/>
  <pageSetup paperSize="8" scale="9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德宏州芒市党政机关单位</Company>
  <Application>WPS 表格</Application>
  <HeadingPairs>
    <vt:vector size="2" baseType="variant">
      <vt:variant>
        <vt:lpstr>工作表</vt:lpstr>
      </vt:variant>
      <vt:variant>
        <vt:i4>8</vt:i4>
      </vt:variant>
    </vt:vector>
  </HeadingPairs>
  <TitlesOfParts>
    <vt:vector size="8" baseType="lpstr">
      <vt:lpstr>2023年6月财政涉农资金汇总表（按单位）</vt:lpstr>
      <vt:lpstr>2023年6月财政涉农资金台账</vt:lpstr>
      <vt:lpstr>2023年6月整合方案资金汇总表（按单位）</vt:lpstr>
      <vt:lpstr>2023年整合方案资金台账</vt:lpstr>
      <vt:lpstr>2023年衔接资金汇总表（按资金级次）</vt:lpstr>
      <vt:lpstr>2023年衔接资金汇总表（按单位）</vt:lpstr>
      <vt:lpstr>2023年衔接资金（按项目）</vt:lpstr>
      <vt:lpstr>2023年中央和省级衔接资金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2022-06-20T23:37:00Z</dcterms:created>
  <dcterms:modified xsi:type="dcterms:W3CDTF">2023-11-30T07:11:21Z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ICV">
    <vt:lpwstr>2B4B7D8C2B684B5BAC03A8B24B0571BE</vt:lpwstr>
  </property>
</Properties>
</file>