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firstSheet="1" activeTab="4"/>
  </bookViews>
  <sheets>
    <sheet name="2023年3月财政涉农资金汇总表（按单位）" sheetId="10" r:id="rId1"/>
    <sheet name="2023年3月财政涉农资金台账" sheetId="6" r:id="rId2"/>
    <sheet name="2023年3月衔接资金汇总表（按资金级次）" sheetId="8" r:id="rId3"/>
    <sheet name="2023年3月衔接资金汇总表（按单位）" sheetId="9" r:id="rId4"/>
    <sheet name="2023年3月衔接资金台账" sheetId="7" r:id="rId5"/>
  </sheets>
  <definedNames>
    <definedName name="_xlnm._FilterDatabase" localSheetId="1" hidden="1">'2023年3月财政涉农资金台账'!$A$4:$S$52</definedName>
    <definedName name="_xlnm._FilterDatabase" localSheetId="4" hidden="1">'2023年3月衔接资金台账'!$A$4:$S$41</definedName>
    <definedName name="_xlnm.Print_Titles" localSheetId="4">'2023年3月衔接资金台账'!$1:$4</definedName>
    <definedName name="_xlnm.Print_Titles" localSheetId="1">'2023年3月财政涉农资金台账'!$1:$4</definedName>
  </definedNames>
  <calcPr calcId="144525" concurrentCalc="0"/>
</workbook>
</file>

<file path=xl/sharedStrings.xml><?xml version="1.0" encoding="utf-8"?>
<sst xmlns="http://schemas.openxmlformats.org/spreadsheetml/2006/main" count="123">
  <si>
    <t>芒市2023年3月财政涉农资金汇总表（按单位）</t>
  </si>
  <si>
    <t>编制单位：芒市财政局</t>
  </si>
  <si>
    <t>单位：元</t>
  </si>
  <si>
    <t>序号</t>
  </si>
  <si>
    <t>单位名称</t>
  </si>
  <si>
    <t>项目个数</t>
  </si>
  <si>
    <t>指标金额</t>
  </si>
  <si>
    <t>支出金额</t>
  </si>
  <si>
    <t>结转结余金额</t>
  </si>
  <si>
    <t>资金支出进度</t>
  </si>
  <si>
    <t>备注</t>
  </si>
  <si>
    <t>合计</t>
  </si>
  <si>
    <t>芒市农业农村局小计</t>
  </si>
  <si>
    <t>芒市水利局小计</t>
  </si>
  <si>
    <t>芒市乡村振兴局小计</t>
  </si>
  <si>
    <t>芒市交通运输局小计</t>
  </si>
  <si>
    <t>芒市自然资源局小计</t>
  </si>
  <si>
    <t>遮放镇人民政府小计</t>
  </si>
  <si>
    <t>芒海镇人民政府小计</t>
  </si>
  <si>
    <t>风平镇人民政府小计</t>
  </si>
  <si>
    <t>西山乡人民政府小计</t>
  </si>
  <si>
    <t>中山乡人民政府小计</t>
  </si>
  <si>
    <t>遮放农场社区管理委员会小计</t>
  </si>
  <si>
    <t>芒市2023年3月财政涉农资金台账</t>
  </si>
  <si>
    <t>省级文号</t>
  </si>
  <si>
    <t>州级文号</t>
  </si>
  <si>
    <t>州级文件下达时间</t>
  </si>
  <si>
    <t>市级文号</t>
  </si>
  <si>
    <t>市级文件下达时间</t>
  </si>
  <si>
    <t>指标摘要</t>
  </si>
  <si>
    <t>项目单位</t>
  </si>
  <si>
    <t>项目名称</t>
  </si>
  <si>
    <t>资金性质</t>
  </si>
  <si>
    <t>资金级次</t>
  </si>
  <si>
    <t>是否整合方案</t>
  </si>
  <si>
    <t>结转金额</t>
  </si>
  <si>
    <t>资金使用率</t>
  </si>
  <si>
    <t>是否产业项目</t>
  </si>
  <si>
    <t>是否边境幸福村</t>
  </si>
  <si>
    <t>项目任务</t>
  </si>
  <si>
    <t>芒市合计</t>
  </si>
  <si>
    <t>云财农〔2022〕270 号</t>
  </si>
  <si>
    <t>德财农〔2022〕135 号</t>
  </si>
  <si>
    <t>芒财农〔2023〕12号</t>
  </si>
  <si>
    <t>芒市财政局关于提前下达2023年中央财政衔接推进乡村振兴补助资金的通知德财农〔2022〕135 号</t>
  </si>
  <si>
    <t>芒市农业农村局</t>
  </si>
  <si>
    <t>芒市2023年烟区基础设施建设项目</t>
  </si>
  <si>
    <t>衔接</t>
  </si>
  <si>
    <t>中央</t>
  </si>
  <si>
    <t>是</t>
  </si>
  <si>
    <t>否</t>
  </si>
  <si>
    <t>巩固拓展脱贫攻坚成果和乡村振兴任务</t>
  </si>
  <si>
    <t>云财农〔2022〕269 号</t>
  </si>
  <si>
    <t>德财农〔2022〕134 号</t>
  </si>
  <si>
    <t>芒财农〔2023〕11号</t>
  </si>
  <si>
    <t>芒市财政局关于提前下达2023年中央农田建设补助资金的通知</t>
  </si>
  <si>
    <t>2023年遮放镇芒市镇片区高标准农田建设项目（改造提升）</t>
  </si>
  <si>
    <t>整合</t>
  </si>
  <si>
    <t>农田建设任务</t>
  </si>
  <si>
    <t>芒市财政局关于提前下达2023年中央农田建设补助资金的通知德财农〔2022〕134 号</t>
  </si>
  <si>
    <t>2023年遮放镇轩岗乡片区高标准农田建设项目（改造提升）</t>
  </si>
  <si>
    <t>云财农〔2023〕3号</t>
  </si>
  <si>
    <t>德财农〔2023〕9号</t>
  </si>
  <si>
    <t>芒财农〔2023〕18号</t>
  </si>
  <si>
    <t>芒市财政局关于下达2023年省级财政衔接推进乡村振兴补助资金的通知德财农〔2023〕9号</t>
  </si>
  <si>
    <t>芒市2023年巩固拓展脱贫攻坚成果同乡村振兴有效衔接培育新型农业经营主体和创业致富带头人奖补项目</t>
  </si>
  <si>
    <t>省级</t>
  </si>
  <si>
    <t>云财农〔2022〕279 号</t>
  </si>
  <si>
    <t>德财农〔2022〕141号</t>
  </si>
  <si>
    <t>芒财农〔2023〕16号</t>
  </si>
  <si>
    <t>芒市财政局关于提前下达2023年中央水利发展资金预算的通知德财农〔2022〕141号</t>
  </si>
  <si>
    <t>芒市水利局</t>
  </si>
  <si>
    <t>芒海镇赖南村饮水工程建设项目</t>
  </si>
  <si>
    <t>农村饮水安全工程维修养护</t>
  </si>
  <si>
    <t>山洪灾害防治非工程措施设施维修养护</t>
  </si>
  <si>
    <t>芒市帮滇河山洪沟治理工程</t>
  </si>
  <si>
    <t>山洪灾害防治</t>
  </si>
  <si>
    <t>芒市2023年中央资金小型水库维修养护项目</t>
  </si>
  <si>
    <t>小型水库维修养护</t>
  </si>
  <si>
    <t>2023年农业水价综合改革项目</t>
  </si>
  <si>
    <t>农业水价综合改革</t>
  </si>
  <si>
    <t>芒市重点农业灌溉、农村人饮取水在线监测项目</t>
  </si>
  <si>
    <t>水资源管理</t>
  </si>
  <si>
    <t>云财农〔2022〕287 号</t>
  </si>
  <si>
    <t>德财农〔2022〕146号</t>
  </si>
  <si>
    <t>芒财农〔2023〕17号</t>
  </si>
  <si>
    <t>芒市财政局关于提前下达2023年省级水利专项资金预算的通知德财农〔2022〕146号</t>
  </si>
  <si>
    <t>农业水价综合改革精准补贴和节水奖励</t>
  </si>
  <si>
    <t>芒市乡村振兴局</t>
  </si>
  <si>
    <t>2023年脱贫人口小额信贷贴息</t>
  </si>
  <si>
    <t>2023年雨露计划</t>
  </si>
  <si>
    <t>芒市交通运输局</t>
  </si>
  <si>
    <t>芒市幸福村至和谐小学公路</t>
  </si>
  <si>
    <t>芒市自然资源局</t>
  </si>
  <si>
    <t>芒市村庄规划</t>
  </si>
  <si>
    <t>少数民族发展任务</t>
  </si>
  <si>
    <t>遮放镇人民政府</t>
  </si>
  <si>
    <t>遮放镇弄坎村农产品交易中心建设项目</t>
  </si>
  <si>
    <t>遮放镇河边寨村农村生活污水治理改造项目</t>
  </si>
  <si>
    <t>遮放镇邦达村农村生活污水治理改造项目</t>
  </si>
  <si>
    <t>遮放镇河边寨村育苗基地标准化厂房建设项目</t>
  </si>
  <si>
    <t>芒海镇人民政府</t>
  </si>
  <si>
    <t>芒海镇农产品交易中心建设项目</t>
  </si>
  <si>
    <t>芒海镇赖南村农村生活污水治理改造项目</t>
  </si>
  <si>
    <t>芒海镇吕尹村农村生活污水治理改造项目</t>
  </si>
  <si>
    <t>风平镇人民政府</t>
  </si>
  <si>
    <t>芒市风平镇黎明村委会蔡坪小组2023年中央财政以工代赈项目</t>
  </si>
  <si>
    <t>以工代赈任务</t>
  </si>
  <si>
    <t>西山乡人民政府</t>
  </si>
  <si>
    <t>芒市西山乡茶叶产业增收标准化加工厂建设项目</t>
  </si>
  <si>
    <t>西山乡弄丙村饮水提质增效建设项目</t>
  </si>
  <si>
    <t>中山乡人民政府</t>
  </si>
  <si>
    <t>中山乡坚果加工厂二期建设项目</t>
  </si>
  <si>
    <t>中山乡芒丙村农田灌溉沟渠建设项目</t>
  </si>
  <si>
    <t>遮放农场社区管理委员会</t>
  </si>
  <si>
    <t>遮放农场咖啡精深加工生产线建设项目</t>
  </si>
  <si>
    <t>欠发达国有农场巩固提升任务</t>
  </si>
  <si>
    <t>遮放农场咖啡苗圃基地建设项目</t>
  </si>
  <si>
    <t>芒市2023年3月衔接资金汇总表（按资金级次）</t>
  </si>
  <si>
    <t>州级</t>
  </si>
  <si>
    <t>市级</t>
  </si>
  <si>
    <t>芒市2023年3月衔接资金汇总表（按单位）</t>
  </si>
  <si>
    <t>芒市2023年3月衔接资金台账</t>
  </si>
</sst>
</file>

<file path=xl/styles.xml><?xml version="1.0" encoding="utf-8"?>
<styleSheet xmlns="http://schemas.openxmlformats.org/spreadsheetml/2006/main">
  <numFmts count="7">
    <numFmt numFmtId="43" formatCode="_ * #,##0.00_ ;_ * \-#,##0.00_ ;_ * &quot;-&quot;??_ ;_ @_ "/>
    <numFmt numFmtId="42" formatCode="_ &quot;￥&quot;* #,##0_ ;_ &quot;￥&quot;* \-#,##0_ ;_ &quot;￥&quot;* &quot;-&quot;_ ;_ @_ "/>
    <numFmt numFmtId="176" formatCode="0.0000_);[Red]\(0.0000\)"/>
    <numFmt numFmtId="177" formatCode="#,##0.00_ "/>
    <numFmt numFmtId="41" formatCode="_ * #,##0_ ;_ * \-#,##0_ ;_ * &quot;-&quot;_ ;_ @_ "/>
    <numFmt numFmtId="44" formatCode="_ &quot;￥&quot;* #,##0.00_ ;_ &quot;￥&quot;* \-#,##0.00_ ;_ &quot;￥&quot;* &quot;-&quot;??_ ;_ @_ "/>
    <numFmt numFmtId="178" formatCode="0.00_ "/>
  </numFmts>
  <fonts count="32">
    <font>
      <sz val="11"/>
      <color theme="1"/>
      <name val="宋体"/>
      <charset val="134"/>
      <scheme val="minor"/>
    </font>
    <font>
      <sz val="22"/>
      <color theme="1"/>
      <name val="宋体"/>
      <charset val="134"/>
      <scheme val="minor"/>
    </font>
    <font>
      <sz val="10"/>
      <color theme="1"/>
      <name val="宋体"/>
      <charset val="134"/>
    </font>
    <font>
      <sz val="10"/>
      <color theme="1"/>
      <name val="宋体"/>
      <charset val="134"/>
      <scheme val="minor"/>
    </font>
    <font>
      <sz val="10"/>
      <name val="宋体"/>
      <charset val="134"/>
    </font>
    <font>
      <sz val="10"/>
      <name val="宋体"/>
      <charset val="134"/>
      <scheme val="major"/>
    </font>
    <font>
      <sz val="10"/>
      <color indexed="8"/>
      <name val="宋体"/>
      <charset val="134"/>
    </font>
    <font>
      <sz val="10"/>
      <name val="宋体"/>
      <charset val="134"/>
      <scheme val="minor"/>
    </font>
    <font>
      <b/>
      <sz val="16"/>
      <color theme="1"/>
      <name val="宋体"/>
      <charset val="134"/>
      <scheme val="minor"/>
    </font>
    <font>
      <sz val="12"/>
      <color theme="1"/>
      <name val="宋体"/>
      <charset val="134"/>
    </font>
    <font>
      <sz val="12"/>
      <name val="宋体"/>
      <charset val="134"/>
    </font>
    <font>
      <sz val="12"/>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0"/>
      <color theme="1"/>
      <name val="Arial"/>
      <charset val="134"/>
    </font>
    <font>
      <b/>
      <sz val="11"/>
      <color theme="1"/>
      <name val="宋体"/>
      <charset val="0"/>
      <scheme val="minor"/>
    </font>
    <font>
      <b/>
      <sz val="18"/>
      <color theme="3"/>
      <name val="宋体"/>
      <charset val="134"/>
      <scheme val="minor"/>
    </font>
    <font>
      <sz val="11"/>
      <color rgb="FF006100"/>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3">
    <xf numFmtId="0" fontId="0" fillId="0" borderId="0">
      <alignment vertical="center"/>
    </xf>
    <xf numFmtId="42" fontId="0" fillId="0" borderId="0" applyFont="0" applyFill="0" applyBorder="0" applyAlignment="0" applyProtection="0">
      <alignment vertical="center"/>
    </xf>
    <xf numFmtId="0" fontId="12" fillId="19" borderId="0" applyNumberFormat="0" applyBorder="0" applyAlignment="0" applyProtection="0">
      <alignment vertical="center"/>
    </xf>
    <xf numFmtId="0" fontId="22" fillId="1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1"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20" fillId="23"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7" borderId="10" applyNumberFormat="0" applyFont="0" applyAlignment="0" applyProtection="0">
      <alignment vertical="center"/>
    </xf>
    <xf numFmtId="0" fontId="20" fillId="14" borderId="0" applyNumberFormat="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7" fillId="0" borderId="6" applyNumberFormat="0" applyFill="0" applyAlignment="0" applyProtection="0">
      <alignment vertical="center"/>
    </xf>
    <xf numFmtId="0" fontId="18" fillId="0" borderId="6" applyNumberFormat="0" applyFill="0" applyAlignment="0" applyProtection="0">
      <alignment vertical="center"/>
    </xf>
    <xf numFmtId="0" fontId="20" fillId="22" borderId="0" applyNumberFormat="0" applyBorder="0" applyAlignment="0" applyProtection="0">
      <alignment vertical="center"/>
    </xf>
    <xf numFmtId="0" fontId="14" fillId="0" borderId="12" applyNumberFormat="0" applyFill="0" applyAlignment="0" applyProtection="0">
      <alignment vertical="center"/>
    </xf>
    <xf numFmtId="0" fontId="20" fillId="21" borderId="0" applyNumberFormat="0" applyBorder="0" applyAlignment="0" applyProtection="0">
      <alignment vertical="center"/>
    </xf>
    <xf numFmtId="0" fontId="26" fillId="18" borderId="9" applyNumberFormat="0" applyAlignment="0" applyProtection="0">
      <alignment vertical="center"/>
    </xf>
    <xf numFmtId="0" fontId="23" fillId="18" borderId="7" applyNumberFormat="0" applyAlignment="0" applyProtection="0">
      <alignment vertical="center"/>
    </xf>
    <xf numFmtId="0" fontId="17" fillId="10" borderId="5" applyNumberFormat="0" applyAlignment="0" applyProtection="0">
      <alignment vertical="center"/>
    </xf>
    <xf numFmtId="0" fontId="12" fillId="17" borderId="0" applyNumberFormat="0" applyBorder="0" applyAlignment="0" applyProtection="0">
      <alignment vertical="center"/>
    </xf>
    <xf numFmtId="0" fontId="20" fillId="30" borderId="0" applyNumberFormat="0" applyBorder="0" applyAlignment="0" applyProtection="0">
      <alignment vertical="center"/>
    </xf>
    <xf numFmtId="0" fontId="24" fillId="0" borderId="8" applyNumberFormat="0" applyFill="0" applyAlignment="0" applyProtection="0">
      <alignment vertical="center"/>
    </xf>
    <xf numFmtId="0" fontId="29" fillId="0" borderId="11" applyNumberFormat="0" applyFill="0" applyAlignment="0" applyProtection="0">
      <alignment vertical="center"/>
    </xf>
    <xf numFmtId="0" fontId="31" fillId="34" borderId="0" applyNumberFormat="0" applyBorder="0" applyAlignment="0" applyProtection="0">
      <alignment vertical="center"/>
    </xf>
    <xf numFmtId="0" fontId="21" fillId="13" borderId="0" applyNumberFormat="0" applyBorder="0" applyAlignment="0" applyProtection="0">
      <alignment vertical="center"/>
    </xf>
    <xf numFmtId="0" fontId="12" fillId="33" borderId="0" applyNumberFormat="0" applyBorder="0" applyAlignment="0" applyProtection="0">
      <alignment vertical="center"/>
    </xf>
    <xf numFmtId="0" fontId="20" fillId="26" borderId="0" applyNumberFormat="0" applyBorder="0" applyAlignment="0" applyProtection="0">
      <alignment vertical="center"/>
    </xf>
    <xf numFmtId="0" fontId="12" fillId="16" borderId="0" applyNumberFormat="0" applyBorder="0" applyAlignment="0" applyProtection="0">
      <alignment vertical="center"/>
    </xf>
    <xf numFmtId="0" fontId="12" fillId="9" borderId="0" applyNumberFormat="0" applyBorder="0" applyAlignment="0" applyProtection="0">
      <alignment vertical="center"/>
    </xf>
    <xf numFmtId="0" fontId="12" fillId="32" borderId="0" applyNumberFormat="0" applyBorder="0" applyAlignment="0" applyProtection="0">
      <alignment vertical="center"/>
    </xf>
    <xf numFmtId="0" fontId="12" fillId="6" borderId="0" applyNumberFormat="0" applyBorder="0" applyAlignment="0" applyProtection="0">
      <alignment vertical="center"/>
    </xf>
    <xf numFmtId="0" fontId="20" fillId="25" borderId="0" applyNumberFormat="0" applyBorder="0" applyAlignment="0" applyProtection="0">
      <alignment vertical="center"/>
    </xf>
    <xf numFmtId="0" fontId="20" fillId="29" borderId="0" applyNumberFormat="0" applyBorder="0" applyAlignment="0" applyProtection="0">
      <alignment vertical="center"/>
    </xf>
    <xf numFmtId="0" fontId="12" fillId="31" borderId="0" applyNumberFormat="0" applyBorder="0" applyAlignment="0" applyProtection="0">
      <alignment vertical="center"/>
    </xf>
    <xf numFmtId="0" fontId="12" fillId="5" borderId="0" applyNumberFormat="0" applyBorder="0" applyAlignment="0" applyProtection="0">
      <alignment vertical="center"/>
    </xf>
    <xf numFmtId="0" fontId="20" fillId="28" borderId="0" applyNumberFormat="0" applyBorder="0" applyAlignment="0" applyProtection="0">
      <alignment vertical="center"/>
    </xf>
    <xf numFmtId="0" fontId="12" fillId="4" borderId="0" applyNumberFormat="0" applyBorder="0" applyAlignment="0" applyProtection="0">
      <alignment vertical="center"/>
    </xf>
    <xf numFmtId="0" fontId="20" fillId="12" borderId="0" applyNumberFormat="0" applyBorder="0" applyAlignment="0" applyProtection="0">
      <alignment vertical="center"/>
    </xf>
    <xf numFmtId="0" fontId="20" fillId="24" borderId="0" applyNumberFormat="0" applyBorder="0" applyAlignment="0" applyProtection="0">
      <alignment vertical="center"/>
    </xf>
    <xf numFmtId="0" fontId="12" fillId="8" borderId="0" applyNumberFormat="0" applyBorder="0" applyAlignment="0" applyProtection="0">
      <alignment vertical="center"/>
    </xf>
    <xf numFmtId="0" fontId="20" fillId="20" borderId="0" applyNumberFormat="0" applyBorder="0" applyAlignment="0" applyProtection="0">
      <alignment vertical="center"/>
    </xf>
    <xf numFmtId="0" fontId="28" fillId="0" borderId="0"/>
    <xf numFmtId="0" fontId="10" fillId="0" borderId="0"/>
    <xf numFmtId="0" fontId="0" fillId="0" borderId="0">
      <alignment vertical="center"/>
    </xf>
    <xf numFmtId="0" fontId="10" fillId="0" borderId="0">
      <alignment vertical="center"/>
    </xf>
  </cellStyleXfs>
  <cellXfs count="99">
    <xf numFmtId="0" fontId="0" fillId="0" borderId="0" xfId="0">
      <alignment vertical="center"/>
    </xf>
    <xf numFmtId="0" fontId="0" fillId="0" borderId="0" xfId="0" applyFill="1">
      <alignment vertical="center"/>
    </xf>
    <xf numFmtId="0" fontId="0" fillId="0" borderId="0" xfId="0" applyAlignment="1">
      <alignment vertical="center" wrapText="1"/>
    </xf>
    <xf numFmtId="0" fontId="0" fillId="0" borderId="0" xfId="0" applyAlignment="1">
      <alignment horizontal="center" vertical="center"/>
    </xf>
    <xf numFmtId="10" fontId="0" fillId="0" borderId="0" xfId="0" applyNumberForma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left" vertical="center"/>
    </xf>
    <xf numFmtId="0" fontId="0" fillId="0" borderId="0" xfId="0" applyAlignment="1">
      <alignment horizontal="center" vertical="center" wrapText="1"/>
    </xf>
    <xf numFmtId="0" fontId="0" fillId="0" borderId="1" xfId="0" applyBorder="1">
      <alignment vertical="center"/>
    </xf>
    <xf numFmtId="0" fontId="0" fillId="0" borderId="1" xfId="0" applyBorder="1" applyAlignment="1">
      <alignment vertical="center" wrapText="1"/>
    </xf>
    <xf numFmtId="0" fontId="2" fillId="0" borderId="1" xfId="0" applyFont="1" applyFill="1" applyBorder="1" applyAlignment="1">
      <alignmen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0" borderId="1" xfId="0" applyFont="1" applyFill="1" applyBorder="1" applyAlignment="1">
      <alignment vertical="center" wrapText="1"/>
    </xf>
    <xf numFmtId="14" fontId="2" fillId="0" borderId="1" xfId="0" applyNumberFormat="1" applyFont="1" applyFill="1" applyBorder="1" applyAlignment="1">
      <alignment vertical="center" wrapText="1"/>
    </xf>
    <xf numFmtId="14" fontId="4" fillId="0" borderId="1" xfId="0" applyNumberFormat="1" applyFont="1" applyFill="1" applyBorder="1" applyAlignment="1">
      <alignment vertical="center"/>
    </xf>
    <xf numFmtId="176"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178" fontId="5" fillId="0" borderId="1" xfId="0" applyNumberFormat="1"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3" fillId="0" borderId="1" xfId="0" applyFont="1" applyBorder="1" applyAlignment="1">
      <alignment vertical="center" wrapText="1"/>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vertical="center" wrapText="1"/>
    </xf>
    <xf numFmtId="0" fontId="3" fillId="0" borderId="1" xfId="0"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10" fontId="1" fillId="0" borderId="0" xfId="0" applyNumberFormat="1" applyFont="1" applyAlignment="1">
      <alignment horizontal="center" vertical="center"/>
    </xf>
    <xf numFmtId="10" fontId="0" fillId="0" borderId="0" xfId="0" applyNumberFormat="1" applyAlignment="1">
      <alignment horizontal="center" vertical="center"/>
    </xf>
    <xf numFmtId="0" fontId="0" fillId="0" borderId="1" xfId="0" applyBorder="1" applyAlignment="1">
      <alignment horizontal="center" vertical="center" wrapText="1"/>
    </xf>
    <xf numFmtId="10" fontId="0" fillId="0" borderId="1" xfId="0" applyNumberFormat="1" applyBorder="1" applyAlignment="1">
      <alignment vertical="center" wrapText="1"/>
    </xf>
    <xf numFmtId="0" fontId="2" fillId="0" borderId="1" xfId="0" applyFont="1" applyFill="1" applyBorder="1" applyAlignment="1">
      <alignment horizontal="center" vertical="center" wrapText="1"/>
    </xf>
    <xf numFmtId="0" fontId="3" fillId="2" borderId="4" xfId="0" applyFont="1" applyFill="1" applyBorder="1" applyAlignment="1">
      <alignment horizontal="center" vertical="center"/>
    </xf>
    <xf numFmtId="177" fontId="3" fillId="2" borderId="1" xfId="0" applyNumberFormat="1" applyFont="1" applyFill="1" applyBorder="1">
      <alignment vertical="center"/>
    </xf>
    <xf numFmtId="10" fontId="3" fillId="2" borderId="1" xfId="0" applyNumberFormat="1" applyFont="1" applyFill="1" applyBorder="1">
      <alignment vertical="center"/>
    </xf>
    <xf numFmtId="0" fontId="2" fillId="2"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7" fontId="3" fillId="0" borderId="1" xfId="0" applyNumberFormat="1" applyFont="1" applyFill="1" applyBorder="1">
      <alignment vertical="center"/>
    </xf>
    <xf numFmtId="177" fontId="3" fillId="0" borderId="1" xfId="0" applyNumberFormat="1" applyFont="1" applyBorder="1">
      <alignment vertical="center"/>
    </xf>
    <xf numFmtId="10" fontId="3" fillId="0" borderId="1" xfId="0" applyNumberFormat="1" applyFont="1" applyBorder="1">
      <alignment vertical="center"/>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77" fontId="7" fillId="3" borderId="1" xfId="0" applyNumberFormat="1" applyFont="1" applyFill="1" applyBorder="1" applyAlignment="1" applyProtection="1">
      <alignment horizontal="center" vertical="center"/>
    </xf>
    <xf numFmtId="0" fontId="2" fillId="0" borderId="1" xfId="0" applyFont="1" applyFill="1" applyBorder="1" applyAlignment="1">
      <alignment horizontal="center" vertical="center"/>
    </xf>
    <xf numFmtId="177" fontId="4" fillId="2" borderId="1" xfId="0" applyNumberFormat="1" applyFont="1" applyFill="1" applyBorder="1" applyAlignment="1">
      <alignment horizontal="center" vertical="center" shrinkToFit="1"/>
    </xf>
    <xf numFmtId="0" fontId="3" fillId="2" borderId="1" xfId="0" applyFont="1" applyFill="1" applyBorder="1">
      <alignment vertical="center"/>
    </xf>
    <xf numFmtId="177" fontId="4"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6" fillId="0" borderId="1" xfId="0" applyFont="1" applyFill="1" applyBorder="1" applyAlignment="1">
      <alignment horizontal="left" vertical="center" wrapText="1"/>
    </xf>
    <xf numFmtId="0" fontId="7" fillId="0" borderId="1" xfId="0" applyNumberFormat="1" applyFont="1" applyFill="1" applyBorder="1" applyAlignment="1">
      <alignment vertical="center" wrapText="1"/>
    </xf>
    <xf numFmtId="0" fontId="0" fillId="0" borderId="0" xfId="0" applyNumberFormat="1">
      <alignment vertical="center"/>
    </xf>
    <xf numFmtId="0" fontId="8" fillId="0" borderId="0" xfId="0" applyNumberFormat="1"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10" fontId="8" fillId="0" borderId="0" xfId="0" applyNumberFormat="1" applyFont="1" applyAlignment="1">
      <alignment horizontal="center" vertical="center"/>
    </xf>
    <xf numFmtId="0" fontId="0" fillId="0" borderId="0" xfId="0" applyNumberFormat="1" applyAlignment="1">
      <alignment vertical="center"/>
    </xf>
    <xf numFmtId="0" fontId="0" fillId="0" borderId="0" xfId="0" applyAlignment="1">
      <alignment vertical="center"/>
    </xf>
    <xf numFmtId="0" fontId="0" fillId="0" borderId="1" xfId="0" applyNumberFormat="1" applyBorder="1" applyAlignment="1">
      <alignment horizontal="center" vertical="center"/>
    </xf>
    <xf numFmtId="0" fontId="0" fillId="0" borderId="1" xfId="0" applyFill="1" applyBorder="1" applyAlignment="1">
      <alignment horizontal="center" vertical="center"/>
    </xf>
    <xf numFmtId="10" fontId="0" fillId="0" borderId="1" xfId="0" applyNumberFormat="1" applyFill="1" applyBorder="1" applyAlignment="1">
      <alignment horizontal="center" vertical="center" wrapText="1"/>
    </xf>
    <xf numFmtId="0" fontId="0" fillId="0" borderId="1" xfId="0" applyBorder="1" applyAlignment="1">
      <alignment horizontal="center" vertical="center"/>
    </xf>
    <xf numFmtId="0" fontId="9" fillId="2" borderId="1" xfId="0" applyNumberFormat="1" applyFont="1" applyFill="1" applyBorder="1" applyAlignment="1">
      <alignment horizontal="center" vertical="center"/>
    </xf>
    <xf numFmtId="177" fontId="9"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177" fontId="9" fillId="2" borderId="1" xfId="0" applyNumberFormat="1" applyFont="1" applyFill="1" applyBorder="1" applyAlignment="1">
      <alignment horizontal="right" vertical="center"/>
    </xf>
    <xf numFmtId="10" fontId="9" fillId="2" borderId="1" xfId="0" applyNumberFormat="1" applyFont="1" applyFill="1" applyBorder="1" applyAlignment="1">
      <alignment horizontal="right" vertical="center"/>
    </xf>
    <xf numFmtId="0" fontId="9" fillId="0" borderId="1" xfId="0" applyNumberFormat="1" applyFont="1" applyBorder="1" applyAlignment="1">
      <alignment horizontal="center" vertical="center"/>
    </xf>
    <xf numFmtId="177" fontId="9"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right" vertical="center" shrinkToFit="1"/>
    </xf>
    <xf numFmtId="177" fontId="9" fillId="0" borderId="1" xfId="0" applyNumberFormat="1" applyFont="1" applyFill="1" applyBorder="1" applyAlignment="1">
      <alignment horizontal="right" vertical="center"/>
    </xf>
    <xf numFmtId="10" fontId="9" fillId="0" borderId="1" xfId="0" applyNumberFormat="1" applyFont="1" applyFill="1" applyBorder="1" applyAlignment="1">
      <alignment horizontal="right" vertical="center"/>
    </xf>
    <xf numFmtId="177" fontId="9" fillId="0" borderId="1" xfId="0" applyNumberFormat="1" applyFont="1" applyBorder="1" applyAlignment="1">
      <alignment horizontal="right" vertical="center"/>
    </xf>
    <xf numFmtId="0" fontId="11" fillId="0" borderId="1" xfId="0" applyFont="1" applyFill="1" applyBorder="1" applyAlignment="1">
      <alignment horizontal="center" vertical="center"/>
    </xf>
    <xf numFmtId="0" fontId="11" fillId="2" borderId="1" xfId="0" applyFont="1" applyFill="1" applyBorder="1" applyAlignment="1">
      <alignment horizontal="center" vertical="center"/>
    </xf>
    <xf numFmtId="177" fontId="11" fillId="2" borderId="1" xfId="0" applyNumberFormat="1" applyFont="1" applyFill="1" applyBorder="1">
      <alignment vertical="center"/>
    </xf>
    <xf numFmtId="10" fontId="11" fillId="2" borderId="1" xfId="0" applyNumberFormat="1" applyFont="1" applyFill="1" applyBorder="1">
      <alignment vertical="center"/>
    </xf>
    <xf numFmtId="177" fontId="11" fillId="0" borderId="1" xfId="0" applyNumberFormat="1" applyFont="1" applyFill="1" applyBorder="1">
      <alignment vertical="center"/>
    </xf>
    <xf numFmtId="10" fontId="11" fillId="0" borderId="1" xfId="0" applyNumberFormat="1" applyFont="1" applyFill="1" applyBorder="1">
      <alignment vertical="center"/>
    </xf>
    <xf numFmtId="0" fontId="3" fillId="2" borderId="1" xfId="0" applyFont="1" applyFill="1" applyBorder="1" applyAlignment="1">
      <alignment vertical="center" wrapText="1"/>
    </xf>
    <xf numFmtId="0" fontId="3" fillId="2" borderId="1" xfId="0" applyFont="1" applyFill="1" applyBorder="1" applyAlignment="1">
      <alignment vertical="center"/>
    </xf>
    <xf numFmtId="176" fontId="7" fillId="0" borderId="1" xfId="0" applyNumberFormat="1" applyFont="1" applyFill="1" applyBorder="1" applyAlignment="1">
      <alignment horizontal="left" vertical="center" wrapText="1"/>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177" fontId="7" fillId="0" borderId="1" xfId="0" applyNumberFormat="1" applyFont="1" applyFill="1" applyBorder="1" applyAlignment="1">
      <alignment horizontal="center" vertical="center" wrapText="1"/>
    </xf>
    <xf numFmtId="0" fontId="3" fillId="0" borderId="1" xfId="0" applyFont="1" applyBorder="1">
      <alignment vertical="center"/>
    </xf>
    <xf numFmtId="177"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177" fontId="7" fillId="0" borderId="1" xfId="0" applyNumberFormat="1" applyFont="1" applyFill="1" applyBorder="1">
      <alignment vertical="center"/>
    </xf>
    <xf numFmtId="10" fontId="7" fillId="0" borderId="1" xfId="0" applyNumberFormat="1" applyFont="1" applyFill="1" applyBorder="1">
      <alignment vertical="center"/>
    </xf>
    <xf numFmtId="0" fontId="3" fillId="0" borderId="1" xfId="0" applyFont="1" applyFill="1" applyBorder="1">
      <alignment vertical="center"/>
    </xf>
    <xf numFmtId="0"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3" fillId="2" borderId="0" xfId="0" applyFont="1" applyFill="1">
      <alignment vertical="center"/>
    </xf>
    <xf numFmtId="0" fontId="0" fillId="0" borderId="1" xfId="0" applyNumberFormat="1" applyBorder="1">
      <alignmen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_2014预算安排项目资金清理统计表" xfId="50"/>
    <cellStyle name="常规 5" xfId="51"/>
    <cellStyle name="常规 2" xfId="52"/>
  </cellStyles>
  <tableStyles count="0" defaultTableStyle="TableStyleMedium2" defaultPivotStyle="PivotStyleLight16"/>
  <colors>
    <mruColors>
      <color rgb="00FF0000"/>
      <color rgb="0000B05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5"/>
  <sheetViews>
    <sheetView workbookViewId="0">
      <selection activeCell="C17" sqref="C17"/>
    </sheetView>
  </sheetViews>
  <sheetFormatPr defaultColWidth="9" defaultRowHeight="13.5" outlineLevelCol="7"/>
  <cols>
    <col min="1" max="1" width="12.225" style="54" customWidth="1"/>
    <col min="2" max="2" width="29" style="2" customWidth="1"/>
    <col min="3" max="3" width="25.625" style="2" customWidth="1"/>
    <col min="4" max="4" width="24" customWidth="1"/>
    <col min="5" max="5" width="24.0666666666667" customWidth="1"/>
    <col min="6" max="6" width="22.6666666666667" customWidth="1"/>
    <col min="7" max="7" width="17.65" style="4" customWidth="1"/>
    <col min="8" max="8" width="25.65" customWidth="1"/>
  </cols>
  <sheetData>
    <row r="1" customFormat="1" ht="29" customHeight="1" spans="1:8">
      <c r="A1" s="55" t="s">
        <v>0</v>
      </c>
      <c r="B1" s="56"/>
      <c r="C1" s="56"/>
      <c r="D1" s="57"/>
      <c r="E1" s="57"/>
      <c r="F1" s="57"/>
      <c r="G1" s="58"/>
      <c r="H1" s="57"/>
    </row>
    <row r="2" customFormat="1" ht="29" customHeight="1" spans="1:8">
      <c r="A2" s="59" t="s">
        <v>1</v>
      </c>
      <c r="B2" s="2"/>
      <c r="C2" s="2"/>
      <c r="D2" s="60"/>
      <c r="E2" s="60"/>
      <c r="F2" s="3" t="s">
        <v>2</v>
      </c>
      <c r="G2" s="32"/>
      <c r="H2" s="3"/>
    </row>
    <row r="3" customFormat="1" ht="33" customHeight="1" spans="1:8">
      <c r="A3" s="98" t="s">
        <v>3</v>
      </c>
      <c r="B3" s="10" t="s">
        <v>4</v>
      </c>
      <c r="C3" s="33" t="s">
        <v>5</v>
      </c>
      <c r="D3" s="62" t="s">
        <v>6</v>
      </c>
      <c r="E3" s="62" t="s">
        <v>7</v>
      </c>
      <c r="F3" s="62" t="s">
        <v>8</v>
      </c>
      <c r="G3" s="63" t="s">
        <v>9</v>
      </c>
      <c r="H3" s="64" t="s">
        <v>10</v>
      </c>
    </row>
    <row r="4" customFormat="1" ht="38" customHeight="1" spans="1:8">
      <c r="A4" s="65" t="s">
        <v>11</v>
      </c>
      <c r="B4" s="66"/>
      <c r="C4" s="67">
        <f>SUM(C5:C15)</f>
        <v>28</v>
      </c>
      <c r="D4" s="68">
        <f>SUM(D5:D15)</f>
        <v>92620000</v>
      </c>
      <c r="E4" s="68">
        <f>SUM(E5:E15)</f>
        <v>11102776.12</v>
      </c>
      <c r="F4" s="68">
        <f>SUM(F5:F15)</f>
        <v>81517223.88</v>
      </c>
      <c r="G4" s="69">
        <f>E4/D4</f>
        <v>0.119874499244224</v>
      </c>
      <c r="H4" s="68"/>
    </row>
    <row r="5" customFormat="1" ht="38" customHeight="1" spans="1:8">
      <c r="A5" s="70">
        <v>1</v>
      </c>
      <c r="B5" s="71" t="s">
        <v>12</v>
      </c>
      <c r="C5" s="72">
        <v>4</v>
      </c>
      <c r="D5" s="73">
        <v>23965000</v>
      </c>
      <c r="E5" s="73">
        <v>3535200</v>
      </c>
      <c r="F5" s="74">
        <v>20429800</v>
      </c>
      <c r="G5" s="75">
        <f>E5/D5</f>
        <v>0.147515126225746</v>
      </c>
      <c r="H5" s="76"/>
    </row>
    <row r="6" customFormat="1" ht="38" customHeight="1" spans="1:8">
      <c r="A6" s="70">
        <v>2</v>
      </c>
      <c r="B6" s="71" t="s">
        <v>13</v>
      </c>
      <c r="C6" s="72">
        <v>6</v>
      </c>
      <c r="D6" s="73">
        <v>10520000</v>
      </c>
      <c r="E6" s="73">
        <v>0</v>
      </c>
      <c r="F6" s="74">
        <v>10520000</v>
      </c>
      <c r="G6" s="75">
        <f>E6/D6</f>
        <v>0</v>
      </c>
      <c r="H6" s="76"/>
    </row>
    <row r="7" customFormat="1" ht="38" customHeight="1" spans="1:8">
      <c r="A7" s="70">
        <v>3</v>
      </c>
      <c r="B7" s="71" t="s">
        <v>14</v>
      </c>
      <c r="C7" s="72">
        <v>2</v>
      </c>
      <c r="D7" s="73">
        <v>5200000</v>
      </c>
      <c r="E7" s="73">
        <v>688626.12</v>
      </c>
      <c r="F7" s="74">
        <f t="shared" ref="F7:F15" si="0">D7-E7</f>
        <v>4511373.88</v>
      </c>
      <c r="G7" s="75">
        <f t="shared" ref="G7:G15" si="1">E7/D7</f>
        <v>0.1324281</v>
      </c>
      <c r="H7" s="76"/>
    </row>
    <row r="8" customFormat="1" ht="38" customHeight="1" spans="1:8">
      <c r="A8" s="70">
        <v>4</v>
      </c>
      <c r="B8" s="71" t="s">
        <v>15</v>
      </c>
      <c r="C8" s="72">
        <v>1</v>
      </c>
      <c r="D8" s="73">
        <v>3500000</v>
      </c>
      <c r="E8" s="73">
        <v>1450000</v>
      </c>
      <c r="F8" s="74">
        <f t="shared" si="0"/>
        <v>2050000</v>
      </c>
      <c r="G8" s="75">
        <f t="shared" si="1"/>
        <v>0.414285714285714</v>
      </c>
      <c r="H8" s="76"/>
    </row>
    <row r="9" customFormat="1" ht="38" customHeight="1" spans="1:8">
      <c r="A9" s="70">
        <v>5</v>
      </c>
      <c r="B9" s="71" t="s">
        <v>16</v>
      </c>
      <c r="C9" s="72">
        <v>1</v>
      </c>
      <c r="D9" s="74">
        <v>2800000</v>
      </c>
      <c r="E9" s="74">
        <v>2800000</v>
      </c>
      <c r="F9" s="74">
        <f t="shared" si="0"/>
        <v>0</v>
      </c>
      <c r="G9" s="75">
        <f t="shared" si="1"/>
        <v>1</v>
      </c>
      <c r="H9" s="76"/>
    </row>
    <row r="10" customFormat="1" ht="38" customHeight="1" spans="1:8">
      <c r="A10" s="70">
        <v>6</v>
      </c>
      <c r="B10" s="71" t="s">
        <v>17</v>
      </c>
      <c r="C10" s="72">
        <v>4</v>
      </c>
      <c r="D10" s="74">
        <v>18890000</v>
      </c>
      <c r="E10" s="74">
        <v>0</v>
      </c>
      <c r="F10" s="74">
        <f t="shared" si="0"/>
        <v>18890000</v>
      </c>
      <c r="G10" s="75">
        <f t="shared" si="1"/>
        <v>0</v>
      </c>
      <c r="H10" s="76"/>
    </row>
    <row r="11" customFormat="1" ht="38" customHeight="1" spans="1:8">
      <c r="A11" s="70">
        <v>7</v>
      </c>
      <c r="B11" s="71" t="s">
        <v>18</v>
      </c>
      <c r="C11" s="72">
        <v>3</v>
      </c>
      <c r="D11" s="73">
        <v>11395000</v>
      </c>
      <c r="E11" s="73">
        <v>0</v>
      </c>
      <c r="F11" s="74">
        <f t="shared" si="0"/>
        <v>11395000</v>
      </c>
      <c r="G11" s="75">
        <f t="shared" si="1"/>
        <v>0</v>
      </c>
      <c r="H11" s="76"/>
    </row>
    <row r="12" customFormat="1" ht="38" customHeight="1" spans="1:8">
      <c r="A12" s="70">
        <v>8</v>
      </c>
      <c r="B12" s="71" t="s">
        <v>19</v>
      </c>
      <c r="C12" s="72">
        <v>1</v>
      </c>
      <c r="D12" s="74">
        <v>3900000</v>
      </c>
      <c r="E12" s="74">
        <v>0</v>
      </c>
      <c r="F12" s="74">
        <f t="shared" si="0"/>
        <v>3900000</v>
      </c>
      <c r="G12" s="75">
        <f t="shared" si="1"/>
        <v>0</v>
      </c>
      <c r="H12" s="76"/>
    </row>
    <row r="13" customFormat="1" ht="38" customHeight="1" spans="1:8">
      <c r="A13" s="70">
        <v>9</v>
      </c>
      <c r="B13" s="71" t="s">
        <v>20</v>
      </c>
      <c r="C13" s="72">
        <v>2</v>
      </c>
      <c r="D13" s="74">
        <v>5020000</v>
      </c>
      <c r="E13" s="74">
        <v>0</v>
      </c>
      <c r="F13" s="74">
        <f t="shared" si="0"/>
        <v>5020000</v>
      </c>
      <c r="G13" s="75">
        <f t="shared" si="1"/>
        <v>0</v>
      </c>
      <c r="H13" s="76"/>
    </row>
    <row r="14" customFormat="1" ht="38" customHeight="1" spans="1:8">
      <c r="A14" s="70">
        <v>10</v>
      </c>
      <c r="B14" s="71" t="s">
        <v>21</v>
      </c>
      <c r="C14" s="72">
        <v>2</v>
      </c>
      <c r="D14" s="74">
        <v>5150000</v>
      </c>
      <c r="E14" s="74">
        <v>2562650</v>
      </c>
      <c r="F14" s="74">
        <f t="shared" si="0"/>
        <v>2587350</v>
      </c>
      <c r="G14" s="75">
        <f t="shared" si="1"/>
        <v>0.497601941747573</v>
      </c>
      <c r="H14" s="76"/>
    </row>
    <row r="15" customFormat="1" ht="38" customHeight="1" spans="1:8">
      <c r="A15" s="70">
        <v>11</v>
      </c>
      <c r="B15" s="71" t="s">
        <v>22</v>
      </c>
      <c r="C15" s="72">
        <v>2</v>
      </c>
      <c r="D15" s="74">
        <v>2280000</v>
      </c>
      <c r="E15" s="74">
        <v>66300</v>
      </c>
      <c r="F15" s="74">
        <f t="shared" si="0"/>
        <v>2213700</v>
      </c>
      <c r="G15" s="75">
        <f t="shared" si="1"/>
        <v>0.0290789473684211</v>
      </c>
      <c r="H15" s="76"/>
    </row>
  </sheetData>
  <mergeCells count="2">
    <mergeCell ref="A1:H1"/>
    <mergeCell ref="A4:B4"/>
  </mergeCells>
  <pageMargins left="1.61388888888889" right="0.751388888888889" top="1" bottom="1" header="0.511805555555556" footer="0.511805555555556"/>
  <pageSetup paperSize="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S53"/>
  <sheetViews>
    <sheetView workbookViewId="0">
      <selection activeCell="K5" sqref="K5"/>
    </sheetView>
  </sheetViews>
  <sheetFormatPr defaultColWidth="9" defaultRowHeight="13.5"/>
  <cols>
    <col min="3" max="3" width="10.125"/>
    <col min="5" max="5" width="9.25"/>
    <col min="6" max="6" width="24.375" customWidth="1"/>
    <col min="7" max="7" width="9" style="2"/>
    <col min="8" max="8" width="22.125" customWidth="1"/>
    <col min="9" max="9" width="5.75" style="3" customWidth="1"/>
    <col min="10" max="10" width="6" style="3" customWidth="1"/>
    <col min="11" max="11" width="9" style="3"/>
    <col min="12" max="12" width="16"/>
    <col min="13" max="13" width="14.375" customWidth="1"/>
    <col min="14" max="14" width="16"/>
    <col min="15" max="15" width="9" style="4"/>
    <col min="17" max="17" width="8.25" customWidth="1"/>
    <col min="20" max="20" width="10.375"/>
    <col min="21" max="21" width="12.625" customWidth="1"/>
  </cols>
  <sheetData>
    <row r="1" customFormat="1" ht="32" customHeight="1" spans="1:18">
      <c r="A1" s="5" t="s">
        <v>23</v>
      </c>
      <c r="B1" s="5"/>
      <c r="C1" s="5"/>
      <c r="D1" s="5"/>
      <c r="E1" s="5"/>
      <c r="F1" s="5"/>
      <c r="G1" s="6"/>
      <c r="H1" s="5"/>
      <c r="I1" s="5"/>
      <c r="J1" s="5"/>
      <c r="K1" s="5"/>
      <c r="L1" s="5"/>
      <c r="M1" s="5"/>
      <c r="N1" s="5"/>
      <c r="O1" s="31"/>
      <c r="P1" s="5"/>
      <c r="Q1" s="5"/>
      <c r="R1" s="5"/>
    </row>
    <row r="2" customFormat="1" ht="32" customHeight="1" spans="1:18">
      <c r="A2" s="7" t="s">
        <v>1</v>
      </c>
      <c r="B2" s="7"/>
      <c r="C2" s="7"/>
      <c r="D2" s="7"/>
      <c r="E2" s="7"/>
      <c r="F2" s="3"/>
      <c r="G2" s="8"/>
      <c r="H2" s="3"/>
      <c r="I2" s="3"/>
      <c r="J2" s="3"/>
      <c r="K2" s="3"/>
      <c r="L2" s="3"/>
      <c r="M2" s="3"/>
      <c r="N2" s="3" t="s">
        <v>2</v>
      </c>
      <c r="O2" s="32"/>
      <c r="P2" s="3"/>
      <c r="Q2" s="3"/>
      <c r="R2" s="3"/>
    </row>
    <row r="3" customFormat="1" ht="53" customHeight="1" spans="1:18">
      <c r="A3" s="9" t="s">
        <v>24</v>
      </c>
      <c r="B3" s="9" t="s">
        <v>25</v>
      </c>
      <c r="C3" s="10" t="s">
        <v>26</v>
      </c>
      <c r="D3" s="9" t="s">
        <v>27</v>
      </c>
      <c r="E3" s="10" t="s">
        <v>28</v>
      </c>
      <c r="F3" s="9" t="s">
        <v>29</v>
      </c>
      <c r="G3" s="11" t="s">
        <v>30</v>
      </c>
      <c r="H3" s="9" t="s">
        <v>31</v>
      </c>
      <c r="I3" s="33" t="s">
        <v>32</v>
      </c>
      <c r="J3" s="33" t="s">
        <v>33</v>
      </c>
      <c r="K3" s="33" t="s">
        <v>34</v>
      </c>
      <c r="L3" s="9" t="s">
        <v>6</v>
      </c>
      <c r="M3" s="9" t="s">
        <v>7</v>
      </c>
      <c r="N3" s="9" t="s">
        <v>35</v>
      </c>
      <c r="O3" s="34" t="s">
        <v>36</v>
      </c>
      <c r="P3" s="35" t="s">
        <v>37</v>
      </c>
      <c r="Q3" s="35" t="s">
        <v>38</v>
      </c>
      <c r="R3" s="9" t="s">
        <v>39</v>
      </c>
    </row>
    <row r="4" customFormat="1" ht="36" customHeight="1" spans="1:18">
      <c r="A4" s="12" t="s">
        <v>40</v>
      </c>
      <c r="B4" s="13"/>
      <c r="C4" s="13"/>
      <c r="D4" s="13"/>
      <c r="E4" s="13"/>
      <c r="F4" s="13"/>
      <c r="G4" s="14"/>
      <c r="H4" s="13"/>
      <c r="I4" s="13"/>
      <c r="J4" s="13"/>
      <c r="K4" s="36"/>
      <c r="L4" s="37">
        <f>L9+L18+L22+L24+L26+L34+L41+L43+L46+L50+L53</f>
        <v>92620000</v>
      </c>
      <c r="M4" s="37">
        <f t="shared" ref="L4:N4" si="0">M9+M18+M22+M24+M26+M34+M41+M43+M46+M50+M53</f>
        <v>11102776.12</v>
      </c>
      <c r="N4" s="37">
        <f t="shared" si="0"/>
        <v>81517223.88</v>
      </c>
      <c r="O4" s="38">
        <f t="shared" ref="O4:O13" si="1">M4/L4</f>
        <v>0.119874499244224</v>
      </c>
      <c r="P4" s="39"/>
      <c r="Q4" s="37"/>
      <c r="R4" s="49"/>
    </row>
    <row r="5" customFormat="1" ht="48" spans="1:18">
      <c r="A5" s="15" t="s">
        <v>41</v>
      </c>
      <c r="B5" s="15" t="s">
        <v>42</v>
      </c>
      <c r="C5" s="16">
        <v>44907</v>
      </c>
      <c r="D5" s="11" t="s">
        <v>43</v>
      </c>
      <c r="E5" s="17">
        <v>44939</v>
      </c>
      <c r="F5" s="11" t="s">
        <v>44</v>
      </c>
      <c r="G5" s="18" t="s">
        <v>45</v>
      </c>
      <c r="H5" s="19" t="s">
        <v>46</v>
      </c>
      <c r="I5" s="35" t="s">
        <v>47</v>
      </c>
      <c r="J5" s="35" t="s">
        <v>48</v>
      </c>
      <c r="K5" s="35" t="s">
        <v>49</v>
      </c>
      <c r="L5" s="40">
        <v>4837500</v>
      </c>
      <c r="M5" s="41">
        <v>3535200</v>
      </c>
      <c r="N5" s="42">
        <f>L5-M5</f>
        <v>1302300</v>
      </c>
      <c r="O5" s="43">
        <f t="shared" si="1"/>
        <v>0.730790697674419</v>
      </c>
      <c r="P5" s="44" t="s">
        <v>49</v>
      </c>
      <c r="Q5" s="47" t="s">
        <v>50</v>
      </c>
      <c r="R5" s="52" t="s">
        <v>51</v>
      </c>
    </row>
    <row r="6" customFormat="1" ht="46" customHeight="1" spans="1:18">
      <c r="A6" s="15" t="s">
        <v>52</v>
      </c>
      <c r="B6" s="15" t="s">
        <v>53</v>
      </c>
      <c r="C6" s="16">
        <v>44903</v>
      </c>
      <c r="D6" s="11" t="s">
        <v>54</v>
      </c>
      <c r="E6" s="17">
        <v>44943</v>
      </c>
      <c r="F6" s="25" t="s">
        <v>55</v>
      </c>
      <c r="G6" s="52" t="s">
        <v>45</v>
      </c>
      <c r="H6" s="18" t="s">
        <v>56</v>
      </c>
      <c r="I6" s="44" t="s">
        <v>57</v>
      </c>
      <c r="J6" s="35" t="s">
        <v>48</v>
      </c>
      <c r="K6" s="35" t="s">
        <v>49</v>
      </c>
      <c r="L6" s="40">
        <v>9156000</v>
      </c>
      <c r="M6" s="42"/>
      <c r="N6" s="42">
        <f>L6-M6</f>
        <v>9156000</v>
      </c>
      <c r="O6" s="43">
        <f t="shared" si="1"/>
        <v>0</v>
      </c>
      <c r="P6" s="44" t="s">
        <v>49</v>
      </c>
      <c r="Q6" s="47" t="s">
        <v>50</v>
      </c>
      <c r="R6" s="95" t="s">
        <v>58</v>
      </c>
    </row>
    <row r="7" customFormat="1" ht="46" customHeight="1" spans="1:18">
      <c r="A7" s="15" t="s">
        <v>52</v>
      </c>
      <c r="B7" s="15" t="s">
        <v>53</v>
      </c>
      <c r="C7" s="16">
        <v>44903</v>
      </c>
      <c r="D7" s="11" t="s">
        <v>54</v>
      </c>
      <c r="E7" s="17">
        <v>44943</v>
      </c>
      <c r="F7" s="25" t="s">
        <v>59</v>
      </c>
      <c r="G7" s="52" t="s">
        <v>45</v>
      </c>
      <c r="H7" s="18" t="s">
        <v>60</v>
      </c>
      <c r="I7" s="44" t="s">
        <v>57</v>
      </c>
      <c r="J7" s="35" t="s">
        <v>48</v>
      </c>
      <c r="K7" s="35" t="s">
        <v>49</v>
      </c>
      <c r="L7" s="40">
        <v>7784000</v>
      </c>
      <c r="M7" s="42"/>
      <c r="N7" s="42">
        <f>L7-M7</f>
        <v>7784000</v>
      </c>
      <c r="O7" s="43">
        <f t="shared" si="1"/>
        <v>0</v>
      </c>
      <c r="P7" s="44" t="s">
        <v>49</v>
      </c>
      <c r="Q7" s="47" t="s">
        <v>50</v>
      </c>
      <c r="R7" s="95" t="s">
        <v>58</v>
      </c>
    </row>
    <row r="8" customFormat="1" ht="68" customHeight="1" spans="1:18">
      <c r="A8" s="11" t="s">
        <v>61</v>
      </c>
      <c r="B8" s="15" t="s">
        <v>62</v>
      </c>
      <c r="C8" s="16">
        <v>44945</v>
      </c>
      <c r="D8" s="11" t="s">
        <v>63</v>
      </c>
      <c r="E8" s="17">
        <v>44960</v>
      </c>
      <c r="F8" s="15" t="s">
        <v>64</v>
      </c>
      <c r="G8" s="19" t="s">
        <v>45</v>
      </c>
      <c r="H8" s="20" t="s">
        <v>65</v>
      </c>
      <c r="I8" s="35" t="s">
        <v>47</v>
      </c>
      <c r="J8" s="45" t="s">
        <v>66</v>
      </c>
      <c r="K8" s="35" t="s">
        <v>49</v>
      </c>
      <c r="L8" s="46">
        <v>2187500</v>
      </c>
      <c r="M8" s="42"/>
      <c r="N8" s="42">
        <f>L8-M8</f>
        <v>2187500</v>
      </c>
      <c r="O8" s="43">
        <f t="shared" si="1"/>
        <v>0</v>
      </c>
      <c r="P8" s="47" t="s">
        <v>49</v>
      </c>
      <c r="Q8" s="47" t="s">
        <v>50</v>
      </c>
      <c r="R8" s="52" t="s">
        <v>51</v>
      </c>
    </row>
    <row r="9" s="1" customFormat="1" ht="27" customHeight="1" spans="1:18">
      <c r="A9" s="12" t="s">
        <v>12</v>
      </c>
      <c r="B9" s="13"/>
      <c r="C9" s="13"/>
      <c r="D9" s="13"/>
      <c r="E9" s="13"/>
      <c r="F9" s="36"/>
      <c r="G9" s="83"/>
      <c r="H9" s="84"/>
      <c r="I9" s="84"/>
      <c r="J9" s="84"/>
      <c r="K9" s="84"/>
      <c r="L9" s="48">
        <f t="shared" ref="L9:Q9" si="2">SUBTOTAL(9,L5:L8)</f>
        <v>23965000</v>
      </c>
      <c r="M9" s="48">
        <f t="shared" si="2"/>
        <v>3535200</v>
      </c>
      <c r="N9" s="48">
        <f t="shared" si="2"/>
        <v>20429800</v>
      </c>
      <c r="O9" s="38">
        <f t="shared" si="1"/>
        <v>0.147515126225746</v>
      </c>
      <c r="P9" s="37"/>
      <c r="Q9" s="48"/>
      <c r="R9" s="49"/>
    </row>
    <row r="10" customFormat="1" ht="45" customHeight="1" spans="1:18">
      <c r="A10" s="15" t="s">
        <v>67</v>
      </c>
      <c r="B10" s="11" t="s">
        <v>68</v>
      </c>
      <c r="C10" s="16">
        <v>44908</v>
      </c>
      <c r="D10" s="11" t="s">
        <v>69</v>
      </c>
      <c r="E10" s="17">
        <v>44960</v>
      </c>
      <c r="F10" s="25" t="s">
        <v>70</v>
      </c>
      <c r="G10" s="29" t="s">
        <v>71</v>
      </c>
      <c r="H10" s="85" t="s">
        <v>72</v>
      </c>
      <c r="I10" s="51" t="s">
        <v>57</v>
      </c>
      <c r="J10" s="51" t="s">
        <v>48</v>
      </c>
      <c r="K10" s="35" t="s">
        <v>49</v>
      </c>
      <c r="L10" s="88">
        <v>2190000</v>
      </c>
      <c r="M10" s="42"/>
      <c r="N10" s="42">
        <f>L10-M10</f>
        <v>2190000</v>
      </c>
      <c r="O10" s="43">
        <f t="shared" si="1"/>
        <v>0</v>
      </c>
      <c r="P10" s="89"/>
      <c r="Q10" s="88" t="s">
        <v>49</v>
      </c>
      <c r="R10" s="52" t="s">
        <v>73</v>
      </c>
    </row>
    <row r="11" customFormat="1" ht="48" spans="1:18">
      <c r="A11" s="15" t="s">
        <v>67</v>
      </c>
      <c r="B11" s="11" t="s">
        <v>68</v>
      </c>
      <c r="C11" s="16">
        <v>44908</v>
      </c>
      <c r="D11" s="11" t="s">
        <v>69</v>
      </c>
      <c r="E11" s="17">
        <v>44960</v>
      </c>
      <c r="F11" s="25" t="s">
        <v>70</v>
      </c>
      <c r="G11" s="29" t="s">
        <v>71</v>
      </c>
      <c r="H11" s="85" t="s">
        <v>74</v>
      </c>
      <c r="I11" s="51" t="s">
        <v>57</v>
      </c>
      <c r="J11" s="51" t="s">
        <v>48</v>
      </c>
      <c r="K11" s="35" t="s">
        <v>49</v>
      </c>
      <c r="L11" s="90">
        <v>360000</v>
      </c>
      <c r="M11" s="42"/>
      <c r="N11" s="42">
        <f>L11-M11</f>
        <v>360000</v>
      </c>
      <c r="O11" s="43">
        <f t="shared" si="1"/>
        <v>0</v>
      </c>
      <c r="P11" s="89"/>
      <c r="Q11" s="47" t="s">
        <v>50</v>
      </c>
      <c r="R11" s="52" t="s">
        <v>74</v>
      </c>
    </row>
    <row r="12" customFormat="1" ht="36" spans="1:18">
      <c r="A12" s="15" t="s">
        <v>67</v>
      </c>
      <c r="B12" s="11" t="s">
        <v>68</v>
      </c>
      <c r="C12" s="16">
        <v>44908</v>
      </c>
      <c r="D12" s="11" t="s">
        <v>69</v>
      </c>
      <c r="E12" s="17">
        <v>44960</v>
      </c>
      <c r="F12" s="25" t="s">
        <v>70</v>
      </c>
      <c r="G12" s="29" t="s">
        <v>71</v>
      </c>
      <c r="H12" s="85" t="s">
        <v>75</v>
      </c>
      <c r="I12" s="51" t="s">
        <v>57</v>
      </c>
      <c r="J12" s="51" t="s">
        <v>48</v>
      </c>
      <c r="K12" s="35" t="s">
        <v>49</v>
      </c>
      <c r="L12" s="88">
        <v>4950000</v>
      </c>
      <c r="M12" s="42"/>
      <c r="N12" s="42">
        <f>L12-M12</f>
        <v>4950000</v>
      </c>
      <c r="O12" s="43">
        <f t="shared" si="1"/>
        <v>0</v>
      </c>
      <c r="P12" s="89"/>
      <c r="Q12" s="47" t="s">
        <v>50</v>
      </c>
      <c r="R12" s="52" t="s">
        <v>76</v>
      </c>
    </row>
    <row r="13" customFormat="1" ht="36" spans="1:18">
      <c r="A13" s="15" t="s">
        <v>67</v>
      </c>
      <c r="B13" s="11" t="s">
        <v>68</v>
      </c>
      <c r="C13" s="16">
        <v>44908</v>
      </c>
      <c r="D13" s="11" t="s">
        <v>69</v>
      </c>
      <c r="E13" s="17">
        <v>44960</v>
      </c>
      <c r="F13" s="25" t="s">
        <v>70</v>
      </c>
      <c r="G13" s="29" t="s">
        <v>71</v>
      </c>
      <c r="H13" s="85" t="s">
        <v>75</v>
      </c>
      <c r="I13" s="51" t="s">
        <v>57</v>
      </c>
      <c r="J13" s="51" t="s">
        <v>48</v>
      </c>
      <c r="K13" s="35" t="s">
        <v>49</v>
      </c>
      <c r="L13" s="88">
        <v>50000</v>
      </c>
      <c r="M13" s="42"/>
      <c r="N13" s="42">
        <f>L13-M13</f>
        <v>50000</v>
      </c>
      <c r="O13" s="43">
        <f t="shared" si="1"/>
        <v>0</v>
      </c>
      <c r="P13" s="89"/>
      <c r="Q13" s="47" t="s">
        <v>49</v>
      </c>
      <c r="R13" s="52" t="s">
        <v>76</v>
      </c>
    </row>
    <row r="14" customFormat="1" ht="36" spans="1:18">
      <c r="A14" s="15" t="s">
        <v>67</v>
      </c>
      <c r="B14" s="11" t="s">
        <v>68</v>
      </c>
      <c r="C14" s="16">
        <v>44908</v>
      </c>
      <c r="D14" s="11" t="s">
        <v>69</v>
      </c>
      <c r="E14" s="17">
        <v>44960</v>
      </c>
      <c r="F14" s="25" t="s">
        <v>70</v>
      </c>
      <c r="G14" s="29" t="s">
        <v>71</v>
      </c>
      <c r="H14" s="85" t="s">
        <v>77</v>
      </c>
      <c r="I14" s="51" t="s">
        <v>57</v>
      </c>
      <c r="J14" s="51" t="s">
        <v>48</v>
      </c>
      <c r="K14" s="35" t="s">
        <v>49</v>
      </c>
      <c r="L14" s="88">
        <v>1130000</v>
      </c>
      <c r="M14" s="42"/>
      <c r="N14" s="42">
        <f t="shared" ref="N14:N53" si="3">L14-M14</f>
        <v>1130000</v>
      </c>
      <c r="O14" s="43">
        <f t="shared" ref="O14:O53" si="4">M14/L14</f>
        <v>0</v>
      </c>
      <c r="P14" s="89"/>
      <c r="Q14" s="47" t="s">
        <v>50</v>
      </c>
      <c r="R14" s="52" t="s">
        <v>78</v>
      </c>
    </row>
    <row r="15" customFormat="1" ht="36" spans="1:18">
      <c r="A15" s="15" t="s">
        <v>67</v>
      </c>
      <c r="B15" s="11" t="s">
        <v>68</v>
      </c>
      <c r="C15" s="16">
        <v>44908</v>
      </c>
      <c r="D15" s="11" t="s">
        <v>69</v>
      </c>
      <c r="E15" s="17">
        <v>44960</v>
      </c>
      <c r="F15" s="25" t="s">
        <v>70</v>
      </c>
      <c r="G15" s="29" t="s">
        <v>71</v>
      </c>
      <c r="H15" s="85" t="s">
        <v>79</v>
      </c>
      <c r="I15" s="51" t="s">
        <v>57</v>
      </c>
      <c r="J15" s="51" t="s">
        <v>48</v>
      </c>
      <c r="K15" s="35" t="s">
        <v>49</v>
      </c>
      <c r="L15" s="90">
        <v>590000</v>
      </c>
      <c r="M15" s="42"/>
      <c r="N15" s="42">
        <f t="shared" si="3"/>
        <v>590000</v>
      </c>
      <c r="O15" s="43">
        <f t="shared" si="4"/>
        <v>0</v>
      </c>
      <c r="P15" s="89"/>
      <c r="Q15" s="47" t="s">
        <v>50</v>
      </c>
      <c r="R15" s="52" t="s">
        <v>80</v>
      </c>
    </row>
    <row r="16" customFormat="1" ht="36" spans="1:18">
      <c r="A16" s="15" t="s">
        <v>67</v>
      </c>
      <c r="B16" s="11" t="s">
        <v>68</v>
      </c>
      <c r="C16" s="16">
        <v>44908</v>
      </c>
      <c r="D16" s="11" t="s">
        <v>69</v>
      </c>
      <c r="E16" s="17">
        <v>44960</v>
      </c>
      <c r="F16" s="25" t="s">
        <v>70</v>
      </c>
      <c r="G16" s="29" t="s">
        <v>71</v>
      </c>
      <c r="H16" s="29" t="s">
        <v>81</v>
      </c>
      <c r="I16" s="51" t="s">
        <v>57</v>
      </c>
      <c r="J16" s="51" t="s">
        <v>48</v>
      </c>
      <c r="K16" s="35" t="s">
        <v>49</v>
      </c>
      <c r="L16" s="91">
        <v>580000</v>
      </c>
      <c r="M16" s="42"/>
      <c r="N16" s="42">
        <f t="shared" si="3"/>
        <v>580000</v>
      </c>
      <c r="O16" s="43">
        <f t="shared" si="4"/>
        <v>0</v>
      </c>
      <c r="P16" s="89"/>
      <c r="Q16" s="47" t="s">
        <v>50</v>
      </c>
      <c r="R16" s="52" t="s">
        <v>82</v>
      </c>
    </row>
    <row r="17" s="1" customFormat="1" ht="48" spans="1:18">
      <c r="A17" s="15" t="s">
        <v>83</v>
      </c>
      <c r="B17" s="11" t="s">
        <v>84</v>
      </c>
      <c r="C17" s="16">
        <v>44918</v>
      </c>
      <c r="D17" s="11" t="s">
        <v>85</v>
      </c>
      <c r="E17" s="17">
        <v>44960</v>
      </c>
      <c r="F17" s="15" t="s">
        <v>86</v>
      </c>
      <c r="G17" s="29" t="s">
        <v>71</v>
      </c>
      <c r="H17" s="85" t="s">
        <v>79</v>
      </c>
      <c r="I17" s="45" t="s">
        <v>57</v>
      </c>
      <c r="J17" s="45" t="s">
        <v>66</v>
      </c>
      <c r="K17" s="35" t="s">
        <v>49</v>
      </c>
      <c r="L17" s="90">
        <v>670000</v>
      </c>
      <c r="M17" s="41"/>
      <c r="N17" s="92">
        <f t="shared" si="3"/>
        <v>670000</v>
      </c>
      <c r="O17" s="93">
        <f t="shared" si="4"/>
        <v>0</v>
      </c>
      <c r="P17" s="94"/>
      <c r="Q17" s="96" t="s">
        <v>50</v>
      </c>
      <c r="R17" s="52" t="s">
        <v>87</v>
      </c>
    </row>
    <row r="18" customFormat="1" ht="27" customHeight="1" spans="1:18">
      <c r="A18" s="86" t="s">
        <v>13</v>
      </c>
      <c r="B18" s="86"/>
      <c r="C18" s="86"/>
      <c r="D18" s="86"/>
      <c r="E18" s="86"/>
      <c r="F18" s="86"/>
      <c r="G18" s="87"/>
      <c r="H18" s="86"/>
      <c r="I18" s="86"/>
      <c r="J18" s="86"/>
      <c r="K18" s="86"/>
      <c r="L18" s="48">
        <f>SUBTOTAL(9,L10:L17)</f>
        <v>10520000</v>
      </c>
      <c r="M18" s="48">
        <f>SUBTOTAL(9,M10:M17)</f>
        <v>0</v>
      </c>
      <c r="N18" s="48">
        <f>SUBTOTAL(9,N10:N17)</f>
        <v>10520000</v>
      </c>
      <c r="O18" s="38">
        <f t="shared" si="4"/>
        <v>0</v>
      </c>
      <c r="P18" s="37"/>
      <c r="Q18" s="48"/>
      <c r="R18" s="97"/>
    </row>
    <row r="19" customFormat="1" ht="48" spans="1:19">
      <c r="A19" s="15" t="s">
        <v>41</v>
      </c>
      <c r="B19" s="15" t="s">
        <v>42</v>
      </c>
      <c r="C19" s="16">
        <v>44907</v>
      </c>
      <c r="D19" s="11" t="s">
        <v>43</v>
      </c>
      <c r="E19" s="17">
        <v>44939</v>
      </c>
      <c r="F19" s="11" t="s">
        <v>44</v>
      </c>
      <c r="G19" s="21" t="s">
        <v>88</v>
      </c>
      <c r="H19" s="19" t="s">
        <v>89</v>
      </c>
      <c r="I19" s="35" t="s">
        <v>47</v>
      </c>
      <c r="J19" s="35" t="s">
        <v>48</v>
      </c>
      <c r="K19" s="35" t="s">
        <v>49</v>
      </c>
      <c r="L19" s="40">
        <v>1622500</v>
      </c>
      <c r="M19" s="40">
        <v>688626.12</v>
      </c>
      <c r="N19" s="42">
        <f t="shared" si="3"/>
        <v>933873.88</v>
      </c>
      <c r="O19" s="43">
        <f t="shared" si="4"/>
        <v>0.424422878274268</v>
      </c>
      <c r="P19" s="44" t="s">
        <v>49</v>
      </c>
      <c r="Q19" s="47" t="s">
        <v>50</v>
      </c>
      <c r="R19" s="52" t="s">
        <v>51</v>
      </c>
      <c r="S19" s="2"/>
    </row>
    <row r="20" customFormat="1" ht="48" spans="1:18">
      <c r="A20" s="11" t="s">
        <v>61</v>
      </c>
      <c r="B20" s="15" t="s">
        <v>62</v>
      </c>
      <c r="C20" s="16">
        <v>44945</v>
      </c>
      <c r="D20" s="11" t="s">
        <v>63</v>
      </c>
      <c r="E20" s="17">
        <v>44960</v>
      </c>
      <c r="F20" s="15" t="s">
        <v>64</v>
      </c>
      <c r="G20" s="21" t="s">
        <v>88</v>
      </c>
      <c r="H20" s="19" t="s">
        <v>89</v>
      </c>
      <c r="I20" s="35" t="s">
        <v>47</v>
      </c>
      <c r="J20" s="45" t="s">
        <v>66</v>
      </c>
      <c r="K20" s="35" t="s">
        <v>49</v>
      </c>
      <c r="L20" s="40">
        <v>1577500</v>
      </c>
      <c r="M20" s="42"/>
      <c r="N20" s="42">
        <f t="shared" si="3"/>
        <v>1577500</v>
      </c>
      <c r="O20" s="43">
        <f t="shared" si="4"/>
        <v>0</v>
      </c>
      <c r="P20" s="44" t="s">
        <v>50</v>
      </c>
      <c r="Q20" s="47" t="s">
        <v>50</v>
      </c>
      <c r="R20" s="52" t="s">
        <v>51</v>
      </c>
    </row>
    <row r="21" customFormat="1" ht="48" spans="1:18">
      <c r="A21" s="15" t="s">
        <v>41</v>
      </c>
      <c r="B21" s="15" t="s">
        <v>42</v>
      </c>
      <c r="C21" s="16">
        <v>44907</v>
      </c>
      <c r="D21" s="11" t="s">
        <v>43</v>
      </c>
      <c r="E21" s="17">
        <v>44939</v>
      </c>
      <c r="F21" s="11" t="s">
        <v>44</v>
      </c>
      <c r="G21" s="21" t="s">
        <v>88</v>
      </c>
      <c r="H21" s="19" t="s">
        <v>90</v>
      </c>
      <c r="I21" s="35" t="s">
        <v>47</v>
      </c>
      <c r="J21" s="35" t="s">
        <v>48</v>
      </c>
      <c r="K21" s="35" t="s">
        <v>49</v>
      </c>
      <c r="L21" s="40">
        <v>2000000</v>
      </c>
      <c r="M21" s="42"/>
      <c r="N21" s="42">
        <f t="shared" si="3"/>
        <v>2000000</v>
      </c>
      <c r="O21" s="43">
        <f t="shared" si="4"/>
        <v>0</v>
      </c>
      <c r="P21" s="44" t="s">
        <v>49</v>
      </c>
      <c r="Q21" s="47" t="s">
        <v>50</v>
      </c>
      <c r="R21" s="52" t="s">
        <v>51</v>
      </c>
    </row>
    <row r="22" customFormat="1" ht="26" customHeight="1" spans="1:18">
      <c r="A22" s="22" t="s">
        <v>14</v>
      </c>
      <c r="B22" s="22"/>
      <c r="C22" s="22"/>
      <c r="D22" s="22"/>
      <c r="E22" s="22"/>
      <c r="F22" s="22"/>
      <c r="G22" s="23"/>
      <c r="H22" s="22"/>
      <c r="I22" s="22"/>
      <c r="J22" s="22"/>
      <c r="K22" s="22"/>
      <c r="L22" s="48">
        <f t="shared" ref="L22:Q22" si="5">SUBTOTAL(9,L19:L21)</f>
        <v>5200000</v>
      </c>
      <c r="M22" s="48">
        <f t="shared" si="5"/>
        <v>688626.12</v>
      </c>
      <c r="N22" s="48">
        <f t="shared" si="5"/>
        <v>4511373.88</v>
      </c>
      <c r="O22" s="38">
        <f t="shared" si="4"/>
        <v>0.1324281</v>
      </c>
      <c r="P22" s="49"/>
      <c r="Q22" s="48"/>
      <c r="R22" s="49"/>
    </row>
    <row r="23" customFormat="1" ht="48" spans="1:18">
      <c r="A23" s="15" t="s">
        <v>41</v>
      </c>
      <c r="B23" s="15" t="s">
        <v>42</v>
      </c>
      <c r="C23" s="16">
        <v>44907</v>
      </c>
      <c r="D23" s="11" t="s">
        <v>43</v>
      </c>
      <c r="E23" s="17">
        <v>44939</v>
      </c>
      <c r="F23" s="11" t="s">
        <v>44</v>
      </c>
      <c r="G23" s="18" t="s">
        <v>91</v>
      </c>
      <c r="H23" s="18" t="s">
        <v>92</v>
      </c>
      <c r="I23" s="35" t="s">
        <v>47</v>
      </c>
      <c r="J23" s="35" t="s">
        <v>48</v>
      </c>
      <c r="K23" s="35" t="s">
        <v>49</v>
      </c>
      <c r="L23" s="40">
        <v>3500000</v>
      </c>
      <c r="M23" s="41">
        <v>1450000</v>
      </c>
      <c r="N23" s="42">
        <f t="shared" si="3"/>
        <v>2050000</v>
      </c>
      <c r="O23" s="43">
        <f t="shared" si="4"/>
        <v>0.414285714285714</v>
      </c>
      <c r="P23" s="44" t="s">
        <v>50</v>
      </c>
      <c r="Q23" s="47" t="s">
        <v>50</v>
      </c>
      <c r="R23" s="52" t="s">
        <v>51</v>
      </c>
    </row>
    <row r="24" customFormat="1" ht="29" customHeight="1" spans="1:18">
      <c r="A24" s="22" t="s">
        <v>15</v>
      </c>
      <c r="B24" s="22"/>
      <c r="C24" s="22"/>
      <c r="D24" s="22"/>
      <c r="E24" s="22"/>
      <c r="F24" s="22"/>
      <c r="G24" s="23"/>
      <c r="H24" s="22"/>
      <c r="I24" s="22"/>
      <c r="J24" s="22"/>
      <c r="K24" s="22"/>
      <c r="L24" s="48">
        <f t="shared" ref="L24:Q24" si="6">SUBTOTAL(9,L23:L23)</f>
        <v>3500000</v>
      </c>
      <c r="M24" s="48">
        <f t="shared" si="6"/>
        <v>1450000</v>
      </c>
      <c r="N24" s="48">
        <f t="shared" si="6"/>
        <v>2050000</v>
      </c>
      <c r="O24" s="38">
        <f t="shared" si="4"/>
        <v>0.414285714285714</v>
      </c>
      <c r="P24" s="49"/>
      <c r="Q24" s="48"/>
      <c r="R24" s="49"/>
    </row>
    <row r="25" customFormat="1" ht="36" spans="1:18">
      <c r="A25" s="11" t="s">
        <v>61</v>
      </c>
      <c r="B25" s="15" t="s">
        <v>62</v>
      </c>
      <c r="C25" s="16">
        <v>44945</v>
      </c>
      <c r="D25" s="11" t="s">
        <v>63</v>
      </c>
      <c r="E25" s="17">
        <v>44960</v>
      </c>
      <c r="F25" s="15" t="s">
        <v>64</v>
      </c>
      <c r="G25" s="21" t="s">
        <v>93</v>
      </c>
      <c r="H25" s="24" t="s">
        <v>94</v>
      </c>
      <c r="I25" s="35" t="s">
        <v>47</v>
      </c>
      <c r="J25" s="45" t="s">
        <v>66</v>
      </c>
      <c r="K25" s="35" t="s">
        <v>49</v>
      </c>
      <c r="L25" s="50">
        <v>2800000</v>
      </c>
      <c r="M25" s="50">
        <v>2800000</v>
      </c>
      <c r="N25" s="42">
        <f t="shared" si="3"/>
        <v>0</v>
      </c>
      <c r="O25" s="43">
        <f t="shared" si="4"/>
        <v>1</v>
      </c>
      <c r="P25" s="44" t="s">
        <v>50</v>
      </c>
      <c r="Q25" s="47" t="s">
        <v>50</v>
      </c>
      <c r="R25" s="53" t="s">
        <v>95</v>
      </c>
    </row>
    <row r="26" customFormat="1" ht="33" customHeight="1" spans="1:18">
      <c r="A26" s="22" t="s">
        <v>16</v>
      </c>
      <c r="B26" s="22"/>
      <c r="C26" s="22"/>
      <c r="D26" s="22"/>
      <c r="E26" s="22"/>
      <c r="F26" s="22"/>
      <c r="G26" s="23"/>
      <c r="H26" s="22"/>
      <c r="I26" s="22"/>
      <c r="J26" s="22"/>
      <c r="K26" s="22"/>
      <c r="L26" s="48">
        <f t="shared" ref="L26:Q26" si="7">SUBTOTAL(9,L25:L25)</f>
        <v>2800000</v>
      </c>
      <c r="M26" s="48">
        <f t="shared" si="7"/>
        <v>2800000</v>
      </c>
      <c r="N26" s="48">
        <f t="shared" si="7"/>
        <v>0</v>
      </c>
      <c r="O26" s="38">
        <f t="shared" si="4"/>
        <v>1</v>
      </c>
      <c r="P26" s="49"/>
      <c r="Q26" s="48"/>
      <c r="R26" s="49"/>
    </row>
    <row r="27" customFormat="1" ht="48" spans="1:18">
      <c r="A27" s="15" t="s">
        <v>41</v>
      </c>
      <c r="B27" s="15" t="s">
        <v>42</v>
      </c>
      <c r="C27" s="16">
        <v>44907</v>
      </c>
      <c r="D27" s="11" t="s">
        <v>43</v>
      </c>
      <c r="E27" s="17">
        <v>44939</v>
      </c>
      <c r="F27" s="11" t="s">
        <v>44</v>
      </c>
      <c r="G27" s="19" t="s">
        <v>96</v>
      </c>
      <c r="H27" s="19" t="s">
        <v>97</v>
      </c>
      <c r="I27" s="35" t="s">
        <v>47</v>
      </c>
      <c r="J27" s="35" t="s">
        <v>48</v>
      </c>
      <c r="K27" s="35" t="s">
        <v>49</v>
      </c>
      <c r="L27" s="40">
        <v>6500000</v>
      </c>
      <c r="M27" s="42"/>
      <c r="N27" s="42">
        <f t="shared" si="3"/>
        <v>6500000</v>
      </c>
      <c r="O27" s="43">
        <f t="shared" si="4"/>
        <v>0</v>
      </c>
      <c r="P27" s="44" t="s">
        <v>49</v>
      </c>
      <c r="Q27" s="40" t="s">
        <v>49</v>
      </c>
      <c r="R27" s="52" t="s">
        <v>51</v>
      </c>
    </row>
    <row r="28" customFormat="1" ht="48" spans="1:18">
      <c r="A28" s="15" t="s">
        <v>41</v>
      </c>
      <c r="B28" s="15" t="s">
        <v>42</v>
      </c>
      <c r="C28" s="16">
        <v>44907</v>
      </c>
      <c r="D28" s="11" t="s">
        <v>43</v>
      </c>
      <c r="E28" s="17">
        <v>44939</v>
      </c>
      <c r="F28" s="11" t="s">
        <v>44</v>
      </c>
      <c r="G28" s="19" t="s">
        <v>96</v>
      </c>
      <c r="H28" s="19" t="s">
        <v>98</v>
      </c>
      <c r="I28" s="35" t="s">
        <v>47</v>
      </c>
      <c r="J28" s="35" t="s">
        <v>48</v>
      </c>
      <c r="K28" s="35" t="s">
        <v>49</v>
      </c>
      <c r="L28" s="40">
        <v>2000000</v>
      </c>
      <c r="M28" s="42"/>
      <c r="N28" s="42">
        <f t="shared" si="3"/>
        <v>2000000</v>
      </c>
      <c r="O28" s="43">
        <f t="shared" si="4"/>
        <v>0</v>
      </c>
      <c r="P28" s="44" t="s">
        <v>50</v>
      </c>
      <c r="Q28" s="40" t="s">
        <v>49</v>
      </c>
      <c r="R28" s="52" t="s">
        <v>51</v>
      </c>
    </row>
    <row r="29" customFormat="1" ht="48" spans="1:18">
      <c r="A29" s="11" t="s">
        <v>61</v>
      </c>
      <c r="B29" s="15" t="s">
        <v>62</v>
      </c>
      <c r="C29" s="16">
        <v>44945</v>
      </c>
      <c r="D29" s="11" t="s">
        <v>63</v>
      </c>
      <c r="E29" s="17">
        <v>44960</v>
      </c>
      <c r="F29" s="25" t="s">
        <v>64</v>
      </c>
      <c r="G29" s="19" t="s">
        <v>96</v>
      </c>
      <c r="H29" s="19" t="s">
        <v>98</v>
      </c>
      <c r="I29" s="35" t="s">
        <v>47</v>
      </c>
      <c r="J29" s="51" t="s">
        <v>66</v>
      </c>
      <c r="K29" s="35" t="s">
        <v>49</v>
      </c>
      <c r="L29" s="40">
        <v>1390000</v>
      </c>
      <c r="M29" s="42"/>
      <c r="N29" s="42">
        <f t="shared" si="3"/>
        <v>1390000</v>
      </c>
      <c r="O29" s="43">
        <f t="shared" si="4"/>
        <v>0</v>
      </c>
      <c r="P29" s="44" t="s">
        <v>50</v>
      </c>
      <c r="Q29" s="40" t="s">
        <v>49</v>
      </c>
      <c r="R29" s="52" t="s">
        <v>51</v>
      </c>
    </row>
    <row r="30" customFormat="1" ht="48" spans="1:18">
      <c r="A30" s="15" t="s">
        <v>41</v>
      </c>
      <c r="B30" s="15" t="s">
        <v>42</v>
      </c>
      <c r="C30" s="16">
        <v>44907</v>
      </c>
      <c r="D30" s="11" t="s">
        <v>43</v>
      </c>
      <c r="E30" s="17">
        <v>44939</v>
      </c>
      <c r="F30" s="11" t="s">
        <v>44</v>
      </c>
      <c r="G30" s="19" t="s">
        <v>96</v>
      </c>
      <c r="H30" s="19" t="s">
        <v>99</v>
      </c>
      <c r="I30" s="35" t="s">
        <v>47</v>
      </c>
      <c r="J30" s="35" t="s">
        <v>48</v>
      </c>
      <c r="K30" s="35" t="s">
        <v>49</v>
      </c>
      <c r="L30" s="40">
        <v>2000000</v>
      </c>
      <c r="M30" s="42"/>
      <c r="N30" s="42">
        <f t="shared" si="3"/>
        <v>2000000</v>
      </c>
      <c r="O30" s="43">
        <f t="shared" si="4"/>
        <v>0</v>
      </c>
      <c r="P30" s="44" t="s">
        <v>50</v>
      </c>
      <c r="Q30" s="40" t="s">
        <v>49</v>
      </c>
      <c r="R30" s="52" t="s">
        <v>51</v>
      </c>
    </row>
    <row r="31" customFormat="1" ht="48" spans="1:18">
      <c r="A31" s="11" t="s">
        <v>61</v>
      </c>
      <c r="B31" s="15" t="s">
        <v>62</v>
      </c>
      <c r="C31" s="16">
        <v>44945</v>
      </c>
      <c r="D31" s="11" t="s">
        <v>63</v>
      </c>
      <c r="E31" s="17">
        <v>44960</v>
      </c>
      <c r="F31" s="25" t="s">
        <v>64</v>
      </c>
      <c r="G31" s="19" t="s">
        <v>96</v>
      </c>
      <c r="H31" s="19" t="s">
        <v>99</v>
      </c>
      <c r="I31" s="35" t="s">
        <v>47</v>
      </c>
      <c r="J31" s="51" t="s">
        <v>66</v>
      </c>
      <c r="K31" s="35" t="s">
        <v>49</v>
      </c>
      <c r="L31" s="40">
        <v>2000000</v>
      </c>
      <c r="M31" s="42"/>
      <c r="N31" s="42">
        <f t="shared" si="3"/>
        <v>2000000</v>
      </c>
      <c r="O31" s="43">
        <f t="shared" si="4"/>
        <v>0</v>
      </c>
      <c r="P31" s="44" t="s">
        <v>50</v>
      </c>
      <c r="Q31" s="40" t="s">
        <v>49</v>
      </c>
      <c r="R31" s="52" t="s">
        <v>51</v>
      </c>
    </row>
    <row r="32" customFormat="1" ht="48" spans="1:18">
      <c r="A32" s="11" t="s">
        <v>61</v>
      </c>
      <c r="B32" s="15" t="s">
        <v>62</v>
      </c>
      <c r="C32" s="16">
        <v>44945</v>
      </c>
      <c r="D32" s="11" t="s">
        <v>63</v>
      </c>
      <c r="E32" s="17">
        <v>44960</v>
      </c>
      <c r="F32" s="25" t="s">
        <v>64</v>
      </c>
      <c r="G32" s="26" t="s">
        <v>96</v>
      </c>
      <c r="H32" s="26" t="s">
        <v>100</v>
      </c>
      <c r="I32" s="35" t="s">
        <v>47</v>
      </c>
      <c r="J32" s="51" t="s">
        <v>66</v>
      </c>
      <c r="K32" s="35" t="s">
        <v>49</v>
      </c>
      <c r="L32" s="40">
        <v>985000</v>
      </c>
      <c r="M32" s="42"/>
      <c r="N32" s="42">
        <f t="shared" si="3"/>
        <v>985000</v>
      </c>
      <c r="O32" s="43">
        <f t="shared" si="4"/>
        <v>0</v>
      </c>
      <c r="P32" s="44" t="s">
        <v>49</v>
      </c>
      <c r="Q32" s="40" t="s">
        <v>49</v>
      </c>
      <c r="R32" s="52" t="s">
        <v>51</v>
      </c>
    </row>
    <row r="33" customFormat="1" ht="44" customHeight="1" spans="1:18">
      <c r="A33" s="11" t="s">
        <v>61</v>
      </c>
      <c r="B33" s="15" t="s">
        <v>62</v>
      </c>
      <c r="C33" s="16">
        <v>44945</v>
      </c>
      <c r="D33" s="11" t="s">
        <v>63</v>
      </c>
      <c r="E33" s="17">
        <v>44960</v>
      </c>
      <c r="F33" s="25" t="s">
        <v>64</v>
      </c>
      <c r="G33" s="26" t="s">
        <v>96</v>
      </c>
      <c r="H33" s="26" t="s">
        <v>100</v>
      </c>
      <c r="I33" s="35" t="s">
        <v>47</v>
      </c>
      <c r="J33" s="51" t="s">
        <v>66</v>
      </c>
      <c r="K33" s="35" t="s">
        <v>49</v>
      </c>
      <c r="L33" s="40">
        <v>4015000</v>
      </c>
      <c r="M33" s="42"/>
      <c r="N33" s="42">
        <f t="shared" si="3"/>
        <v>4015000</v>
      </c>
      <c r="O33" s="43">
        <f t="shared" si="4"/>
        <v>0</v>
      </c>
      <c r="P33" s="44" t="s">
        <v>49</v>
      </c>
      <c r="Q33" s="40" t="s">
        <v>49</v>
      </c>
      <c r="R33" s="53" t="s">
        <v>95</v>
      </c>
    </row>
    <row r="34" customFormat="1" ht="29" customHeight="1" spans="1:18">
      <c r="A34" s="22" t="s">
        <v>17</v>
      </c>
      <c r="B34" s="22"/>
      <c r="C34" s="22"/>
      <c r="D34" s="22"/>
      <c r="E34" s="22"/>
      <c r="F34" s="22"/>
      <c r="G34" s="23"/>
      <c r="H34" s="22"/>
      <c r="I34" s="22"/>
      <c r="J34" s="22"/>
      <c r="K34" s="22"/>
      <c r="L34" s="48">
        <f t="shared" ref="L34:Q34" si="8">SUBTOTAL(9,L27:L33)</f>
        <v>18890000</v>
      </c>
      <c r="M34" s="48">
        <f t="shared" si="8"/>
        <v>0</v>
      </c>
      <c r="N34" s="48">
        <f t="shared" si="8"/>
        <v>18890000</v>
      </c>
      <c r="O34" s="38">
        <f t="shared" si="4"/>
        <v>0</v>
      </c>
      <c r="P34" s="49"/>
      <c r="Q34" s="48"/>
      <c r="R34" s="49"/>
    </row>
    <row r="35" customFormat="1" ht="48" spans="1:18">
      <c r="A35" s="15" t="s">
        <v>41</v>
      </c>
      <c r="B35" s="15" t="s">
        <v>42</v>
      </c>
      <c r="C35" s="16">
        <v>44907</v>
      </c>
      <c r="D35" s="11" t="s">
        <v>43</v>
      </c>
      <c r="E35" s="17">
        <v>44939</v>
      </c>
      <c r="F35" s="11" t="s">
        <v>44</v>
      </c>
      <c r="G35" s="18" t="s">
        <v>101</v>
      </c>
      <c r="H35" s="18" t="s">
        <v>102</v>
      </c>
      <c r="I35" s="35" t="s">
        <v>47</v>
      </c>
      <c r="J35" s="35" t="s">
        <v>48</v>
      </c>
      <c r="K35" s="35" t="s">
        <v>49</v>
      </c>
      <c r="L35" s="40">
        <v>5500000</v>
      </c>
      <c r="M35" s="42"/>
      <c r="N35" s="42">
        <f t="shared" si="3"/>
        <v>5500000</v>
      </c>
      <c r="O35" s="43">
        <f t="shared" si="4"/>
        <v>0</v>
      </c>
      <c r="P35" s="44" t="s">
        <v>49</v>
      </c>
      <c r="Q35" s="40" t="s">
        <v>49</v>
      </c>
      <c r="R35" s="52" t="s">
        <v>51</v>
      </c>
    </row>
    <row r="36" customFormat="1" ht="48" spans="1:18">
      <c r="A36" s="15" t="s">
        <v>41</v>
      </c>
      <c r="B36" s="15" t="s">
        <v>42</v>
      </c>
      <c r="C36" s="16">
        <v>44907</v>
      </c>
      <c r="D36" s="11" t="s">
        <v>43</v>
      </c>
      <c r="E36" s="17">
        <v>44939</v>
      </c>
      <c r="F36" s="11" t="s">
        <v>44</v>
      </c>
      <c r="G36" s="19" t="s">
        <v>101</v>
      </c>
      <c r="H36" s="18" t="s">
        <v>103</v>
      </c>
      <c r="I36" s="35" t="s">
        <v>47</v>
      </c>
      <c r="J36" s="35" t="s">
        <v>48</v>
      </c>
      <c r="K36" s="35" t="s">
        <v>49</v>
      </c>
      <c r="L36" s="50">
        <v>2000000</v>
      </c>
      <c r="M36" s="42"/>
      <c r="N36" s="42">
        <f t="shared" si="3"/>
        <v>2000000</v>
      </c>
      <c r="O36" s="43">
        <f t="shared" si="4"/>
        <v>0</v>
      </c>
      <c r="P36" s="44" t="s">
        <v>50</v>
      </c>
      <c r="Q36" s="40" t="s">
        <v>49</v>
      </c>
      <c r="R36" s="52" t="s">
        <v>51</v>
      </c>
    </row>
    <row r="37" customFormat="1" ht="48" spans="1:18">
      <c r="A37" s="11" t="s">
        <v>61</v>
      </c>
      <c r="B37" s="15" t="s">
        <v>62</v>
      </c>
      <c r="C37" s="16">
        <v>44945</v>
      </c>
      <c r="D37" s="11" t="s">
        <v>63</v>
      </c>
      <c r="E37" s="17">
        <v>44960</v>
      </c>
      <c r="F37" s="25" t="s">
        <v>64</v>
      </c>
      <c r="G37" s="27" t="s">
        <v>101</v>
      </c>
      <c r="H37" s="28" t="s">
        <v>103</v>
      </c>
      <c r="I37" s="35" t="s">
        <v>47</v>
      </c>
      <c r="J37" s="51" t="s">
        <v>66</v>
      </c>
      <c r="K37" s="35" t="s">
        <v>49</v>
      </c>
      <c r="L37" s="50">
        <v>940000</v>
      </c>
      <c r="M37" s="42"/>
      <c r="N37" s="42">
        <f t="shared" si="3"/>
        <v>940000</v>
      </c>
      <c r="O37" s="43">
        <f t="shared" si="4"/>
        <v>0</v>
      </c>
      <c r="P37" s="44" t="s">
        <v>50</v>
      </c>
      <c r="Q37" s="40" t="s">
        <v>49</v>
      </c>
      <c r="R37" s="52" t="s">
        <v>51</v>
      </c>
    </row>
    <row r="38" customFormat="1" ht="36" spans="1:18">
      <c r="A38" s="11" t="s">
        <v>61</v>
      </c>
      <c r="B38" s="15" t="s">
        <v>62</v>
      </c>
      <c r="C38" s="16">
        <v>44945</v>
      </c>
      <c r="D38" s="11" t="s">
        <v>63</v>
      </c>
      <c r="E38" s="17">
        <v>44960</v>
      </c>
      <c r="F38" s="25" t="s">
        <v>64</v>
      </c>
      <c r="G38" s="27" t="s">
        <v>101</v>
      </c>
      <c r="H38" s="28" t="s">
        <v>103</v>
      </c>
      <c r="I38" s="35" t="s">
        <v>47</v>
      </c>
      <c r="J38" s="51" t="s">
        <v>66</v>
      </c>
      <c r="K38" s="35" t="s">
        <v>49</v>
      </c>
      <c r="L38" s="50">
        <v>495000</v>
      </c>
      <c r="M38" s="42"/>
      <c r="N38" s="42">
        <f t="shared" si="3"/>
        <v>495000</v>
      </c>
      <c r="O38" s="43">
        <f t="shared" si="4"/>
        <v>0</v>
      </c>
      <c r="P38" s="44" t="s">
        <v>50</v>
      </c>
      <c r="Q38" s="40" t="s">
        <v>49</v>
      </c>
      <c r="R38" s="53" t="s">
        <v>95</v>
      </c>
    </row>
    <row r="39" customFormat="1" ht="48" customHeight="1" spans="1:18">
      <c r="A39" s="15" t="s">
        <v>41</v>
      </c>
      <c r="B39" s="15" t="s">
        <v>42</v>
      </c>
      <c r="C39" s="16">
        <v>44907</v>
      </c>
      <c r="D39" s="11" t="s">
        <v>43</v>
      </c>
      <c r="E39" s="17">
        <v>44939</v>
      </c>
      <c r="F39" s="11" t="s">
        <v>44</v>
      </c>
      <c r="G39" s="19" t="s">
        <v>101</v>
      </c>
      <c r="H39" s="18" t="s">
        <v>104</v>
      </c>
      <c r="I39" s="35" t="s">
        <v>47</v>
      </c>
      <c r="J39" s="35" t="s">
        <v>48</v>
      </c>
      <c r="K39" s="35" t="s">
        <v>49</v>
      </c>
      <c r="L39" s="40">
        <v>2000000</v>
      </c>
      <c r="M39" s="42"/>
      <c r="N39" s="42">
        <f t="shared" si="3"/>
        <v>2000000</v>
      </c>
      <c r="O39" s="43">
        <f t="shared" si="4"/>
        <v>0</v>
      </c>
      <c r="P39" s="44" t="s">
        <v>50</v>
      </c>
      <c r="Q39" s="40" t="s">
        <v>49</v>
      </c>
      <c r="R39" s="52" t="s">
        <v>51</v>
      </c>
    </row>
    <row r="40" customFormat="1" ht="40" customHeight="1" spans="1:18">
      <c r="A40" s="11" t="s">
        <v>61</v>
      </c>
      <c r="B40" s="15" t="s">
        <v>62</v>
      </c>
      <c r="C40" s="16">
        <v>44945</v>
      </c>
      <c r="D40" s="11" t="s">
        <v>63</v>
      </c>
      <c r="E40" s="17">
        <v>44960</v>
      </c>
      <c r="F40" s="25" t="s">
        <v>64</v>
      </c>
      <c r="G40" s="19" t="s">
        <v>101</v>
      </c>
      <c r="H40" s="18" t="s">
        <v>104</v>
      </c>
      <c r="I40" s="35" t="s">
        <v>47</v>
      </c>
      <c r="J40" s="51" t="s">
        <v>66</v>
      </c>
      <c r="K40" s="35" t="s">
        <v>49</v>
      </c>
      <c r="L40" s="40">
        <v>460000</v>
      </c>
      <c r="M40" s="42"/>
      <c r="N40" s="42">
        <f t="shared" si="3"/>
        <v>460000</v>
      </c>
      <c r="O40" s="43">
        <f t="shared" si="4"/>
        <v>0</v>
      </c>
      <c r="P40" s="44" t="s">
        <v>50</v>
      </c>
      <c r="Q40" s="40" t="s">
        <v>49</v>
      </c>
      <c r="R40" s="53" t="s">
        <v>95</v>
      </c>
    </row>
    <row r="41" customFormat="1" ht="23" customHeight="1" spans="1:18">
      <c r="A41" s="22" t="s">
        <v>18</v>
      </c>
      <c r="B41" s="22"/>
      <c r="C41" s="22"/>
      <c r="D41" s="22"/>
      <c r="E41" s="22"/>
      <c r="F41" s="22"/>
      <c r="G41" s="23"/>
      <c r="H41" s="22"/>
      <c r="I41" s="22"/>
      <c r="J41" s="22"/>
      <c r="K41" s="22"/>
      <c r="L41" s="48">
        <f t="shared" ref="L41:Q41" si="9">SUBTOTAL(9,L35:L40)</f>
        <v>11395000</v>
      </c>
      <c r="M41" s="48">
        <f t="shared" si="9"/>
        <v>0</v>
      </c>
      <c r="N41" s="48">
        <f t="shared" si="9"/>
        <v>11395000</v>
      </c>
      <c r="O41" s="38">
        <f t="shared" si="4"/>
        <v>0</v>
      </c>
      <c r="P41" s="49"/>
      <c r="Q41" s="48"/>
      <c r="R41" s="49"/>
    </row>
    <row r="42" customFormat="1" ht="48" spans="1:18">
      <c r="A42" s="15" t="s">
        <v>41</v>
      </c>
      <c r="B42" s="15" t="s">
        <v>42</v>
      </c>
      <c r="C42" s="16">
        <v>44907</v>
      </c>
      <c r="D42" s="11" t="s">
        <v>43</v>
      </c>
      <c r="E42" s="17">
        <v>44939</v>
      </c>
      <c r="F42" s="11" t="s">
        <v>44</v>
      </c>
      <c r="G42" s="18" t="s">
        <v>105</v>
      </c>
      <c r="H42" s="19" t="s">
        <v>106</v>
      </c>
      <c r="I42" s="35" t="s">
        <v>47</v>
      </c>
      <c r="J42" s="35" t="s">
        <v>48</v>
      </c>
      <c r="K42" s="35" t="s">
        <v>49</v>
      </c>
      <c r="L42" s="40">
        <v>3900000</v>
      </c>
      <c r="M42" s="42"/>
      <c r="N42" s="42">
        <f t="shared" si="3"/>
        <v>3900000</v>
      </c>
      <c r="O42" s="43">
        <f t="shared" si="4"/>
        <v>0</v>
      </c>
      <c r="P42" s="44" t="s">
        <v>50</v>
      </c>
      <c r="Q42" s="44" t="s">
        <v>50</v>
      </c>
      <c r="R42" s="44" t="s">
        <v>107</v>
      </c>
    </row>
    <row r="43" customFormat="1" ht="27" customHeight="1" spans="1:18">
      <c r="A43" s="22" t="s">
        <v>19</v>
      </c>
      <c r="B43" s="22"/>
      <c r="C43" s="22"/>
      <c r="D43" s="22"/>
      <c r="E43" s="22"/>
      <c r="F43" s="22"/>
      <c r="G43" s="23"/>
      <c r="H43" s="22"/>
      <c r="I43" s="22"/>
      <c r="J43" s="22"/>
      <c r="K43" s="22"/>
      <c r="L43" s="48">
        <f t="shared" ref="L43:Q43" si="10">SUBTOTAL(9,L42:L42)</f>
        <v>3900000</v>
      </c>
      <c r="M43" s="48">
        <f t="shared" si="10"/>
        <v>0</v>
      </c>
      <c r="N43" s="48">
        <f t="shared" si="10"/>
        <v>3900000</v>
      </c>
      <c r="O43" s="38">
        <f t="shared" si="4"/>
        <v>0</v>
      </c>
      <c r="P43" s="49"/>
      <c r="Q43" s="48"/>
      <c r="R43" s="49"/>
    </row>
    <row r="44" customFormat="1" ht="48" spans="1:18">
      <c r="A44" s="15" t="s">
        <v>41</v>
      </c>
      <c r="B44" s="15" t="s">
        <v>42</v>
      </c>
      <c r="C44" s="16">
        <v>44907</v>
      </c>
      <c r="D44" s="11" t="s">
        <v>43</v>
      </c>
      <c r="E44" s="17">
        <v>44939</v>
      </c>
      <c r="F44" s="11" t="s">
        <v>44</v>
      </c>
      <c r="G44" s="18" t="s">
        <v>108</v>
      </c>
      <c r="H44" s="18" t="s">
        <v>109</v>
      </c>
      <c r="I44" s="35" t="s">
        <v>47</v>
      </c>
      <c r="J44" s="35" t="s">
        <v>48</v>
      </c>
      <c r="K44" s="35" t="s">
        <v>49</v>
      </c>
      <c r="L44" s="40">
        <v>3220000</v>
      </c>
      <c r="M44" s="42"/>
      <c r="N44" s="42">
        <f t="shared" si="3"/>
        <v>3220000</v>
      </c>
      <c r="O44" s="43">
        <f t="shared" si="4"/>
        <v>0</v>
      </c>
      <c r="P44" s="44" t="s">
        <v>49</v>
      </c>
      <c r="Q44" s="44" t="s">
        <v>50</v>
      </c>
      <c r="R44" s="52" t="s">
        <v>51</v>
      </c>
    </row>
    <row r="45" customFormat="1" ht="48" spans="1:18">
      <c r="A45" s="15" t="s">
        <v>41</v>
      </c>
      <c r="B45" s="15" t="s">
        <v>42</v>
      </c>
      <c r="C45" s="16">
        <v>44907</v>
      </c>
      <c r="D45" s="11" t="s">
        <v>43</v>
      </c>
      <c r="E45" s="17">
        <v>44939</v>
      </c>
      <c r="F45" s="11" t="s">
        <v>44</v>
      </c>
      <c r="G45" s="29" t="s">
        <v>108</v>
      </c>
      <c r="H45" s="30" t="s">
        <v>110</v>
      </c>
      <c r="I45" s="35" t="s">
        <v>47</v>
      </c>
      <c r="J45" s="35" t="s">
        <v>48</v>
      </c>
      <c r="K45" s="35" t="s">
        <v>49</v>
      </c>
      <c r="L45" s="40">
        <v>1800000</v>
      </c>
      <c r="M45" s="42"/>
      <c r="N45" s="42">
        <f t="shared" si="3"/>
        <v>1800000</v>
      </c>
      <c r="O45" s="43">
        <f t="shared" si="4"/>
        <v>0</v>
      </c>
      <c r="P45" s="44" t="s">
        <v>50</v>
      </c>
      <c r="Q45" s="44" t="s">
        <v>50</v>
      </c>
      <c r="R45" s="52" t="s">
        <v>51</v>
      </c>
    </row>
    <row r="46" customFormat="1" ht="25" customHeight="1" spans="1:18">
      <c r="A46" s="22" t="s">
        <v>20</v>
      </c>
      <c r="B46" s="22"/>
      <c r="C46" s="22"/>
      <c r="D46" s="22"/>
      <c r="E46" s="22"/>
      <c r="F46" s="22"/>
      <c r="G46" s="23"/>
      <c r="H46" s="22"/>
      <c r="I46" s="22"/>
      <c r="J46" s="22"/>
      <c r="K46" s="22"/>
      <c r="L46" s="48">
        <f t="shared" ref="L46:Q46" si="11">SUBTOTAL(9,L44:L45)</f>
        <v>5020000</v>
      </c>
      <c r="M46" s="48">
        <f t="shared" si="11"/>
        <v>0</v>
      </c>
      <c r="N46" s="48">
        <f t="shared" si="11"/>
        <v>5020000</v>
      </c>
      <c r="O46" s="38">
        <f t="shared" si="4"/>
        <v>0</v>
      </c>
      <c r="P46" s="49"/>
      <c r="Q46" s="48"/>
      <c r="R46" s="49"/>
    </row>
    <row r="47" customFormat="1" ht="48" spans="1:18">
      <c r="A47" s="15" t="s">
        <v>41</v>
      </c>
      <c r="B47" s="15" t="s">
        <v>42</v>
      </c>
      <c r="C47" s="16">
        <v>44907</v>
      </c>
      <c r="D47" s="11" t="s">
        <v>43</v>
      </c>
      <c r="E47" s="17">
        <v>44939</v>
      </c>
      <c r="F47" s="11" t="s">
        <v>44</v>
      </c>
      <c r="G47" s="28" t="s">
        <v>111</v>
      </c>
      <c r="H47" s="28" t="s">
        <v>112</v>
      </c>
      <c r="I47" s="35" t="s">
        <v>47</v>
      </c>
      <c r="J47" s="35" t="s">
        <v>48</v>
      </c>
      <c r="K47" s="35" t="s">
        <v>49</v>
      </c>
      <c r="L47" s="40">
        <v>90000</v>
      </c>
      <c r="M47" s="42"/>
      <c r="N47" s="42">
        <f t="shared" si="3"/>
        <v>90000</v>
      </c>
      <c r="O47" s="43">
        <f t="shared" si="4"/>
        <v>0</v>
      </c>
      <c r="P47" s="44" t="s">
        <v>49</v>
      </c>
      <c r="Q47" s="44" t="s">
        <v>49</v>
      </c>
      <c r="R47" s="52" t="s">
        <v>51</v>
      </c>
    </row>
    <row r="48" customFormat="1" ht="48" spans="1:18">
      <c r="A48" s="15" t="s">
        <v>41</v>
      </c>
      <c r="B48" s="15" t="s">
        <v>42</v>
      </c>
      <c r="C48" s="16">
        <v>44907</v>
      </c>
      <c r="D48" s="11" t="s">
        <v>43</v>
      </c>
      <c r="E48" s="17">
        <v>44939</v>
      </c>
      <c r="F48" s="11" t="s">
        <v>44</v>
      </c>
      <c r="G48" s="28" t="s">
        <v>111</v>
      </c>
      <c r="H48" s="28" t="s">
        <v>112</v>
      </c>
      <c r="I48" s="35" t="s">
        <v>47</v>
      </c>
      <c r="J48" s="35" t="s">
        <v>48</v>
      </c>
      <c r="K48" s="35" t="s">
        <v>49</v>
      </c>
      <c r="L48" s="40">
        <v>2410000</v>
      </c>
      <c r="M48" s="40">
        <v>1244000</v>
      </c>
      <c r="N48" s="42">
        <f t="shared" si="3"/>
        <v>1166000</v>
      </c>
      <c r="O48" s="43">
        <f t="shared" si="4"/>
        <v>0.516182572614108</v>
      </c>
      <c r="P48" s="44" t="s">
        <v>49</v>
      </c>
      <c r="Q48" s="44" t="s">
        <v>49</v>
      </c>
      <c r="R48" s="44" t="s">
        <v>95</v>
      </c>
    </row>
    <row r="49" customFormat="1" ht="48" spans="1:18">
      <c r="A49" s="15" t="s">
        <v>41</v>
      </c>
      <c r="B49" s="15" t="s">
        <v>42</v>
      </c>
      <c r="C49" s="16">
        <v>44907</v>
      </c>
      <c r="D49" s="11" t="s">
        <v>43</v>
      </c>
      <c r="E49" s="17">
        <v>44939</v>
      </c>
      <c r="F49" s="11" t="s">
        <v>44</v>
      </c>
      <c r="G49" s="18" t="s">
        <v>111</v>
      </c>
      <c r="H49" s="20" t="s">
        <v>113</v>
      </c>
      <c r="I49" s="35" t="s">
        <v>47</v>
      </c>
      <c r="J49" s="35" t="s">
        <v>48</v>
      </c>
      <c r="K49" s="35" t="s">
        <v>49</v>
      </c>
      <c r="L49" s="50">
        <v>2650000</v>
      </c>
      <c r="M49" s="50">
        <v>1318650</v>
      </c>
      <c r="N49" s="42">
        <f t="shared" si="3"/>
        <v>1331350</v>
      </c>
      <c r="O49" s="43">
        <f t="shared" si="4"/>
        <v>0.497603773584906</v>
      </c>
      <c r="P49" s="44" t="s">
        <v>49</v>
      </c>
      <c r="Q49" s="44" t="s">
        <v>49</v>
      </c>
      <c r="R49" s="52" t="s">
        <v>51</v>
      </c>
    </row>
    <row r="50" customFormat="1" ht="29" customHeight="1" spans="1:18">
      <c r="A50" s="22" t="s">
        <v>21</v>
      </c>
      <c r="B50" s="22"/>
      <c r="C50" s="22"/>
      <c r="D50" s="22"/>
      <c r="E50" s="22"/>
      <c r="F50" s="22"/>
      <c r="G50" s="23"/>
      <c r="H50" s="22"/>
      <c r="I50" s="22"/>
      <c r="J50" s="22"/>
      <c r="K50" s="22"/>
      <c r="L50" s="48">
        <f t="shared" ref="L50:Q50" si="12">SUBTOTAL(9,L47:L49)</f>
        <v>5150000</v>
      </c>
      <c r="M50" s="48">
        <f t="shared" si="12"/>
        <v>2562650</v>
      </c>
      <c r="N50" s="48">
        <f t="shared" si="12"/>
        <v>2587350</v>
      </c>
      <c r="O50" s="38">
        <f t="shared" si="4"/>
        <v>0.497601941747573</v>
      </c>
      <c r="P50" s="49"/>
      <c r="Q50" s="48"/>
      <c r="R50" s="49"/>
    </row>
    <row r="51" customFormat="1" ht="48" spans="1:18">
      <c r="A51" s="15" t="s">
        <v>41</v>
      </c>
      <c r="B51" s="15" t="s">
        <v>42</v>
      </c>
      <c r="C51" s="16">
        <v>44907</v>
      </c>
      <c r="D51" s="11" t="s">
        <v>43</v>
      </c>
      <c r="E51" s="17">
        <v>44939</v>
      </c>
      <c r="F51" s="11" t="s">
        <v>44</v>
      </c>
      <c r="G51" s="18" t="s">
        <v>114</v>
      </c>
      <c r="H51" s="18" t="s">
        <v>115</v>
      </c>
      <c r="I51" s="35" t="s">
        <v>47</v>
      </c>
      <c r="J51" s="35" t="s">
        <v>48</v>
      </c>
      <c r="K51" s="35" t="s">
        <v>49</v>
      </c>
      <c r="L51" s="40">
        <v>2030000</v>
      </c>
      <c r="M51" s="42"/>
      <c r="N51" s="42">
        <f t="shared" si="3"/>
        <v>2030000</v>
      </c>
      <c r="O51" s="43">
        <f t="shared" si="4"/>
        <v>0</v>
      </c>
      <c r="P51" s="44" t="s">
        <v>49</v>
      </c>
      <c r="Q51" s="47" t="s">
        <v>50</v>
      </c>
      <c r="R51" s="52" t="s">
        <v>116</v>
      </c>
    </row>
    <row r="52" customFormat="1" ht="48" spans="1:18">
      <c r="A52" s="15" t="s">
        <v>41</v>
      </c>
      <c r="B52" s="15" t="s">
        <v>42</v>
      </c>
      <c r="C52" s="16">
        <v>44907</v>
      </c>
      <c r="D52" s="11" t="s">
        <v>43</v>
      </c>
      <c r="E52" s="17">
        <v>44939</v>
      </c>
      <c r="F52" s="11" t="s">
        <v>44</v>
      </c>
      <c r="G52" s="18" t="s">
        <v>114</v>
      </c>
      <c r="H52" s="18" t="s">
        <v>117</v>
      </c>
      <c r="I52" s="35" t="s">
        <v>47</v>
      </c>
      <c r="J52" s="35" t="s">
        <v>48</v>
      </c>
      <c r="K52" s="35" t="s">
        <v>49</v>
      </c>
      <c r="L52" s="40">
        <v>250000</v>
      </c>
      <c r="M52" s="42">
        <v>66300</v>
      </c>
      <c r="N52" s="42">
        <f t="shared" si="3"/>
        <v>183700</v>
      </c>
      <c r="O52" s="43">
        <f t="shared" si="4"/>
        <v>0.2652</v>
      </c>
      <c r="P52" s="44" t="s">
        <v>49</v>
      </c>
      <c r="Q52" s="47" t="s">
        <v>50</v>
      </c>
      <c r="R52" s="52" t="s">
        <v>116</v>
      </c>
    </row>
    <row r="53" customFormat="1" ht="24" customHeight="1" spans="1:18">
      <c r="A53" s="22" t="s">
        <v>22</v>
      </c>
      <c r="B53" s="22"/>
      <c r="C53" s="22"/>
      <c r="D53" s="22"/>
      <c r="E53" s="22"/>
      <c r="F53" s="22"/>
      <c r="G53" s="23"/>
      <c r="H53" s="22"/>
      <c r="I53" s="22"/>
      <c r="J53" s="22"/>
      <c r="K53" s="22"/>
      <c r="L53" s="48">
        <f t="shared" ref="L53:Q53" si="13">SUBTOTAL(9,L51:L52)</f>
        <v>2280000</v>
      </c>
      <c r="M53" s="48">
        <f t="shared" si="13"/>
        <v>66300</v>
      </c>
      <c r="N53" s="48">
        <f t="shared" si="13"/>
        <v>2213700</v>
      </c>
      <c r="O53" s="38">
        <f t="shared" si="4"/>
        <v>0.0290789473684211</v>
      </c>
      <c r="P53" s="49"/>
      <c r="Q53" s="48"/>
      <c r="R53" s="49"/>
    </row>
  </sheetData>
  <mergeCells count="14">
    <mergeCell ref="A1:R1"/>
    <mergeCell ref="A2:E2"/>
    <mergeCell ref="A4:K4"/>
    <mergeCell ref="A9:F9"/>
    <mergeCell ref="A18:K18"/>
    <mergeCell ref="A22:K22"/>
    <mergeCell ref="A24:K24"/>
    <mergeCell ref="A26:K26"/>
    <mergeCell ref="A34:K34"/>
    <mergeCell ref="A41:K41"/>
    <mergeCell ref="A43:K43"/>
    <mergeCell ref="A46:K46"/>
    <mergeCell ref="A50:K50"/>
    <mergeCell ref="A53:K53"/>
  </mergeCells>
  <pageMargins left="0.751388888888889" right="0.751388888888889" top="1" bottom="1" header="0.511805555555556" footer="0.511805555555556"/>
  <pageSetup paperSize="8" scale="95"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F8"/>
  <sheetViews>
    <sheetView workbookViewId="0">
      <selection activeCell="C21" sqref="C21"/>
    </sheetView>
  </sheetViews>
  <sheetFormatPr defaultColWidth="9" defaultRowHeight="13.5" outlineLevelRow="7" outlineLevelCol="5"/>
  <cols>
    <col min="1" max="1" width="21.5333333333333" customWidth="1"/>
    <col min="2" max="2" width="23.1583333333333" customWidth="1"/>
    <col min="3" max="3" width="37.5166666666667" customWidth="1"/>
    <col min="4" max="4" width="29.0083333333333" customWidth="1"/>
    <col min="5" max="5" width="24.4333333333333" customWidth="1"/>
    <col min="6" max="6" width="31.2833333333333" customWidth="1"/>
  </cols>
  <sheetData>
    <row r="1" customFormat="1" ht="57" customHeight="1" spans="1:6">
      <c r="A1" s="57" t="s">
        <v>118</v>
      </c>
      <c r="B1" s="57"/>
      <c r="C1" s="57"/>
      <c r="D1" s="57"/>
      <c r="E1" s="57"/>
      <c r="F1" s="57"/>
    </row>
    <row r="2" customFormat="1" ht="30" customHeight="1" spans="1:6">
      <c r="A2" s="60" t="s">
        <v>1</v>
      </c>
      <c r="B2" s="60"/>
      <c r="C2" s="60"/>
      <c r="D2" s="60"/>
      <c r="E2" s="3" t="s">
        <v>2</v>
      </c>
      <c r="F2" s="3"/>
    </row>
    <row r="3" customFormat="1" ht="36" customHeight="1" spans="1:6">
      <c r="A3" s="77" t="s">
        <v>3</v>
      </c>
      <c r="B3" s="77" t="s">
        <v>33</v>
      </c>
      <c r="C3" s="77" t="s">
        <v>6</v>
      </c>
      <c r="D3" s="77" t="s">
        <v>7</v>
      </c>
      <c r="E3" s="77" t="s">
        <v>8</v>
      </c>
      <c r="F3" s="77" t="s">
        <v>9</v>
      </c>
    </row>
    <row r="4" customFormat="1" ht="36" customHeight="1" spans="1:6">
      <c r="A4" s="78" t="s">
        <v>11</v>
      </c>
      <c r="B4" s="78"/>
      <c r="C4" s="79">
        <f>SUM(C5:C8)</f>
        <v>65160000</v>
      </c>
      <c r="D4" s="79">
        <f>SUM(D5:D8)</f>
        <v>11102776.12</v>
      </c>
      <c r="E4" s="79">
        <f t="shared" ref="E4:E6" si="0">C4-D4</f>
        <v>54057223.88</v>
      </c>
      <c r="F4" s="80">
        <f t="shared" ref="F4:F6" si="1">D4/C4</f>
        <v>0.170392512584408</v>
      </c>
    </row>
    <row r="5" customFormat="1" ht="45" customHeight="1" spans="1:6">
      <c r="A5" s="77">
        <v>1</v>
      </c>
      <c r="B5" s="77" t="s">
        <v>48</v>
      </c>
      <c r="C5" s="81">
        <v>48310000</v>
      </c>
      <c r="D5" s="81">
        <v>8302776.12</v>
      </c>
      <c r="E5" s="81">
        <f t="shared" si="0"/>
        <v>40007223.88</v>
      </c>
      <c r="F5" s="82">
        <f t="shared" si="1"/>
        <v>0.171864543986752</v>
      </c>
    </row>
    <row r="6" customFormat="1" ht="45" customHeight="1" spans="1:6">
      <c r="A6" s="77">
        <v>2</v>
      </c>
      <c r="B6" s="77" t="s">
        <v>66</v>
      </c>
      <c r="C6" s="81">
        <v>16850000</v>
      </c>
      <c r="D6" s="81">
        <v>2800000</v>
      </c>
      <c r="E6" s="81">
        <f t="shared" si="0"/>
        <v>14050000</v>
      </c>
      <c r="F6" s="82">
        <f t="shared" si="1"/>
        <v>0.166172106824926</v>
      </c>
    </row>
    <row r="7" customFormat="1" ht="45" customHeight="1" spans="1:6">
      <c r="A7" s="77">
        <v>3</v>
      </c>
      <c r="B7" s="77" t="s">
        <v>119</v>
      </c>
      <c r="C7" s="81"/>
      <c r="D7" s="81"/>
      <c r="E7" s="81"/>
      <c r="F7" s="82"/>
    </row>
    <row r="8" customFormat="1" ht="45" customHeight="1" spans="1:6">
      <c r="A8" s="77">
        <v>3</v>
      </c>
      <c r="B8" s="77" t="s">
        <v>120</v>
      </c>
      <c r="C8" s="81"/>
      <c r="D8" s="81"/>
      <c r="E8" s="81"/>
      <c r="F8" s="82"/>
    </row>
  </sheetData>
  <mergeCells count="2">
    <mergeCell ref="A1:F1"/>
    <mergeCell ref="A4:B4"/>
  </mergeCells>
  <pageMargins left="1.33680555555556" right="0.751388888888889" top="1" bottom="1" header="0.511805555555556" footer="0.511805555555556"/>
  <pageSetup paperSize="8"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14"/>
  <sheetViews>
    <sheetView workbookViewId="0">
      <selection activeCell="E19" sqref="E19"/>
    </sheetView>
  </sheetViews>
  <sheetFormatPr defaultColWidth="9" defaultRowHeight="13.5" outlineLevelCol="7"/>
  <cols>
    <col min="1" max="1" width="12.225" style="54" customWidth="1"/>
    <col min="2" max="2" width="29.625" style="2" customWidth="1"/>
    <col min="3" max="3" width="15.875" style="2" customWidth="1"/>
    <col min="4" max="4" width="24" customWidth="1"/>
    <col min="5" max="5" width="24.0666666666667" customWidth="1"/>
    <col min="6" max="6" width="22.6666666666667" customWidth="1"/>
    <col min="7" max="7" width="17.65" style="4" customWidth="1"/>
    <col min="8" max="8" width="25.65" customWidth="1"/>
  </cols>
  <sheetData>
    <row r="1" customFormat="1" ht="29" customHeight="1" spans="1:8">
      <c r="A1" s="55" t="s">
        <v>121</v>
      </c>
      <c r="B1" s="56"/>
      <c r="C1" s="56"/>
      <c r="D1" s="57"/>
      <c r="E1" s="57"/>
      <c r="F1" s="57"/>
      <c r="G1" s="58"/>
      <c r="H1" s="57"/>
    </row>
    <row r="2" customFormat="1" ht="29" customHeight="1" spans="1:8">
      <c r="A2" s="59" t="s">
        <v>1</v>
      </c>
      <c r="B2" s="2"/>
      <c r="C2" s="2"/>
      <c r="D2" s="60"/>
      <c r="E2" s="60"/>
      <c r="F2" s="3" t="s">
        <v>2</v>
      </c>
      <c r="G2" s="32"/>
      <c r="H2" s="3"/>
    </row>
    <row r="3" customFormat="1" ht="33" customHeight="1" spans="1:8">
      <c r="A3" s="61" t="s">
        <v>3</v>
      </c>
      <c r="B3" s="33" t="s">
        <v>4</v>
      </c>
      <c r="C3" s="33" t="s">
        <v>5</v>
      </c>
      <c r="D3" s="62" t="s">
        <v>6</v>
      </c>
      <c r="E3" s="62" t="s">
        <v>7</v>
      </c>
      <c r="F3" s="62" t="s">
        <v>8</v>
      </c>
      <c r="G3" s="63" t="s">
        <v>9</v>
      </c>
      <c r="H3" s="64" t="s">
        <v>10</v>
      </c>
    </row>
    <row r="4" customFormat="1" ht="38" customHeight="1" spans="1:8">
      <c r="A4" s="65" t="s">
        <v>11</v>
      </c>
      <c r="B4" s="66"/>
      <c r="C4" s="67">
        <f>SUM(C5:C14)</f>
        <v>20</v>
      </c>
      <c r="D4" s="68">
        <f>SUM(D5:D14)</f>
        <v>65160000</v>
      </c>
      <c r="E4" s="68">
        <f>SUM(E5:E14)</f>
        <v>11102776.12</v>
      </c>
      <c r="F4" s="68">
        <f>SUM(F5:F14)</f>
        <v>54057223.88</v>
      </c>
      <c r="G4" s="69">
        <f>E4/D4</f>
        <v>0.170392512584408</v>
      </c>
      <c r="H4" s="68"/>
    </row>
    <row r="5" customFormat="1" ht="38" customHeight="1" spans="1:8">
      <c r="A5" s="70">
        <v>1</v>
      </c>
      <c r="B5" s="71" t="s">
        <v>12</v>
      </c>
      <c r="C5" s="72">
        <v>2</v>
      </c>
      <c r="D5" s="73">
        <v>7025000</v>
      </c>
      <c r="E5" s="73">
        <v>3535200</v>
      </c>
      <c r="F5" s="74">
        <f>D5-E5</f>
        <v>3489800</v>
      </c>
      <c r="G5" s="75">
        <f>E5/D5</f>
        <v>0.503231316725979</v>
      </c>
      <c r="H5" s="76"/>
    </row>
    <row r="6" customFormat="1" ht="38" customHeight="1" spans="1:8">
      <c r="A6" s="70">
        <v>2</v>
      </c>
      <c r="B6" s="71" t="s">
        <v>14</v>
      </c>
      <c r="C6" s="72">
        <v>2</v>
      </c>
      <c r="D6" s="73">
        <v>5200000</v>
      </c>
      <c r="E6" s="73">
        <v>688626.12</v>
      </c>
      <c r="F6" s="74">
        <f>D6-E6</f>
        <v>4511373.88</v>
      </c>
      <c r="G6" s="75">
        <f>E6/D6</f>
        <v>0.1324281</v>
      </c>
      <c r="H6" s="76"/>
    </row>
    <row r="7" customFormat="1" ht="38" customHeight="1" spans="1:8">
      <c r="A7" s="70">
        <v>3</v>
      </c>
      <c r="B7" s="71" t="s">
        <v>15</v>
      </c>
      <c r="C7" s="72">
        <v>1</v>
      </c>
      <c r="D7" s="73">
        <v>3500000</v>
      </c>
      <c r="E7" s="73">
        <v>1450000</v>
      </c>
      <c r="F7" s="74">
        <f>D7-E7</f>
        <v>2050000</v>
      </c>
      <c r="G7" s="75">
        <f>E7/D7</f>
        <v>0.414285714285714</v>
      </c>
      <c r="H7" s="76"/>
    </row>
    <row r="8" customFormat="1" ht="38" customHeight="1" spans="1:8">
      <c r="A8" s="70">
        <v>4</v>
      </c>
      <c r="B8" s="71" t="s">
        <v>16</v>
      </c>
      <c r="C8" s="72">
        <v>1</v>
      </c>
      <c r="D8" s="74">
        <v>2800000</v>
      </c>
      <c r="E8" s="74">
        <v>2800000</v>
      </c>
      <c r="F8" s="74">
        <f>D8-E8</f>
        <v>0</v>
      </c>
      <c r="G8" s="75">
        <f>E8/D8</f>
        <v>1</v>
      </c>
      <c r="H8" s="76"/>
    </row>
    <row r="9" customFormat="1" ht="38" customHeight="1" spans="1:8">
      <c r="A9" s="70">
        <v>5</v>
      </c>
      <c r="B9" s="71" t="s">
        <v>17</v>
      </c>
      <c r="C9" s="72">
        <v>4</v>
      </c>
      <c r="D9" s="74">
        <v>18890000</v>
      </c>
      <c r="E9" s="74">
        <v>0</v>
      </c>
      <c r="F9" s="74">
        <f t="shared" ref="F9:F16" si="0">D9-E9</f>
        <v>18890000</v>
      </c>
      <c r="G9" s="75">
        <f t="shared" ref="G9:G16" si="1">E9/D9</f>
        <v>0</v>
      </c>
      <c r="H9" s="76"/>
    </row>
    <row r="10" customFormat="1" ht="38" customHeight="1" spans="1:8">
      <c r="A10" s="70">
        <v>6</v>
      </c>
      <c r="B10" s="71" t="s">
        <v>18</v>
      </c>
      <c r="C10" s="72">
        <v>3</v>
      </c>
      <c r="D10" s="73">
        <v>11395000</v>
      </c>
      <c r="E10" s="73">
        <v>0</v>
      </c>
      <c r="F10" s="74">
        <f t="shared" si="0"/>
        <v>11395000</v>
      </c>
      <c r="G10" s="75">
        <f t="shared" si="1"/>
        <v>0</v>
      </c>
      <c r="H10" s="76"/>
    </row>
    <row r="11" customFormat="1" ht="38" customHeight="1" spans="1:8">
      <c r="A11" s="70">
        <v>7</v>
      </c>
      <c r="B11" s="71" t="s">
        <v>19</v>
      </c>
      <c r="C11" s="72">
        <v>1</v>
      </c>
      <c r="D11" s="74">
        <v>3900000</v>
      </c>
      <c r="E11" s="74">
        <v>0</v>
      </c>
      <c r="F11" s="74">
        <f t="shared" si="0"/>
        <v>3900000</v>
      </c>
      <c r="G11" s="75">
        <f t="shared" si="1"/>
        <v>0</v>
      </c>
      <c r="H11" s="76"/>
    </row>
    <row r="12" customFormat="1" ht="38" customHeight="1" spans="1:8">
      <c r="A12" s="70">
        <v>8</v>
      </c>
      <c r="B12" s="71" t="s">
        <v>20</v>
      </c>
      <c r="C12" s="72">
        <v>2</v>
      </c>
      <c r="D12" s="74">
        <v>5020000</v>
      </c>
      <c r="E12" s="74">
        <v>0</v>
      </c>
      <c r="F12" s="74">
        <f t="shared" si="0"/>
        <v>5020000</v>
      </c>
      <c r="G12" s="75">
        <f t="shared" si="1"/>
        <v>0</v>
      </c>
      <c r="H12" s="76"/>
    </row>
    <row r="13" customFormat="1" ht="38" customHeight="1" spans="1:8">
      <c r="A13" s="70">
        <v>9</v>
      </c>
      <c r="B13" s="71" t="s">
        <v>21</v>
      </c>
      <c r="C13" s="72">
        <v>2</v>
      </c>
      <c r="D13" s="74">
        <v>5150000</v>
      </c>
      <c r="E13" s="74">
        <v>2562650</v>
      </c>
      <c r="F13" s="74">
        <f t="shared" si="0"/>
        <v>2587350</v>
      </c>
      <c r="G13" s="75">
        <f t="shared" si="1"/>
        <v>0.497601941747573</v>
      </c>
      <c r="H13" s="76"/>
    </row>
    <row r="14" customFormat="1" ht="38" customHeight="1" spans="1:8">
      <c r="A14" s="70">
        <v>10</v>
      </c>
      <c r="B14" s="71" t="s">
        <v>22</v>
      </c>
      <c r="C14" s="72">
        <v>2</v>
      </c>
      <c r="D14" s="74">
        <v>2280000</v>
      </c>
      <c r="E14" s="74">
        <v>66300</v>
      </c>
      <c r="F14" s="74">
        <f t="shared" si="0"/>
        <v>2213700</v>
      </c>
      <c r="G14" s="75">
        <f t="shared" si="1"/>
        <v>0.0290789473684211</v>
      </c>
      <c r="H14" s="76"/>
    </row>
  </sheetData>
  <mergeCells count="2">
    <mergeCell ref="A1:H1"/>
    <mergeCell ref="A4:B4"/>
  </mergeCells>
  <pageMargins left="1.61388888888889" right="0.751388888888889" top="1" bottom="1" header="0.511805555555556" footer="0.511805555555556"/>
  <pageSetup paperSize="8"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S42"/>
  <sheetViews>
    <sheetView tabSelected="1" workbookViewId="0">
      <selection activeCell="T10" sqref="T10"/>
    </sheetView>
  </sheetViews>
  <sheetFormatPr defaultColWidth="9" defaultRowHeight="13.5"/>
  <cols>
    <col min="3" max="3" width="10.125"/>
    <col min="5" max="5" width="9.25"/>
    <col min="6" max="6" width="24.375" customWidth="1"/>
    <col min="7" max="7" width="9" style="2"/>
    <col min="8" max="8" width="22.125" customWidth="1"/>
    <col min="9" max="9" width="5.75" style="3" customWidth="1"/>
    <col min="10" max="10" width="6" style="3" customWidth="1"/>
    <col min="11" max="11" width="9" style="3"/>
    <col min="12" max="12" width="16"/>
    <col min="13" max="13" width="14.375" customWidth="1"/>
    <col min="14" max="14" width="16"/>
    <col min="15" max="15" width="9" style="4"/>
    <col min="17" max="17" width="8.25" customWidth="1"/>
    <col min="20" max="20" width="10.375"/>
    <col min="21" max="21" width="12.625" customWidth="1"/>
  </cols>
  <sheetData>
    <row r="1" customFormat="1" ht="32" customHeight="1" spans="1:18">
      <c r="A1" s="5" t="s">
        <v>122</v>
      </c>
      <c r="B1" s="5"/>
      <c r="C1" s="5"/>
      <c r="D1" s="5"/>
      <c r="E1" s="5"/>
      <c r="F1" s="5"/>
      <c r="G1" s="6"/>
      <c r="H1" s="5"/>
      <c r="I1" s="5"/>
      <c r="J1" s="5"/>
      <c r="K1" s="5"/>
      <c r="L1" s="5"/>
      <c r="M1" s="5"/>
      <c r="N1" s="5"/>
      <c r="O1" s="31"/>
      <c r="P1" s="5"/>
      <c r="Q1" s="5"/>
      <c r="R1" s="5"/>
    </row>
    <row r="2" customFormat="1" ht="32" customHeight="1" spans="1:18">
      <c r="A2" s="7" t="s">
        <v>1</v>
      </c>
      <c r="B2" s="7"/>
      <c r="C2" s="7"/>
      <c r="D2" s="7"/>
      <c r="E2" s="7"/>
      <c r="F2" s="3"/>
      <c r="G2" s="8"/>
      <c r="H2" s="3"/>
      <c r="I2" s="3"/>
      <c r="J2" s="3"/>
      <c r="K2" s="3"/>
      <c r="L2" s="3"/>
      <c r="M2" s="3"/>
      <c r="N2" s="3" t="s">
        <v>2</v>
      </c>
      <c r="O2" s="32"/>
      <c r="P2" s="3"/>
      <c r="Q2" s="3"/>
      <c r="R2" s="3"/>
    </row>
    <row r="3" customFormat="1" ht="53" customHeight="1" spans="1:18">
      <c r="A3" s="9" t="s">
        <v>24</v>
      </c>
      <c r="B3" s="9" t="s">
        <v>25</v>
      </c>
      <c r="C3" s="10" t="s">
        <v>26</v>
      </c>
      <c r="D3" s="9" t="s">
        <v>27</v>
      </c>
      <c r="E3" s="10" t="s">
        <v>28</v>
      </c>
      <c r="F3" s="9" t="s">
        <v>29</v>
      </c>
      <c r="G3" s="11" t="s">
        <v>30</v>
      </c>
      <c r="H3" s="9" t="s">
        <v>31</v>
      </c>
      <c r="I3" s="33" t="s">
        <v>32</v>
      </c>
      <c r="J3" s="33" t="s">
        <v>33</v>
      </c>
      <c r="K3" s="33" t="s">
        <v>34</v>
      </c>
      <c r="L3" s="9" t="s">
        <v>6</v>
      </c>
      <c r="M3" s="9" t="s">
        <v>7</v>
      </c>
      <c r="N3" s="9" t="s">
        <v>35</v>
      </c>
      <c r="O3" s="34" t="s">
        <v>36</v>
      </c>
      <c r="P3" s="35" t="s">
        <v>37</v>
      </c>
      <c r="Q3" s="35" t="s">
        <v>38</v>
      </c>
      <c r="R3" s="9" t="s">
        <v>39</v>
      </c>
    </row>
    <row r="4" customFormat="1" ht="36" customHeight="1" spans="1:18">
      <c r="A4" s="12" t="s">
        <v>40</v>
      </c>
      <c r="B4" s="13"/>
      <c r="C4" s="13"/>
      <c r="D4" s="13"/>
      <c r="E4" s="13"/>
      <c r="F4" s="13"/>
      <c r="G4" s="14"/>
      <c r="H4" s="13"/>
      <c r="I4" s="13"/>
      <c r="J4" s="13"/>
      <c r="K4" s="36"/>
      <c r="L4" s="37">
        <f>L7+L11+L13+L15+L23+L30+L32+L35+L39+L42</f>
        <v>65160000</v>
      </c>
      <c r="M4" s="37">
        <f>M7+M11+M13+M15+M23+M30+M32+M35+M39+M42</f>
        <v>11102776.12</v>
      </c>
      <c r="N4" s="37">
        <f>N7+N11+N13+N15+N23+N30+N32+N35+N39+N42</f>
        <v>54057223.88</v>
      </c>
      <c r="O4" s="38">
        <f>M4/L4</f>
        <v>0.170392512584408</v>
      </c>
      <c r="P4" s="39"/>
      <c r="Q4" s="37"/>
      <c r="R4" s="49"/>
    </row>
    <row r="5" customFormat="1" ht="48" spans="1:18">
      <c r="A5" s="15" t="s">
        <v>41</v>
      </c>
      <c r="B5" s="15" t="s">
        <v>42</v>
      </c>
      <c r="C5" s="16">
        <v>44907</v>
      </c>
      <c r="D5" s="11" t="s">
        <v>43</v>
      </c>
      <c r="E5" s="17">
        <v>44939</v>
      </c>
      <c r="F5" s="11" t="s">
        <v>44</v>
      </c>
      <c r="G5" s="18" t="s">
        <v>45</v>
      </c>
      <c r="H5" s="19" t="s">
        <v>46</v>
      </c>
      <c r="I5" s="35" t="s">
        <v>47</v>
      </c>
      <c r="J5" s="35" t="s">
        <v>48</v>
      </c>
      <c r="K5" s="35" t="s">
        <v>49</v>
      </c>
      <c r="L5" s="40">
        <v>4837500</v>
      </c>
      <c r="M5" s="41">
        <v>3535200</v>
      </c>
      <c r="N5" s="42">
        <f>L5-M5</f>
        <v>1302300</v>
      </c>
      <c r="O5" s="43">
        <f>M5/L5</f>
        <v>0.730790697674419</v>
      </c>
      <c r="P5" s="44" t="s">
        <v>49</v>
      </c>
      <c r="Q5" s="47" t="s">
        <v>50</v>
      </c>
      <c r="R5" s="52" t="s">
        <v>51</v>
      </c>
    </row>
    <row r="6" customFormat="1" ht="68" customHeight="1" spans="1:18">
      <c r="A6" s="11" t="s">
        <v>61</v>
      </c>
      <c r="B6" s="15" t="s">
        <v>62</v>
      </c>
      <c r="C6" s="16">
        <v>44945</v>
      </c>
      <c r="D6" s="11" t="s">
        <v>63</v>
      </c>
      <c r="E6" s="17">
        <v>44960</v>
      </c>
      <c r="F6" s="15" t="s">
        <v>64</v>
      </c>
      <c r="G6" s="19" t="s">
        <v>45</v>
      </c>
      <c r="H6" s="20" t="s">
        <v>65</v>
      </c>
      <c r="I6" s="35" t="s">
        <v>47</v>
      </c>
      <c r="J6" s="45" t="s">
        <v>66</v>
      </c>
      <c r="K6" s="35" t="s">
        <v>49</v>
      </c>
      <c r="L6" s="46">
        <v>2187500</v>
      </c>
      <c r="M6" s="42"/>
      <c r="N6" s="42">
        <f>L6-M6</f>
        <v>2187500</v>
      </c>
      <c r="O6" s="43">
        <f>M6/L6</f>
        <v>0</v>
      </c>
      <c r="P6" s="47" t="s">
        <v>49</v>
      </c>
      <c r="Q6" s="47" t="s">
        <v>50</v>
      </c>
      <c r="R6" s="52" t="s">
        <v>51</v>
      </c>
    </row>
    <row r="7" s="1" customFormat="1" ht="27" customHeight="1" spans="1:18">
      <c r="A7" s="12" t="s">
        <v>12</v>
      </c>
      <c r="B7" s="13"/>
      <c r="C7" s="13"/>
      <c r="D7" s="13"/>
      <c r="E7" s="13"/>
      <c r="F7" s="13"/>
      <c r="G7" s="13"/>
      <c r="H7" s="13"/>
      <c r="I7" s="13"/>
      <c r="J7" s="13"/>
      <c r="K7" s="36"/>
      <c r="L7" s="48">
        <f>SUBTOTAL(9,L5:L6)</f>
        <v>7025000</v>
      </c>
      <c r="M7" s="48">
        <f>SUBTOTAL(9,M5:M6)</f>
        <v>3535200</v>
      </c>
      <c r="N7" s="48">
        <f>SUBTOTAL(9,N5:N6)</f>
        <v>3489800</v>
      </c>
      <c r="O7" s="38">
        <f>M7/L7</f>
        <v>0.503231316725979</v>
      </c>
      <c r="P7" s="37"/>
      <c r="Q7" s="48"/>
      <c r="R7" s="49"/>
    </row>
    <row r="8" customFormat="1" ht="48" spans="1:19">
      <c r="A8" s="15" t="s">
        <v>41</v>
      </c>
      <c r="B8" s="15" t="s">
        <v>42</v>
      </c>
      <c r="C8" s="16">
        <v>44907</v>
      </c>
      <c r="D8" s="11" t="s">
        <v>43</v>
      </c>
      <c r="E8" s="17">
        <v>44939</v>
      </c>
      <c r="F8" s="11" t="s">
        <v>44</v>
      </c>
      <c r="G8" s="21" t="s">
        <v>88</v>
      </c>
      <c r="H8" s="19" t="s">
        <v>89</v>
      </c>
      <c r="I8" s="35" t="s">
        <v>47</v>
      </c>
      <c r="J8" s="35" t="s">
        <v>48</v>
      </c>
      <c r="K8" s="35" t="s">
        <v>49</v>
      </c>
      <c r="L8" s="40">
        <v>1622500</v>
      </c>
      <c r="M8" s="40">
        <v>688626.12</v>
      </c>
      <c r="N8" s="42">
        <f t="shared" ref="N8:N10" si="0">L8-M8</f>
        <v>933873.88</v>
      </c>
      <c r="O8" s="43">
        <f t="shared" ref="O8:O42" si="1">M8/L8</f>
        <v>0.424422878274268</v>
      </c>
      <c r="P8" s="44" t="s">
        <v>49</v>
      </c>
      <c r="Q8" s="47" t="s">
        <v>50</v>
      </c>
      <c r="R8" s="52" t="s">
        <v>51</v>
      </c>
      <c r="S8" s="2"/>
    </row>
    <row r="9" customFormat="1" ht="48" spans="1:18">
      <c r="A9" s="11" t="s">
        <v>61</v>
      </c>
      <c r="B9" s="15" t="s">
        <v>62</v>
      </c>
      <c r="C9" s="16">
        <v>44945</v>
      </c>
      <c r="D9" s="11" t="s">
        <v>63</v>
      </c>
      <c r="E9" s="17">
        <v>44960</v>
      </c>
      <c r="F9" s="15" t="s">
        <v>64</v>
      </c>
      <c r="G9" s="21" t="s">
        <v>88</v>
      </c>
      <c r="H9" s="19" t="s">
        <v>89</v>
      </c>
      <c r="I9" s="35" t="s">
        <v>47</v>
      </c>
      <c r="J9" s="45" t="s">
        <v>66</v>
      </c>
      <c r="K9" s="35" t="s">
        <v>49</v>
      </c>
      <c r="L9" s="40">
        <v>1577500</v>
      </c>
      <c r="M9" s="42"/>
      <c r="N9" s="42">
        <f t="shared" si="0"/>
        <v>1577500</v>
      </c>
      <c r="O9" s="43">
        <f t="shared" si="1"/>
        <v>0</v>
      </c>
      <c r="P9" s="44" t="s">
        <v>50</v>
      </c>
      <c r="Q9" s="47" t="s">
        <v>50</v>
      </c>
      <c r="R9" s="52" t="s">
        <v>51</v>
      </c>
    </row>
    <row r="10" customFormat="1" ht="48" spans="1:18">
      <c r="A10" s="15" t="s">
        <v>41</v>
      </c>
      <c r="B10" s="15" t="s">
        <v>42</v>
      </c>
      <c r="C10" s="16">
        <v>44907</v>
      </c>
      <c r="D10" s="11" t="s">
        <v>43</v>
      </c>
      <c r="E10" s="17">
        <v>44939</v>
      </c>
      <c r="F10" s="11" t="s">
        <v>44</v>
      </c>
      <c r="G10" s="21" t="s">
        <v>88</v>
      </c>
      <c r="H10" s="19" t="s">
        <v>90</v>
      </c>
      <c r="I10" s="35" t="s">
        <v>47</v>
      </c>
      <c r="J10" s="35" t="s">
        <v>48</v>
      </c>
      <c r="K10" s="35" t="s">
        <v>49</v>
      </c>
      <c r="L10" s="40">
        <v>2000000</v>
      </c>
      <c r="M10" s="42"/>
      <c r="N10" s="42">
        <f t="shared" si="0"/>
        <v>2000000</v>
      </c>
      <c r="O10" s="43">
        <f t="shared" si="1"/>
        <v>0</v>
      </c>
      <c r="P10" s="44" t="s">
        <v>49</v>
      </c>
      <c r="Q10" s="47" t="s">
        <v>50</v>
      </c>
      <c r="R10" s="52" t="s">
        <v>51</v>
      </c>
    </row>
    <row r="11" customFormat="1" ht="26" customHeight="1" spans="1:18">
      <c r="A11" s="22" t="s">
        <v>14</v>
      </c>
      <c r="B11" s="22"/>
      <c r="C11" s="22"/>
      <c r="D11" s="22"/>
      <c r="E11" s="22"/>
      <c r="F11" s="22"/>
      <c r="G11" s="23"/>
      <c r="H11" s="22"/>
      <c r="I11" s="22"/>
      <c r="J11" s="22"/>
      <c r="K11" s="22"/>
      <c r="L11" s="48">
        <f t="shared" ref="L11:N11" si="2">SUBTOTAL(9,L8:L10)</f>
        <v>5200000</v>
      </c>
      <c r="M11" s="48">
        <f t="shared" si="2"/>
        <v>688626.12</v>
      </c>
      <c r="N11" s="48">
        <f t="shared" si="2"/>
        <v>4511373.88</v>
      </c>
      <c r="O11" s="38">
        <f t="shared" si="1"/>
        <v>0.1324281</v>
      </c>
      <c r="P11" s="49"/>
      <c r="Q11" s="48"/>
      <c r="R11" s="49"/>
    </row>
    <row r="12" customFormat="1" ht="48" spans="1:18">
      <c r="A12" s="15" t="s">
        <v>41</v>
      </c>
      <c r="B12" s="15" t="s">
        <v>42</v>
      </c>
      <c r="C12" s="16">
        <v>44907</v>
      </c>
      <c r="D12" s="11" t="s">
        <v>43</v>
      </c>
      <c r="E12" s="17">
        <v>44939</v>
      </c>
      <c r="F12" s="11" t="s">
        <v>44</v>
      </c>
      <c r="G12" s="18" t="s">
        <v>91</v>
      </c>
      <c r="H12" s="18" t="s">
        <v>92</v>
      </c>
      <c r="I12" s="35" t="s">
        <v>47</v>
      </c>
      <c r="J12" s="35" t="s">
        <v>48</v>
      </c>
      <c r="K12" s="35" t="s">
        <v>49</v>
      </c>
      <c r="L12" s="40">
        <v>3500000</v>
      </c>
      <c r="M12" s="41">
        <v>1450000</v>
      </c>
      <c r="N12" s="42">
        <f t="shared" ref="N12:N22" si="3">L12-M12</f>
        <v>2050000</v>
      </c>
      <c r="O12" s="43">
        <f t="shared" si="1"/>
        <v>0.414285714285714</v>
      </c>
      <c r="P12" s="44" t="s">
        <v>50</v>
      </c>
      <c r="Q12" s="47" t="s">
        <v>50</v>
      </c>
      <c r="R12" s="52" t="s">
        <v>51</v>
      </c>
    </row>
    <row r="13" customFormat="1" ht="29" customHeight="1" spans="1:18">
      <c r="A13" s="22" t="s">
        <v>15</v>
      </c>
      <c r="B13" s="22"/>
      <c r="C13" s="22"/>
      <c r="D13" s="22"/>
      <c r="E13" s="22"/>
      <c r="F13" s="22"/>
      <c r="G13" s="23"/>
      <c r="H13" s="22"/>
      <c r="I13" s="22"/>
      <c r="J13" s="22"/>
      <c r="K13" s="22"/>
      <c r="L13" s="48">
        <f t="shared" ref="L13:N13" si="4">SUBTOTAL(9,L12:L12)</f>
        <v>3500000</v>
      </c>
      <c r="M13" s="48">
        <f t="shared" si="4"/>
        <v>1450000</v>
      </c>
      <c r="N13" s="48">
        <f t="shared" si="4"/>
        <v>2050000</v>
      </c>
      <c r="O13" s="38">
        <f t="shared" si="1"/>
        <v>0.414285714285714</v>
      </c>
      <c r="P13" s="49"/>
      <c r="Q13" s="48"/>
      <c r="R13" s="49"/>
    </row>
    <row r="14" customFormat="1" ht="36" spans="1:18">
      <c r="A14" s="11" t="s">
        <v>61</v>
      </c>
      <c r="B14" s="15" t="s">
        <v>62</v>
      </c>
      <c r="C14" s="16">
        <v>44945</v>
      </c>
      <c r="D14" s="11" t="s">
        <v>63</v>
      </c>
      <c r="E14" s="17">
        <v>44960</v>
      </c>
      <c r="F14" s="15" t="s">
        <v>64</v>
      </c>
      <c r="G14" s="21" t="s">
        <v>93</v>
      </c>
      <c r="H14" s="24" t="s">
        <v>94</v>
      </c>
      <c r="I14" s="35" t="s">
        <v>47</v>
      </c>
      <c r="J14" s="45" t="s">
        <v>66</v>
      </c>
      <c r="K14" s="35" t="s">
        <v>49</v>
      </c>
      <c r="L14" s="50">
        <v>2800000</v>
      </c>
      <c r="M14" s="50">
        <v>2800000</v>
      </c>
      <c r="N14" s="42">
        <f t="shared" si="3"/>
        <v>0</v>
      </c>
      <c r="O14" s="43">
        <f t="shared" si="1"/>
        <v>1</v>
      </c>
      <c r="P14" s="44" t="s">
        <v>50</v>
      </c>
      <c r="Q14" s="47" t="s">
        <v>50</v>
      </c>
      <c r="R14" s="53" t="s">
        <v>95</v>
      </c>
    </row>
    <row r="15" customFormat="1" ht="33" customHeight="1" spans="1:18">
      <c r="A15" s="22" t="s">
        <v>16</v>
      </c>
      <c r="B15" s="22"/>
      <c r="C15" s="22"/>
      <c r="D15" s="22"/>
      <c r="E15" s="22"/>
      <c r="F15" s="22"/>
      <c r="G15" s="23"/>
      <c r="H15" s="22"/>
      <c r="I15" s="22"/>
      <c r="J15" s="22"/>
      <c r="K15" s="22"/>
      <c r="L15" s="48">
        <f t="shared" ref="L15:N15" si="5">SUBTOTAL(9,L14:L14)</f>
        <v>2800000</v>
      </c>
      <c r="M15" s="48">
        <f t="shared" si="5"/>
        <v>2800000</v>
      </c>
      <c r="N15" s="48">
        <f t="shared" si="5"/>
        <v>0</v>
      </c>
      <c r="O15" s="38">
        <f t="shared" si="1"/>
        <v>1</v>
      </c>
      <c r="P15" s="49"/>
      <c r="Q15" s="48"/>
      <c r="R15" s="49"/>
    </row>
    <row r="16" customFormat="1" ht="48" spans="1:18">
      <c r="A16" s="15" t="s">
        <v>41</v>
      </c>
      <c r="B16" s="15" t="s">
        <v>42</v>
      </c>
      <c r="C16" s="16">
        <v>44907</v>
      </c>
      <c r="D16" s="11" t="s">
        <v>43</v>
      </c>
      <c r="E16" s="17">
        <v>44939</v>
      </c>
      <c r="F16" s="11" t="s">
        <v>44</v>
      </c>
      <c r="G16" s="19" t="s">
        <v>96</v>
      </c>
      <c r="H16" s="19" t="s">
        <v>97</v>
      </c>
      <c r="I16" s="35" t="s">
        <v>47</v>
      </c>
      <c r="J16" s="35" t="s">
        <v>48</v>
      </c>
      <c r="K16" s="35" t="s">
        <v>49</v>
      </c>
      <c r="L16" s="40">
        <v>6500000</v>
      </c>
      <c r="M16" s="42"/>
      <c r="N16" s="42">
        <f t="shared" si="3"/>
        <v>6500000</v>
      </c>
      <c r="O16" s="43">
        <f t="shared" si="1"/>
        <v>0</v>
      </c>
      <c r="P16" s="44" t="s">
        <v>49</v>
      </c>
      <c r="Q16" s="40" t="s">
        <v>49</v>
      </c>
      <c r="R16" s="52" t="s">
        <v>51</v>
      </c>
    </row>
    <row r="17" customFormat="1" ht="48" spans="1:18">
      <c r="A17" s="15" t="s">
        <v>41</v>
      </c>
      <c r="B17" s="15" t="s">
        <v>42</v>
      </c>
      <c r="C17" s="16">
        <v>44907</v>
      </c>
      <c r="D17" s="11" t="s">
        <v>43</v>
      </c>
      <c r="E17" s="17">
        <v>44939</v>
      </c>
      <c r="F17" s="11" t="s">
        <v>44</v>
      </c>
      <c r="G17" s="19" t="s">
        <v>96</v>
      </c>
      <c r="H17" s="19" t="s">
        <v>98</v>
      </c>
      <c r="I17" s="35" t="s">
        <v>47</v>
      </c>
      <c r="J17" s="35" t="s">
        <v>48</v>
      </c>
      <c r="K17" s="35" t="s">
        <v>49</v>
      </c>
      <c r="L17" s="40">
        <v>2000000</v>
      </c>
      <c r="M17" s="42"/>
      <c r="N17" s="42">
        <f t="shared" si="3"/>
        <v>2000000</v>
      </c>
      <c r="O17" s="43">
        <f t="shared" si="1"/>
        <v>0</v>
      </c>
      <c r="P17" s="44" t="s">
        <v>50</v>
      </c>
      <c r="Q17" s="40" t="s">
        <v>49</v>
      </c>
      <c r="R17" s="52" t="s">
        <v>51</v>
      </c>
    </row>
    <row r="18" customFormat="1" ht="48" spans="1:18">
      <c r="A18" s="11" t="s">
        <v>61</v>
      </c>
      <c r="B18" s="15" t="s">
        <v>62</v>
      </c>
      <c r="C18" s="16">
        <v>44945</v>
      </c>
      <c r="D18" s="11" t="s">
        <v>63</v>
      </c>
      <c r="E18" s="17">
        <v>44960</v>
      </c>
      <c r="F18" s="25" t="s">
        <v>64</v>
      </c>
      <c r="G18" s="19" t="s">
        <v>96</v>
      </c>
      <c r="H18" s="19" t="s">
        <v>98</v>
      </c>
      <c r="I18" s="35" t="s">
        <v>47</v>
      </c>
      <c r="J18" s="51" t="s">
        <v>66</v>
      </c>
      <c r="K18" s="35" t="s">
        <v>49</v>
      </c>
      <c r="L18" s="40">
        <v>1390000</v>
      </c>
      <c r="M18" s="42"/>
      <c r="N18" s="42">
        <f t="shared" si="3"/>
        <v>1390000</v>
      </c>
      <c r="O18" s="43">
        <f t="shared" si="1"/>
        <v>0</v>
      </c>
      <c r="P18" s="44" t="s">
        <v>50</v>
      </c>
      <c r="Q18" s="40" t="s">
        <v>49</v>
      </c>
      <c r="R18" s="52" t="s">
        <v>51</v>
      </c>
    </row>
    <row r="19" customFormat="1" ht="48" spans="1:18">
      <c r="A19" s="15" t="s">
        <v>41</v>
      </c>
      <c r="B19" s="15" t="s">
        <v>42</v>
      </c>
      <c r="C19" s="16">
        <v>44907</v>
      </c>
      <c r="D19" s="11" t="s">
        <v>43</v>
      </c>
      <c r="E19" s="17">
        <v>44939</v>
      </c>
      <c r="F19" s="11" t="s">
        <v>44</v>
      </c>
      <c r="G19" s="19" t="s">
        <v>96</v>
      </c>
      <c r="H19" s="19" t="s">
        <v>99</v>
      </c>
      <c r="I19" s="35" t="s">
        <v>47</v>
      </c>
      <c r="J19" s="35" t="s">
        <v>48</v>
      </c>
      <c r="K19" s="35" t="s">
        <v>49</v>
      </c>
      <c r="L19" s="40">
        <v>2000000</v>
      </c>
      <c r="M19" s="42"/>
      <c r="N19" s="42">
        <f t="shared" si="3"/>
        <v>2000000</v>
      </c>
      <c r="O19" s="43">
        <f t="shared" si="1"/>
        <v>0</v>
      </c>
      <c r="P19" s="44" t="s">
        <v>50</v>
      </c>
      <c r="Q19" s="40" t="s">
        <v>49</v>
      </c>
      <c r="R19" s="52" t="s">
        <v>51</v>
      </c>
    </row>
    <row r="20" customFormat="1" ht="48" spans="1:18">
      <c r="A20" s="11" t="s">
        <v>61</v>
      </c>
      <c r="B20" s="15" t="s">
        <v>62</v>
      </c>
      <c r="C20" s="16">
        <v>44945</v>
      </c>
      <c r="D20" s="11" t="s">
        <v>63</v>
      </c>
      <c r="E20" s="17">
        <v>44960</v>
      </c>
      <c r="F20" s="25" t="s">
        <v>64</v>
      </c>
      <c r="G20" s="19" t="s">
        <v>96</v>
      </c>
      <c r="H20" s="19" t="s">
        <v>99</v>
      </c>
      <c r="I20" s="35" t="s">
        <v>47</v>
      </c>
      <c r="J20" s="51" t="s">
        <v>66</v>
      </c>
      <c r="K20" s="35" t="s">
        <v>49</v>
      </c>
      <c r="L20" s="40">
        <v>2000000</v>
      </c>
      <c r="M20" s="42"/>
      <c r="N20" s="42">
        <f t="shared" si="3"/>
        <v>2000000</v>
      </c>
      <c r="O20" s="43">
        <f t="shared" si="1"/>
        <v>0</v>
      </c>
      <c r="P20" s="44" t="s">
        <v>50</v>
      </c>
      <c r="Q20" s="40" t="s">
        <v>49</v>
      </c>
      <c r="R20" s="52" t="s">
        <v>51</v>
      </c>
    </row>
    <row r="21" customFormat="1" ht="48" spans="1:18">
      <c r="A21" s="11" t="s">
        <v>61</v>
      </c>
      <c r="B21" s="15" t="s">
        <v>62</v>
      </c>
      <c r="C21" s="16">
        <v>44945</v>
      </c>
      <c r="D21" s="11" t="s">
        <v>63</v>
      </c>
      <c r="E21" s="17">
        <v>44960</v>
      </c>
      <c r="F21" s="25" t="s">
        <v>64</v>
      </c>
      <c r="G21" s="26" t="s">
        <v>96</v>
      </c>
      <c r="H21" s="26" t="s">
        <v>100</v>
      </c>
      <c r="I21" s="35" t="s">
        <v>47</v>
      </c>
      <c r="J21" s="51" t="s">
        <v>66</v>
      </c>
      <c r="K21" s="35" t="s">
        <v>49</v>
      </c>
      <c r="L21" s="40">
        <v>985000</v>
      </c>
      <c r="M21" s="42"/>
      <c r="N21" s="42">
        <f t="shared" si="3"/>
        <v>985000</v>
      </c>
      <c r="O21" s="43">
        <f t="shared" si="1"/>
        <v>0</v>
      </c>
      <c r="P21" s="44" t="s">
        <v>49</v>
      </c>
      <c r="Q21" s="40" t="s">
        <v>49</v>
      </c>
      <c r="R21" s="52" t="s">
        <v>51</v>
      </c>
    </row>
    <row r="22" customFormat="1" ht="44" customHeight="1" spans="1:18">
      <c r="A22" s="11" t="s">
        <v>61</v>
      </c>
      <c r="B22" s="15" t="s">
        <v>62</v>
      </c>
      <c r="C22" s="16">
        <v>44945</v>
      </c>
      <c r="D22" s="11" t="s">
        <v>63</v>
      </c>
      <c r="E22" s="17">
        <v>44960</v>
      </c>
      <c r="F22" s="25" t="s">
        <v>64</v>
      </c>
      <c r="G22" s="26" t="s">
        <v>96</v>
      </c>
      <c r="H22" s="26" t="s">
        <v>100</v>
      </c>
      <c r="I22" s="35" t="s">
        <v>47</v>
      </c>
      <c r="J22" s="51" t="s">
        <v>66</v>
      </c>
      <c r="K22" s="35" t="s">
        <v>49</v>
      </c>
      <c r="L22" s="40">
        <v>4015000</v>
      </c>
      <c r="M22" s="42"/>
      <c r="N22" s="42">
        <f t="shared" si="3"/>
        <v>4015000</v>
      </c>
      <c r="O22" s="43">
        <f t="shared" si="1"/>
        <v>0</v>
      </c>
      <c r="P22" s="44" t="s">
        <v>49</v>
      </c>
      <c r="Q22" s="40" t="s">
        <v>49</v>
      </c>
      <c r="R22" s="53" t="s">
        <v>95</v>
      </c>
    </row>
    <row r="23" customFormat="1" ht="29" customHeight="1" spans="1:18">
      <c r="A23" s="22" t="s">
        <v>17</v>
      </c>
      <c r="B23" s="22"/>
      <c r="C23" s="22"/>
      <c r="D23" s="22"/>
      <c r="E23" s="22"/>
      <c r="F23" s="22"/>
      <c r="G23" s="23"/>
      <c r="H23" s="22"/>
      <c r="I23" s="22"/>
      <c r="J23" s="22"/>
      <c r="K23" s="22"/>
      <c r="L23" s="48">
        <f t="shared" ref="L23:N23" si="6">SUBTOTAL(9,L16:L22)</f>
        <v>18890000</v>
      </c>
      <c r="M23" s="48">
        <f t="shared" si="6"/>
        <v>0</v>
      </c>
      <c r="N23" s="48">
        <f t="shared" si="6"/>
        <v>18890000</v>
      </c>
      <c r="O23" s="38">
        <f t="shared" si="1"/>
        <v>0</v>
      </c>
      <c r="P23" s="49"/>
      <c r="Q23" s="48"/>
      <c r="R23" s="49"/>
    </row>
    <row r="24" customFormat="1" ht="48" spans="1:18">
      <c r="A24" s="15" t="s">
        <v>41</v>
      </c>
      <c r="B24" s="15" t="s">
        <v>42</v>
      </c>
      <c r="C24" s="16">
        <v>44907</v>
      </c>
      <c r="D24" s="11" t="s">
        <v>43</v>
      </c>
      <c r="E24" s="17">
        <v>44939</v>
      </c>
      <c r="F24" s="11" t="s">
        <v>44</v>
      </c>
      <c r="G24" s="18" t="s">
        <v>101</v>
      </c>
      <c r="H24" s="18" t="s">
        <v>102</v>
      </c>
      <c r="I24" s="35" t="s">
        <v>47</v>
      </c>
      <c r="J24" s="35" t="s">
        <v>48</v>
      </c>
      <c r="K24" s="35" t="s">
        <v>49</v>
      </c>
      <c r="L24" s="40">
        <v>5500000</v>
      </c>
      <c r="M24" s="42"/>
      <c r="N24" s="42">
        <f t="shared" ref="N24:N29" si="7">L24-M24</f>
        <v>5500000</v>
      </c>
      <c r="O24" s="43">
        <f t="shared" si="1"/>
        <v>0</v>
      </c>
      <c r="P24" s="44" t="s">
        <v>49</v>
      </c>
      <c r="Q24" s="40" t="s">
        <v>49</v>
      </c>
      <c r="R24" s="52" t="s">
        <v>51</v>
      </c>
    </row>
    <row r="25" customFormat="1" ht="48" spans="1:18">
      <c r="A25" s="15" t="s">
        <v>41</v>
      </c>
      <c r="B25" s="15" t="s">
        <v>42</v>
      </c>
      <c r="C25" s="16">
        <v>44907</v>
      </c>
      <c r="D25" s="11" t="s">
        <v>43</v>
      </c>
      <c r="E25" s="17">
        <v>44939</v>
      </c>
      <c r="F25" s="11" t="s">
        <v>44</v>
      </c>
      <c r="G25" s="19" t="s">
        <v>101</v>
      </c>
      <c r="H25" s="18" t="s">
        <v>103</v>
      </c>
      <c r="I25" s="35" t="s">
        <v>47</v>
      </c>
      <c r="J25" s="35" t="s">
        <v>48</v>
      </c>
      <c r="K25" s="35" t="s">
        <v>49</v>
      </c>
      <c r="L25" s="50">
        <v>2000000</v>
      </c>
      <c r="M25" s="42"/>
      <c r="N25" s="42">
        <f t="shared" si="7"/>
        <v>2000000</v>
      </c>
      <c r="O25" s="43">
        <f t="shared" si="1"/>
        <v>0</v>
      </c>
      <c r="P25" s="44" t="s">
        <v>50</v>
      </c>
      <c r="Q25" s="40" t="s">
        <v>49</v>
      </c>
      <c r="R25" s="52" t="s">
        <v>51</v>
      </c>
    </row>
    <row r="26" customFormat="1" ht="48" spans="1:18">
      <c r="A26" s="11" t="s">
        <v>61</v>
      </c>
      <c r="B26" s="15" t="s">
        <v>62</v>
      </c>
      <c r="C26" s="16">
        <v>44945</v>
      </c>
      <c r="D26" s="11" t="s">
        <v>63</v>
      </c>
      <c r="E26" s="17">
        <v>44960</v>
      </c>
      <c r="F26" s="25" t="s">
        <v>64</v>
      </c>
      <c r="G26" s="27" t="s">
        <v>101</v>
      </c>
      <c r="H26" s="28" t="s">
        <v>103</v>
      </c>
      <c r="I26" s="35" t="s">
        <v>47</v>
      </c>
      <c r="J26" s="51" t="s">
        <v>66</v>
      </c>
      <c r="K26" s="35" t="s">
        <v>49</v>
      </c>
      <c r="L26" s="50">
        <v>940000</v>
      </c>
      <c r="M26" s="42"/>
      <c r="N26" s="42">
        <f t="shared" si="7"/>
        <v>940000</v>
      </c>
      <c r="O26" s="43">
        <f t="shared" si="1"/>
        <v>0</v>
      </c>
      <c r="P26" s="44" t="s">
        <v>50</v>
      </c>
      <c r="Q26" s="40" t="s">
        <v>49</v>
      </c>
      <c r="R26" s="52" t="s">
        <v>51</v>
      </c>
    </row>
    <row r="27" customFormat="1" ht="36" spans="1:18">
      <c r="A27" s="11" t="s">
        <v>61</v>
      </c>
      <c r="B27" s="15" t="s">
        <v>62</v>
      </c>
      <c r="C27" s="16">
        <v>44945</v>
      </c>
      <c r="D27" s="11" t="s">
        <v>63</v>
      </c>
      <c r="E27" s="17">
        <v>44960</v>
      </c>
      <c r="F27" s="25" t="s">
        <v>64</v>
      </c>
      <c r="G27" s="27" t="s">
        <v>101</v>
      </c>
      <c r="H27" s="28" t="s">
        <v>103</v>
      </c>
      <c r="I27" s="35" t="s">
        <v>47</v>
      </c>
      <c r="J27" s="51" t="s">
        <v>66</v>
      </c>
      <c r="K27" s="35" t="s">
        <v>49</v>
      </c>
      <c r="L27" s="50">
        <v>495000</v>
      </c>
      <c r="M27" s="42"/>
      <c r="N27" s="42">
        <f t="shared" si="7"/>
        <v>495000</v>
      </c>
      <c r="O27" s="43">
        <f t="shared" si="1"/>
        <v>0</v>
      </c>
      <c r="P27" s="44" t="s">
        <v>50</v>
      </c>
      <c r="Q27" s="40" t="s">
        <v>49</v>
      </c>
      <c r="R27" s="53" t="s">
        <v>95</v>
      </c>
    </row>
    <row r="28" customFormat="1" ht="48" customHeight="1" spans="1:18">
      <c r="A28" s="15" t="s">
        <v>41</v>
      </c>
      <c r="B28" s="15" t="s">
        <v>42</v>
      </c>
      <c r="C28" s="16">
        <v>44907</v>
      </c>
      <c r="D28" s="11" t="s">
        <v>43</v>
      </c>
      <c r="E28" s="17">
        <v>44939</v>
      </c>
      <c r="F28" s="11" t="s">
        <v>44</v>
      </c>
      <c r="G28" s="19" t="s">
        <v>101</v>
      </c>
      <c r="H28" s="18" t="s">
        <v>104</v>
      </c>
      <c r="I28" s="35" t="s">
        <v>47</v>
      </c>
      <c r="J28" s="35" t="s">
        <v>48</v>
      </c>
      <c r="K28" s="35" t="s">
        <v>49</v>
      </c>
      <c r="L28" s="40">
        <v>2000000</v>
      </c>
      <c r="M28" s="42"/>
      <c r="N28" s="42">
        <f t="shared" si="7"/>
        <v>2000000</v>
      </c>
      <c r="O28" s="43">
        <f t="shared" si="1"/>
        <v>0</v>
      </c>
      <c r="P28" s="44" t="s">
        <v>50</v>
      </c>
      <c r="Q28" s="40" t="s">
        <v>49</v>
      </c>
      <c r="R28" s="52" t="s">
        <v>51</v>
      </c>
    </row>
    <row r="29" customFormat="1" ht="40" customHeight="1" spans="1:18">
      <c r="A29" s="11" t="s">
        <v>61</v>
      </c>
      <c r="B29" s="15" t="s">
        <v>62</v>
      </c>
      <c r="C29" s="16">
        <v>44945</v>
      </c>
      <c r="D29" s="11" t="s">
        <v>63</v>
      </c>
      <c r="E29" s="17">
        <v>44960</v>
      </c>
      <c r="F29" s="25" t="s">
        <v>64</v>
      </c>
      <c r="G29" s="19" t="s">
        <v>101</v>
      </c>
      <c r="H29" s="18" t="s">
        <v>104</v>
      </c>
      <c r="I29" s="35" t="s">
        <v>47</v>
      </c>
      <c r="J29" s="51" t="s">
        <v>66</v>
      </c>
      <c r="K29" s="35" t="s">
        <v>49</v>
      </c>
      <c r="L29" s="40">
        <v>460000</v>
      </c>
      <c r="M29" s="42"/>
      <c r="N29" s="42">
        <f t="shared" si="7"/>
        <v>460000</v>
      </c>
      <c r="O29" s="43">
        <f t="shared" si="1"/>
        <v>0</v>
      </c>
      <c r="P29" s="44" t="s">
        <v>50</v>
      </c>
      <c r="Q29" s="40" t="s">
        <v>49</v>
      </c>
      <c r="R29" s="53" t="s">
        <v>95</v>
      </c>
    </row>
    <row r="30" customFormat="1" ht="23" customHeight="1" spans="1:18">
      <c r="A30" s="22" t="s">
        <v>18</v>
      </c>
      <c r="B30" s="22"/>
      <c r="C30" s="22"/>
      <c r="D30" s="22"/>
      <c r="E30" s="22"/>
      <c r="F30" s="22"/>
      <c r="G30" s="23"/>
      <c r="H30" s="22"/>
      <c r="I30" s="22"/>
      <c r="J30" s="22"/>
      <c r="K30" s="22"/>
      <c r="L30" s="48">
        <f t="shared" ref="L30:N30" si="8">SUBTOTAL(9,L24:L29)</f>
        <v>11395000</v>
      </c>
      <c r="M30" s="48">
        <f t="shared" si="8"/>
        <v>0</v>
      </c>
      <c r="N30" s="48">
        <f t="shared" si="8"/>
        <v>11395000</v>
      </c>
      <c r="O30" s="38">
        <f t="shared" si="1"/>
        <v>0</v>
      </c>
      <c r="P30" s="49"/>
      <c r="Q30" s="48"/>
      <c r="R30" s="49"/>
    </row>
    <row r="31" customFormat="1" ht="48" spans="1:18">
      <c r="A31" s="15" t="s">
        <v>41</v>
      </c>
      <c r="B31" s="15" t="s">
        <v>42</v>
      </c>
      <c r="C31" s="16">
        <v>44907</v>
      </c>
      <c r="D31" s="11" t="s">
        <v>43</v>
      </c>
      <c r="E31" s="17">
        <v>44939</v>
      </c>
      <c r="F31" s="11" t="s">
        <v>44</v>
      </c>
      <c r="G31" s="18" t="s">
        <v>105</v>
      </c>
      <c r="H31" s="19" t="s">
        <v>106</v>
      </c>
      <c r="I31" s="35" t="s">
        <v>47</v>
      </c>
      <c r="J31" s="35" t="s">
        <v>48</v>
      </c>
      <c r="K31" s="35" t="s">
        <v>49</v>
      </c>
      <c r="L31" s="40">
        <v>3900000</v>
      </c>
      <c r="M31" s="42"/>
      <c r="N31" s="42">
        <f t="shared" ref="N31:N34" si="9">L31-M31</f>
        <v>3900000</v>
      </c>
      <c r="O31" s="43">
        <f t="shared" si="1"/>
        <v>0</v>
      </c>
      <c r="P31" s="44" t="s">
        <v>50</v>
      </c>
      <c r="Q31" s="44" t="s">
        <v>50</v>
      </c>
      <c r="R31" s="44" t="s">
        <v>107</v>
      </c>
    </row>
    <row r="32" customFormat="1" ht="27" customHeight="1" spans="1:18">
      <c r="A32" s="22" t="s">
        <v>19</v>
      </c>
      <c r="B32" s="22"/>
      <c r="C32" s="22"/>
      <c r="D32" s="22"/>
      <c r="E32" s="22"/>
      <c r="F32" s="22"/>
      <c r="G32" s="23"/>
      <c r="H32" s="22"/>
      <c r="I32" s="22"/>
      <c r="J32" s="22"/>
      <c r="K32" s="22"/>
      <c r="L32" s="48">
        <f t="shared" ref="L32:N32" si="10">SUBTOTAL(9,L31:L31)</f>
        <v>3900000</v>
      </c>
      <c r="M32" s="48">
        <f t="shared" si="10"/>
        <v>0</v>
      </c>
      <c r="N32" s="48">
        <f t="shared" si="10"/>
        <v>3900000</v>
      </c>
      <c r="O32" s="38">
        <f t="shared" si="1"/>
        <v>0</v>
      </c>
      <c r="P32" s="49"/>
      <c r="Q32" s="48"/>
      <c r="R32" s="49"/>
    </row>
    <row r="33" customFormat="1" ht="48" spans="1:18">
      <c r="A33" s="15" t="s">
        <v>41</v>
      </c>
      <c r="B33" s="15" t="s">
        <v>42</v>
      </c>
      <c r="C33" s="16">
        <v>44907</v>
      </c>
      <c r="D33" s="11" t="s">
        <v>43</v>
      </c>
      <c r="E33" s="17">
        <v>44939</v>
      </c>
      <c r="F33" s="11" t="s">
        <v>44</v>
      </c>
      <c r="G33" s="18" t="s">
        <v>108</v>
      </c>
      <c r="H33" s="18" t="s">
        <v>109</v>
      </c>
      <c r="I33" s="35" t="s">
        <v>47</v>
      </c>
      <c r="J33" s="35" t="s">
        <v>48</v>
      </c>
      <c r="K33" s="35" t="s">
        <v>49</v>
      </c>
      <c r="L33" s="40">
        <v>3220000</v>
      </c>
      <c r="M33" s="42"/>
      <c r="N33" s="42">
        <f t="shared" si="9"/>
        <v>3220000</v>
      </c>
      <c r="O33" s="43">
        <f t="shared" si="1"/>
        <v>0</v>
      </c>
      <c r="P33" s="44" t="s">
        <v>49</v>
      </c>
      <c r="Q33" s="44" t="s">
        <v>50</v>
      </c>
      <c r="R33" s="52" t="s">
        <v>51</v>
      </c>
    </row>
    <row r="34" customFormat="1" ht="48" spans="1:18">
      <c r="A34" s="15" t="s">
        <v>41</v>
      </c>
      <c r="B34" s="15" t="s">
        <v>42</v>
      </c>
      <c r="C34" s="16">
        <v>44907</v>
      </c>
      <c r="D34" s="11" t="s">
        <v>43</v>
      </c>
      <c r="E34" s="17">
        <v>44939</v>
      </c>
      <c r="F34" s="11" t="s">
        <v>44</v>
      </c>
      <c r="G34" s="29" t="s">
        <v>108</v>
      </c>
      <c r="H34" s="30" t="s">
        <v>110</v>
      </c>
      <c r="I34" s="35" t="s">
        <v>47</v>
      </c>
      <c r="J34" s="35" t="s">
        <v>48</v>
      </c>
      <c r="K34" s="35" t="s">
        <v>49</v>
      </c>
      <c r="L34" s="40">
        <v>1800000</v>
      </c>
      <c r="M34" s="42"/>
      <c r="N34" s="42">
        <f t="shared" si="9"/>
        <v>1800000</v>
      </c>
      <c r="O34" s="43">
        <f t="shared" si="1"/>
        <v>0</v>
      </c>
      <c r="P34" s="44" t="s">
        <v>50</v>
      </c>
      <c r="Q34" s="44" t="s">
        <v>50</v>
      </c>
      <c r="R34" s="52" t="s">
        <v>51</v>
      </c>
    </row>
    <row r="35" customFormat="1" ht="25" customHeight="1" spans="1:18">
      <c r="A35" s="22" t="s">
        <v>20</v>
      </c>
      <c r="B35" s="22"/>
      <c r="C35" s="22"/>
      <c r="D35" s="22"/>
      <c r="E35" s="22"/>
      <c r="F35" s="22"/>
      <c r="G35" s="23"/>
      <c r="H35" s="22"/>
      <c r="I35" s="22"/>
      <c r="J35" s="22"/>
      <c r="K35" s="22"/>
      <c r="L35" s="48">
        <f t="shared" ref="L35:N35" si="11">SUBTOTAL(9,L33:L34)</f>
        <v>5020000</v>
      </c>
      <c r="M35" s="48">
        <f t="shared" si="11"/>
        <v>0</v>
      </c>
      <c r="N35" s="48">
        <f t="shared" si="11"/>
        <v>5020000</v>
      </c>
      <c r="O35" s="38">
        <f t="shared" si="1"/>
        <v>0</v>
      </c>
      <c r="P35" s="49"/>
      <c r="Q35" s="48"/>
      <c r="R35" s="49"/>
    </row>
    <row r="36" customFormat="1" ht="48" spans="1:18">
      <c r="A36" s="15" t="s">
        <v>41</v>
      </c>
      <c r="B36" s="15" t="s">
        <v>42</v>
      </c>
      <c r="C36" s="16">
        <v>44907</v>
      </c>
      <c r="D36" s="11" t="s">
        <v>43</v>
      </c>
      <c r="E36" s="17">
        <v>44939</v>
      </c>
      <c r="F36" s="11" t="s">
        <v>44</v>
      </c>
      <c r="G36" s="28" t="s">
        <v>111</v>
      </c>
      <c r="H36" s="28" t="s">
        <v>112</v>
      </c>
      <c r="I36" s="35" t="s">
        <v>47</v>
      </c>
      <c r="J36" s="35" t="s">
        <v>48</v>
      </c>
      <c r="K36" s="35" t="s">
        <v>49</v>
      </c>
      <c r="L36" s="40">
        <v>90000</v>
      </c>
      <c r="M36" s="42"/>
      <c r="N36" s="42">
        <f t="shared" ref="N36:N38" si="12">L36-M36</f>
        <v>90000</v>
      </c>
      <c r="O36" s="43">
        <f t="shared" si="1"/>
        <v>0</v>
      </c>
      <c r="P36" s="44" t="s">
        <v>49</v>
      </c>
      <c r="Q36" s="44" t="s">
        <v>49</v>
      </c>
      <c r="R36" s="52" t="s">
        <v>51</v>
      </c>
    </row>
    <row r="37" customFormat="1" ht="48" spans="1:18">
      <c r="A37" s="15" t="s">
        <v>41</v>
      </c>
      <c r="B37" s="15" t="s">
        <v>42</v>
      </c>
      <c r="C37" s="16">
        <v>44907</v>
      </c>
      <c r="D37" s="11" t="s">
        <v>43</v>
      </c>
      <c r="E37" s="17">
        <v>44939</v>
      </c>
      <c r="F37" s="11" t="s">
        <v>44</v>
      </c>
      <c r="G37" s="28" t="s">
        <v>111</v>
      </c>
      <c r="H37" s="28" t="s">
        <v>112</v>
      </c>
      <c r="I37" s="35" t="s">
        <v>47</v>
      </c>
      <c r="J37" s="35" t="s">
        <v>48</v>
      </c>
      <c r="K37" s="35" t="s">
        <v>49</v>
      </c>
      <c r="L37" s="40">
        <v>2410000</v>
      </c>
      <c r="M37" s="40">
        <v>1244000</v>
      </c>
      <c r="N37" s="42">
        <f t="shared" si="12"/>
        <v>1166000</v>
      </c>
      <c r="O37" s="43">
        <f t="shared" si="1"/>
        <v>0.516182572614108</v>
      </c>
      <c r="P37" s="44" t="s">
        <v>49</v>
      </c>
      <c r="Q37" s="44" t="s">
        <v>49</v>
      </c>
      <c r="R37" s="44" t="s">
        <v>95</v>
      </c>
    </row>
    <row r="38" customFormat="1" ht="48" spans="1:18">
      <c r="A38" s="15" t="s">
        <v>41</v>
      </c>
      <c r="B38" s="15" t="s">
        <v>42</v>
      </c>
      <c r="C38" s="16">
        <v>44907</v>
      </c>
      <c r="D38" s="11" t="s">
        <v>43</v>
      </c>
      <c r="E38" s="17">
        <v>44939</v>
      </c>
      <c r="F38" s="11" t="s">
        <v>44</v>
      </c>
      <c r="G38" s="18" t="s">
        <v>111</v>
      </c>
      <c r="H38" s="20" t="s">
        <v>113</v>
      </c>
      <c r="I38" s="35" t="s">
        <v>47</v>
      </c>
      <c r="J38" s="35" t="s">
        <v>48</v>
      </c>
      <c r="K38" s="35" t="s">
        <v>49</v>
      </c>
      <c r="L38" s="50">
        <v>2650000</v>
      </c>
      <c r="M38" s="50">
        <v>1318650</v>
      </c>
      <c r="N38" s="42">
        <f t="shared" si="12"/>
        <v>1331350</v>
      </c>
      <c r="O38" s="43">
        <f t="shared" si="1"/>
        <v>0.497603773584906</v>
      </c>
      <c r="P38" s="44" t="s">
        <v>49</v>
      </c>
      <c r="Q38" s="44" t="s">
        <v>49</v>
      </c>
      <c r="R38" s="52" t="s">
        <v>51</v>
      </c>
    </row>
    <row r="39" customFormat="1" ht="29" customHeight="1" spans="1:18">
      <c r="A39" s="22" t="s">
        <v>21</v>
      </c>
      <c r="B39" s="22"/>
      <c r="C39" s="22"/>
      <c r="D39" s="22"/>
      <c r="E39" s="22"/>
      <c r="F39" s="22"/>
      <c r="G39" s="23"/>
      <c r="H39" s="22"/>
      <c r="I39" s="22"/>
      <c r="J39" s="22"/>
      <c r="K39" s="22"/>
      <c r="L39" s="48">
        <f t="shared" ref="L39:N39" si="13">SUBTOTAL(9,L36:L38)</f>
        <v>5150000</v>
      </c>
      <c r="M39" s="48">
        <f t="shared" si="13"/>
        <v>2562650</v>
      </c>
      <c r="N39" s="48">
        <f t="shared" si="13"/>
        <v>2587350</v>
      </c>
      <c r="O39" s="38">
        <f t="shared" si="1"/>
        <v>0.497601941747573</v>
      </c>
      <c r="P39" s="49"/>
      <c r="Q39" s="48"/>
      <c r="R39" s="49"/>
    </row>
    <row r="40" customFormat="1" ht="48" spans="1:18">
      <c r="A40" s="15" t="s">
        <v>41</v>
      </c>
      <c r="B40" s="15" t="s">
        <v>42</v>
      </c>
      <c r="C40" s="16">
        <v>44907</v>
      </c>
      <c r="D40" s="11" t="s">
        <v>43</v>
      </c>
      <c r="E40" s="17">
        <v>44939</v>
      </c>
      <c r="F40" s="11" t="s">
        <v>44</v>
      </c>
      <c r="G40" s="18" t="s">
        <v>114</v>
      </c>
      <c r="H40" s="18" t="s">
        <v>115</v>
      </c>
      <c r="I40" s="35" t="s">
        <v>47</v>
      </c>
      <c r="J40" s="35" t="s">
        <v>48</v>
      </c>
      <c r="K40" s="35" t="s">
        <v>49</v>
      </c>
      <c r="L40" s="40">
        <v>2030000</v>
      </c>
      <c r="M40" s="42"/>
      <c r="N40" s="42">
        <f>L40-M40</f>
        <v>2030000</v>
      </c>
      <c r="O40" s="43">
        <f t="shared" si="1"/>
        <v>0</v>
      </c>
      <c r="P40" s="44" t="s">
        <v>49</v>
      </c>
      <c r="Q40" s="47" t="s">
        <v>50</v>
      </c>
      <c r="R40" s="52" t="s">
        <v>116</v>
      </c>
    </row>
    <row r="41" customFormat="1" ht="48" spans="1:18">
      <c r="A41" s="15" t="s">
        <v>41</v>
      </c>
      <c r="B41" s="15" t="s">
        <v>42</v>
      </c>
      <c r="C41" s="16">
        <v>44907</v>
      </c>
      <c r="D41" s="11" t="s">
        <v>43</v>
      </c>
      <c r="E41" s="17">
        <v>44939</v>
      </c>
      <c r="F41" s="11" t="s">
        <v>44</v>
      </c>
      <c r="G41" s="18" t="s">
        <v>114</v>
      </c>
      <c r="H41" s="18" t="s">
        <v>117</v>
      </c>
      <c r="I41" s="35" t="s">
        <v>47</v>
      </c>
      <c r="J41" s="35" t="s">
        <v>48</v>
      </c>
      <c r="K41" s="35" t="s">
        <v>49</v>
      </c>
      <c r="L41" s="40">
        <v>250000</v>
      </c>
      <c r="M41" s="42">
        <v>66300</v>
      </c>
      <c r="N41" s="42">
        <f>L41-M41</f>
        <v>183700</v>
      </c>
      <c r="O41" s="43">
        <f t="shared" si="1"/>
        <v>0.2652</v>
      </c>
      <c r="P41" s="44" t="s">
        <v>49</v>
      </c>
      <c r="Q41" s="47" t="s">
        <v>50</v>
      </c>
      <c r="R41" s="52" t="s">
        <v>116</v>
      </c>
    </row>
    <row r="42" customFormat="1" ht="24" customHeight="1" spans="1:18">
      <c r="A42" s="22" t="s">
        <v>22</v>
      </c>
      <c r="B42" s="22"/>
      <c r="C42" s="22"/>
      <c r="D42" s="22"/>
      <c r="E42" s="22"/>
      <c r="F42" s="22"/>
      <c r="G42" s="23"/>
      <c r="H42" s="22"/>
      <c r="I42" s="22"/>
      <c r="J42" s="22"/>
      <c r="K42" s="22"/>
      <c r="L42" s="48">
        <f t="shared" ref="L42:N42" si="14">SUBTOTAL(9,L40:L41)</f>
        <v>2280000</v>
      </c>
      <c r="M42" s="48">
        <f t="shared" si="14"/>
        <v>66300</v>
      </c>
      <c r="N42" s="48">
        <f t="shared" si="14"/>
        <v>2213700</v>
      </c>
      <c r="O42" s="38">
        <f t="shared" si="1"/>
        <v>0.0290789473684211</v>
      </c>
      <c r="P42" s="49"/>
      <c r="Q42" s="48"/>
      <c r="R42" s="49"/>
    </row>
  </sheetData>
  <mergeCells count="13">
    <mergeCell ref="A1:R1"/>
    <mergeCell ref="A2:E2"/>
    <mergeCell ref="A4:K4"/>
    <mergeCell ref="A7:K7"/>
    <mergeCell ref="A11:K11"/>
    <mergeCell ref="A13:K13"/>
    <mergeCell ref="A15:K15"/>
    <mergeCell ref="A23:K23"/>
    <mergeCell ref="A30:K30"/>
    <mergeCell ref="A32:K32"/>
    <mergeCell ref="A35:K35"/>
    <mergeCell ref="A39:K39"/>
    <mergeCell ref="A42:K42"/>
  </mergeCells>
  <pageMargins left="0.751388888888889" right="0.751388888888889" top="1" bottom="1" header="0.511805555555556" footer="0.511805555555556"/>
  <pageSetup paperSize="8" scale="9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德宏州芒市党政机关单位</Company>
  <Application>WPS 表格</Application>
  <HeadingPairs>
    <vt:vector size="2" baseType="variant">
      <vt:variant>
        <vt:lpstr>工作表</vt:lpstr>
      </vt:variant>
      <vt:variant>
        <vt:i4>5</vt:i4>
      </vt:variant>
    </vt:vector>
  </HeadingPairs>
  <TitlesOfParts>
    <vt:vector size="5" baseType="lpstr">
      <vt:lpstr>2023年3月财政涉农资金汇总表（按单位）</vt:lpstr>
      <vt:lpstr>2023年3月财政涉农资金台账</vt:lpstr>
      <vt:lpstr>2023年3月衔接资金汇总表（按资金级次）</vt:lpstr>
      <vt:lpstr>2023年3月衔接资金汇总表（按单位）</vt:lpstr>
      <vt:lpstr>2023年3月衔接资金台账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2022-06-20T23:37:00Z</dcterms:created>
  <dcterms:modified xsi:type="dcterms:W3CDTF">2023-11-30T07:10:32Z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y fmtid="{D5CDD505-2E9C-101B-9397-08002B2CF9AE}" pid="3" name="ICV">
    <vt:lpwstr>2B4B7D8C2B684B5BAC03A8B24B0571BE</vt:lpwstr>
  </property>
</Properties>
</file>