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2020年第一次" sheetId="1" r:id="rId1"/>
  </sheets>
  <definedNames>
    <definedName name="_xlnm._FilterDatabase" localSheetId="0" hidden="1">'2020年第一次'!$A$1:$BE$17</definedName>
    <definedName name="_xlnm.Print_Titles" localSheetId="0">'2020年第一次'!$A:$D</definedName>
  </definedNames>
  <calcPr calcId="144525" concurrentCalc="0"/>
</workbook>
</file>

<file path=xl/sharedStrings.xml><?xml version="1.0" encoding="utf-8"?>
<sst xmlns="http://schemas.openxmlformats.org/spreadsheetml/2006/main" count="103">
  <si>
    <t>附表4</t>
  </si>
  <si>
    <t>芒市2020年第一批统筹整合资金分配计划表</t>
  </si>
  <si>
    <t>编制单位：</t>
  </si>
  <si>
    <t>单位：万元</t>
  </si>
  <si>
    <t>序号</t>
  </si>
  <si>
    <t>省级文号</t>
  </si>
  <si>
    <t>州级文号</t>
  </si>
  <si>
    <t>项目资金名称</t>
  </si>
  <si>
    <t>已到位资金情况</t>
  </si>
  <si>
    <t>项目拟安排情况及主管单位</t>
  </si>
  <si>
    <t>合计</t>
  </si>
  <si>
    <t>中央</t>
  </si>
  <si>
    <t>省</t>
  </si>
  <si>
    <t>州</t>
  </si>
  <si>
    <t>市</t>
  </si>
  <si>
    <t>芒市住房和城乡建设局</t>
  </si>
  <si>
    <t>芒市农业农村局</t>
  </si>
  <si>
    <t>芒市水利局</t>
  </si>
  <si>
    <t>芒市搬迁安置办</t>
  </si>
  <si>
    <t>芒市交通局</t>
  </si>
  <si>
    <t>遮放农场</t>
  </si>
  <si>
    <t>州环保局芒市分局</t>
  </si>
  <si>
    <t>芒市扶贫办</t>
  </si>
  <si>
    <t>芒市教育体育局</t>
  </si>
  <si>
    <t>芒市文旅局</t>
  </si>
  <si>
    <t>芒市民宗局</t>
  </si>
  <si>
    <t>芒市委组织部</t>
  </si>
  <si>
    <t>西山乡人民政府</t>
  </si>
  <si>
    <t>自然资源局</t>
  </si>
  <si>
    <t>中山乡人民政府</t>
  </si>
  <si>
    <t>勐戛镇人民政府</t>
  </si>
  <si>
    <t>备注</t>
  </si>
  <si>
    <t>其中：专项扶贫资金</t>
  </si>
  <si>
    <t>小计</t>
  </si>
  <si>
    <t>2020年农房抗震改造项目（资金分配到各乡镇）</t>
  </si>
  <si>
    <t>农村人居环境治理公厕项目</t>
  </si>
  <si>
    <t>农业产业精准扶贫（资金分解到各乡镇）(含培训50万)</t>
  </si>
  <si>
    <t>芒市2020年脱贫攻坚培育新型农业经营主体和创业致富带头人</t>
  </si>
  <si>
    <t>芒市镇下东红木园水果加工储运服务点</t>
  </si>
  <si>
    <t>烤烟房建设项目</t>
  </si>
  <si>
    <t>勐戛镇芒牛坝香果林优质高产高效桑园基地建设项目</t>
  </si>
  <si>
    <t>芒市2020年高标准农田及高效节水建设项目</t>
  </si>
  <si>
    <t>村内道路建设项目</t>
  </si>
  <si>
    <t>2020年第一批统筹整合资金农村饮水安全项目</t>
  </si>
  <si>
    <t>三台山乡邦外村自然能提水工程</t>
  </si>
  <si>
    <t>芒市水保项目小流域治理工程</t>
  </si>
  <si>
    <t>山洪灾害防治项目</t>
  </si>
  <si>
    <t>遮放镇弄喜芒市大河户拉段治理工程</t>
  </si>
  <si>
    <t>芒市中型灌区节水配套改造项目</t>
  </si>
  <si>
    <t>遮放镇顺虎曼二期安置点配套设施建设项目</t>
  </si>
  <si>
    <t>芒市异地搬迁后续产业扶持项目</t>
  </si>
  <si>
    <t>风平镇轩岗乡扶贫车间建设</t>
  </si>
  <si>
    <t>安全生命防护工程</t>
  </si>
  <si>
    <t>撤并建制村通畅工程</t>
  </si>
  <si>
    <t>窄路面加宽工程</t>
  </si>
  <si>
    <t>过民族自然村通畅工程</t>
  </si>
  <si>
    <t>五岔路乡五岔路农村客运站项目</t>
  </si>
  <si>
    <t>农村公路硬化工程</t>
  </si>
  <si>
    <t>芒市遮放农场戛中五组通组道路硬化项目</t>
  </si>
  <si>
    <t>遮放农场胶厂生产设备更新采购安装项目</t>
  </si>
  <si>
    <t>遮放农场咖啡厂生产用水管网改造项目</t>
  </si>
  <si>
    <t>垃圾热解站及附属设施</t>
  </si>
  <si>
    <t>芒市清塘河水库上游村寨农村环境综合整治项目</t>
  </si>
  <si>
    <t>小额信贷贴息</t>
  </si>
  <si>
    <t>雨露计划</t>
  </si>
  <si>
    <t>公共卫生厕所项目</t>
  </si>
  <si>
    <t>少数民族发展资金项目（资金分解到各乡镇）</t>
  </si>
  <si>
    <t>四位一体项目（资金分配到乡镇）</t>
  </si>
  <si>
    <t>村内道路建设</t>
  </si>
  <si>
    <t>五岔路勐戛土地整治项目</t>
  </si>
  <si>
    <t>中山芒丙青树村村内道路</t>
  </si>
  <si>
    <t>勐戛镇芒牛坝村香果林小组生态茶厂项目建设</t>
  </si>
  <si>
    <t>目前到位资金合计</t>
  </si>
  <si>
    <t>云财整合〔2019〕29号</t>
  </si>
  <si>
    <t>德财整合〔2019〕24号</t>
  </si>
  <si>
    <t>德宏州财政局关于提前下达贫困县2020年第一批中央统筹整合涉农资金的通知（产粮大县资金）</t>
  </si>
  <si>
    <t>云财整合〔2019〕30号</t>
  </si>
  <si>
    <t>德财整合〔2019〕25号</t>
  </si>
  <si>
    <t>德宏州财政局关于提前下达贫困县2020年第一批中央财政专项扶贫资金的通知（贫困农场资金）</t>
  </si>
  <si>
    <t>云财整合〔2019〕31号</t>
  </si>
  <si>
    <t>德财整合〔2019〕26号</t>
  </si>
  <si>
    <t>德宏州财政局关于提前下达贫困县2020年第二批中央统筹整合涉农资金的通知（水利发展资金）</t>
  </si>
  <si>
    <t>云财整合〔2019〕33号</t>
  </si>
  <si>
    <t>德财整合〔2019〕27号</t>
  </si>
  <si>
    <t>德宏州财政局关于提前下达贫困县2020年第三批中央统筹整合涉农资金的通知（车购税用于农村公路部分资金8553万元、农村综合改革转移支付资金1752万元）</t>
  </si>
  <si>
    <t>云财整合〔2019〕35号</t>
  </si>
  <si>
    <t>德财整合〔2019〕28号</t>
  </si>
  <si>
    <t>德宏州财政局关于提前下达贫困县2020年第二批中央财政专项扶贫资金的通知（其中扶贫发展资金1975万元、少数民族发展1000万元）</t>
  </si>
  <si>
    <t>云财整合〔2019〕36号</t>
  </si>
  <si>
    <t>德财整合〔2019〕29号</t>
  </si>
  <si>
    <t>德宏州财政局关于提前下达贫困县2020年第四批中央统筹整合涉农资金的通知（农业资源及生态保护补助8万元、农业生产发展90万元、农田建设补助资金2706.42万元）</t>
  </si>
  <si>
    <t>云财整合〔2019〕37号</t>
  </si>
  <si>
    <t>德财整合〔2019〕30号</t>
  </si>
  <si>
    <t>德宏州财政局关于提前下达贫困县2020年第五批中央统筹整合涉农资金的通知（旅游发展基金补助地方项目资金）</t>
  </si>
  <si>
    <t>云财整合〔2019〕38号</t>
  </si>
  <si>
    <t>德财整合〔2019〕31号</t>
  </si>
  <si>
    <t>德宏州财政局关于提前下达贫困县2020年第六批中央统筹整合涉农资金的通知（林业改革发展资金）</t>
  </si>
  <si>
    <t>云财整合〔2019〕39号</t>
  </si>
  <si>
    <t>德财整合〔2019〕32号</t>
  </si>
  <si>
    <t>德宏州财政局关于提前下达贫困县2020年第七批中央统筹整合涉农资金的通知（农村危房改造补助资金）</t>
  </si>
  <si>
    <t>云财整合〔2019〕40号</t>
  </si>
  <si>
    <t>德财整合〔2020〕1号</t>
  </si>
  <si>
    <t>德宏州财政局关于下达贫困县2020年第八批中央统筹整合涉农资金的通知（中央农村环境资金）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</si>
</sst>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9.75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1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5" borderId="18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24" borderId="17" applyNumberFormat="0" applyAlignment="0" applyProtection="0">
      <alignment vertical="center"/>
    </xf>
    <xf numFmtId="0" fontId="27" fillId="24" borderId="14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right" vertical="center" shrinkToFit="1"/>
    </xf>
    <xf numFmtId="0" fontId="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 shrinkToFit="1"/>
    </xf>
    <xf numFmtId="0" fontId="7" fillId="0" borderId="1" xfId="0" applyNumberFormat="1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right" vertical="center" wrapText="1" shrinkToFit="1"/>
    </xf>
    <xf numFmtId="176" fontId="9" fillId="0" borderId="1" xfId="0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vertical="center" shrinkToFit="1"/>
    </xf>
    <xf numFmtId="0" fontId="9" fillId="0" borderId="9" xfId="0" applyNumberFormat="1" applyFont="1" applyFill="1" applyBorder="1" applyAlignment="1">
      <alignment horizontal="right" vertical="center" shrinkToFit="1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DY18"/>
  <sheetViews>
    <sheetView tabSelected="1" workbookViewId="0">
      <pane xSplit="5" ySplit="7" topLeftCell="F8" activePane="bottomRight" state="frozen"/>
      <selection/>
      <selection pane="topRight"/>
      <selection pane="bottomLeft"/>
      <selection pane="bottomRight" activeCell="U10" sqref="U10"/>
    </sheetView>
  </sheetViews>
  <sheetFormatPr defaultColWidth="9" defaultRowHeight="21" customHeight="1"/>
  <cols>
    <col min="1" max="1" width="3.5" customWidth="1"/>
    <col min="2" max="2" width="10.0666666666667" style="6" customWidth="1"/>
    <col min="3" max="3" width="13.7666666666667" style="6" customWidth="1"/>
    <col min="4" max="4" width="24.55" style="1" customWidth="1"/>
    <col min="5" max="5" width="7.625" style="1" customWidth="1"/>
    <col min="6" max="6" width="6.625" style="1" customWidth="1"/>
    <col min="7" max="7" width="6.75" style="1" customWidth="1"/>
    <col min="8" max="8" width="7" style="1" customWidth="1"/>
    <col min="9" max="9" width="5.125" style="1" customWidth="1"/>
    <col min="10" max="10" width="4" style="1" customWidth="1"/>
    <col min="11" max="11" width="9" style="1" customWidth="1"/>
    <col min="12" max="12" width="7.25" style="1" customWidth="1"/>
    <col min="13" max="13" width="7.25" style="6" customWidth="1"/>
    <col min="14" max="14" width="6.625" style="6" customWidth="1"/>
    <col min="15" max="15" width="6" style="6" customWidth="1"/>
    <col min="16" max="17" width="6" style="1" customWidth="1"/>
    <col min="18" max="18" width="4.625" style="1" customWidth="1"/>
    <col min="19" max="19" width="5" style="1" customWidth="1"/>
    <col min="20" max="20" width="5.25" style="1" customWidth="1"/>
    <col min="21" max="21" width="6.5" style="1" customWidth="1"/>
    <col min="22" max="22" width="6" style="1" customWidth="1"/>
    <col min="23" max="23" width="7.375" style="1" customWidth="1"/>
    <col min="24" max="30" width="4.75" style="1" customWidth="1"/>
    <col min="31" max="44" width="4.875" style="1" customWidth="1"/>
    <col min="45" max="45" width="7.375" style="1" customWidth="1"/>
    <col min="46" max="50" width="4.875" style="1" customWidth="1"/>
    <col min="51" max="51" width="5.125" style="1" customWidth="1"/>
    <col min="52" max="52" width="5.75" style="1" customWidth="1"/>
    <col min="53" max="56" width="4.875" style="1" customWidth="1"/>
    <col min="57" max="57" width="4.125" style="1" customWidth="1"/>
    <col min="58" max="16384" width="9" style="1"/>
  </cols>
  <sheetData>
    <row r="1" s="1" customFormat="1" customHeight="1" spans="2:15">
      <c r="B1" s="7" t="s">
        <v>0</v>
      </c>
      <c r="C1" s="7"/>
      <c r="G1" s="8"/>
      <c r="M1" s="6"/>
      <c r="N1" s="6"/>
      <c r="O1" s="6"/>
    </row>
    <row r="2" s="2" customFormat="1" ht="24" customHeight="1" spans="2:57">
      <c r="B2" s="9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</row>
    <row r="3" s="3" customFormat="1" customHeight="1" spans="2:51">
      <c r="B3" s="10" t="s">
        <v>2</v>
      </c>
      <c r="C3" s="10"/>
      <c r="D3" s="10"/>
      <c r="M3" s="27"/>
      <c r="N3" s="27"/>
      <c r="O3" s="27"/>
      <c r="AJ3" s="39"/>
      <c r="AW3" s="27" t="s">
        <v>3</v>
      </c>
      <c r="AX3" s="27"/>
      <c r="AY3" s="27"/>
    </row>
    <row r="4" s="2" customFormat="1" ht="24" customHeight="1" spans="1:57">
      <c r="A4" s="11" t="s">
        <v>4</v>
      </c>
      <c r="B4" s="12" t="s">
        <v>5</v>
      </c>
      <c r="C4" s="12" t="s">
        <v>6</v>
      </c>
      <c r="D4" s="12" t="s">
        <v>7</v>
      </c>
      <c r="E4" s="13" t="s">
        <v>8</v>
      </c>
      <c r="F4" s="14"/>
      <c r="G4" s="14"/>
      <c r="H4" s="14"/>
      <c r="I4" s="14"/>
      <c r="J4" s="28"/>
      <c r="K4" s="12" t="s">
        <v>9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</row>
    <row r="5" s="2" customFormat="1" ht="48" spans="1:57">
      <c r="A5" s="11"/>
      <c r="B5" s="12"/>
      <c r="C5" s="12"/>
      <c r="D5" s="12"/>
      <c r="E5" s="12" t="s">
        <v>10</v>
      </c>
      <c r="F5" s="12"/>
      <c r="G5" s="12" t="s">
        <v>11</v>
      </c>
      <c r="H5" s="12" t="s">
        <v>12</v>
      </c>
      <c r="I5" s="12" t="s">
        <v>13</v>
      </c>
      <c r="J5" s="12" t="s">
        <v>14</v>
      </c>
      <c r="K5" s="29" t="s">
        <v>10</v>
      </c>
      <c r="L5" s="29" t="s">
        <v>15</v>
      </c>
      <c r="M5" s="29"/>
      <c r="N5" s="29"/>
      <c r="O5" s="30" t="s">
        <v>16</v>
      </c>
      <c r="P5" s="31"/>
      <c r="Q5" s="31"/>
      <c r="R5" s="31"/>
      <c r="S5" s="31"/>
      <c r="T5" s="31"/>
      <c r="U5" s="31"/>
      <c r="V5" s="31"/>
      <c r="W5" s="30" t="s">
        <v>17</v>
      </c>
      <c r="X5" s="31"/>
      <c r="Y5" s="31"/>
      <c r="Z5" s="31"/>
      <c r="AA5" s="31"/>
      <c r="AB5" s="31"/>
      <c r="AC5" s="38"/>
      <c r="AD5" s="30" t="s">
        <v>18</v>
      </c>
      <c r="AE5" s="31"/>
      <c r="AF5" s="31"/>
      <c r="AG5" s="31"/>
      <c r="AH5" s="30" t="s">
        <v>19</v>
      </c>
      <c r="AI5" s="31"/>
      <c r="AJ5" s="31"/>
      <c r="AK5" s="31"/>
      <c r="AL5" s="31"/>
      <c r="AM5" s="31"/>
      <c r="AN5" s="31"/>
      <c r="AO5" s="30" t="s">
        <v>20</v>
      </c>
      <c r="AP5" s="31"/>
      <c r="AQ5" s="31"/>
      <c r="AR5" s="38"/>
      <c r="AS5" s="31" t="s">
        <v>21</v>
      </c>
      <c r="AT5" s="31"/>
      <c r="AU5" s="38"/>
      <c r="AV5" s="41" t="s">
        <v>22</v>
      </c>
      <c r="AW5" s="29" t="s">
        <v>23</v>
      </c>
      <c r="AX5" s="29" t="s">
        <v>24</v>
      </c>
      <c r="AY5" s="29" t="s">
        <v>25</v>
      </c>
      <c r="AZ5" s="41" t="s">
        <v>26</v>
      </c>
      <c r="BA5" s="41" t="s">
        <v>27</v>
      </c>
      <c r="BB5" s="16" t="s">
        <v>28</v>
      </c>
      <c r="BC5" s="16" t="s">
        <v>29</v>
      </c>
      <c r="BD5" s="16" t="s">
        <v>30</v>
      </c>
      <c r="BE5" s="47" t="s">
        <v>31</v>
      </c>
    </row>
    <row r="6" s="2" customFormat="1" ht="154" customHeight="1" spans="1:57">
      <c r="A6" s="11"/>
      <c r="B6" s="12"/>
      <c r="C6" s="12"/>
      <c r="D6" s="12"/>
      <c r="E6" s="15" t="s">
        <v>10</v>
      </c>
      <c r="F6" s="16" t="s">
        <v>32</v>
      </c>
      <c r="G6" s="12"/>
      <c r="H6" s="12"/>
      <c r="I6" s="12"/>
      <c r="J6" s="12"/>
      <c r="K6" s="12"/>
      <c r="L6" s="12" t="s">
        <v>33</v>
      </c>
      <c r="M6" s="12" t="s">
        <v>34</v>
      </c>
      <c r="N6" s="12" t="s">
        <v>35</v>
      </c>
      <c r="O6" s="12" t="s">
        <v>33</v>
      </c>
      <c r="P6" s="12" t="s">
        <v>36</v>
      </c>
      <c r="Q6" s="12" t="s">
        <v>37</v>
      </c>
      <c r="R6" s="37" t="s">
        <v>38</v>
      </c>
      <c r="S6" s="12" t="s">
        <v>39</v>
      </c>
      <c r="T6" s="12" t="s">
        <v>40</v>
      </c>
      <c r="U6" s="12" t="s">
        <v>41</v>
      </c>
      <c r="V6" s="12" t="s">
        <v>42</v>
      </c>
      <c r="W6" s="12" t="s">
        <v>10</v>
      </c>
      <c r="X6" s="12" t="s">
        <v>43</v>
      </c>
      <c r="Y6" s="12" t="s">
        <v>44</v>
      </c>
      <c r="Z6" s="12" t="s">
        <v>45</v>
      </c>
      <c r="AA6" s="12" t="s">
        <v>46</v>
      </c>
      <c r="AB6" s="12" t="s">
        <v>47</v>
      </c>
      <c r="AC6" s="12" t="s">
        <v>48</v>
      </c>
      <c r="AD6" s="12" t="s">
        <v>33</v>
      </c>
      <c r="AE6" s="12" t="s">
        <v>49</v>
      </c>
      <c r="AF6" s="12" t="s">
        <v>50</v>
      </c>
      <c r="AG6" s="12" t="s">
        <v>51</v>
      </c>
      <c r="AH6" s="16" t="s">
        <v>33</v>
      </c>
      <c r="AI6" s="12" t="s">
        <v>52</v>
      </c>
      <c r="AJ6" s="12" t="s">
        <v>53</v>
      </c>
      <c r="AK6" s="12" t="s">
        <v>54</v>
      </c>
      <c r="AL6" s="12" t="s">
        <v>55</v>
      </c>
      <c r="AM6" s="12" t="s">
        <v>56</v>
      </c>
      <c r="AN6" s="12" t="s">
        <v>57</v>
      </c>
      <c r="AO6" s="16" t="s">
        <v>33</v>
      </c>
      <c r="AP6" s="16" t="s">
        <v>58</v>
      </c>
      <c r="AQ6" s="16" t="s">
        <v>59</v>
      </c>
      <c r="AR6" s="16" t="s">
        <v>60</v>
      </c>
      <c r="AS6" s="16" t="s">
        <v>33</v>
      </c>
      <c r="AT6" s="16" t="s">
        <v>61</v>
      </c>
      <c r="AU6" s="16" t="s">
        <v>62</v>
      </c>
      <c r="AV6" s="12" t="s">
        <v>63</v>
      </c>
      <c r="AW6" s="12" t="s">
        <v>64</v>
      </c>
      <c r="AX6" s="12" t="s">
        <v>65</v>
      </c>
      <c r="AY6" s="12" t="s">
        <v>66</v>
      </c>
      <c r="AZ6" s="16" t="s">
        <v>67</v>
      </c>
      <c r="BA6" s="16" t="s">
        <v>68</v>
      </c>
      <c r="BB6" s="16" t="s">
        <v>69</v>
      </c>
      <c r="BC6" s="16" t="s">
        <v>70</v>
      </c>
      <c r="BD6" s="16" t="s">
        <v>71</v>
      </c>
      <c r="BE6" s="48"/>
    </row>
    <row r="7" s="4" customFormat="1" ht="32" customHeight="1" spans="1:57">
      <c r="A7" s="17"/>
      <c r="B7" s="18"/>
      <c r="C7" s="18"/>
      <c r="D7" s="12" t="s">
        <v>72</v>
      </c>
      <c r="E7" s="19">
        <f t="shared" ref="E7:V7" si="0">SUM(E8:E17)</f>
        <v>37722.26</v>
      </c>
      <c r="F7" s="19">
        <f t="shared" si="0"/>
        <v>3115</v>
      </c>
      <c r="G7" s="19">
        <f t="shared" si="0"/>
        <v>37722.26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>L7+O7+W7+AD7+AH7+AO7+AS7+AV7+AW7+AX7+AY7+AZ7+BA7+BB7+BC7+BD7</f>
        <v>37722.26</v>
      </c>
      <c r="L7" s="19">
        <f>SUM(M7:N7)</f>
        <v>12197.9</v>
      </c>
      <c r="M7" s="19">
        <f t="shared" si="0"/>
        <v>12000</v>
      </c>
      <c r="N7" s="19">
        <f t="shared" si="0"/>
        <v>197.9</v>
      </c>
      <c r="O7" s="19">
        <f>SUM(P7:V7)</f>
        <v>3741.3911</v>
      </c>
      <c r="P7" s="32">
        <f t="shared" si="0"/>
        <v>62.9711</v>
      </c>
      <c r="Q7" s="19">
        <f t="shared" si="0"/>
        <v>0</v>
      </c>
      <c r="R7" s="19">
        <f t="shared" si="0"/>
        <v>99</v>
      </c>
      <c r="S7" s="19">
        <f t="shared" si="0"/>
        <v>873</v>
      </c>
      <c r="T7" s="19">
        <f t="shared" si="0"/>
        <v>0</v>
      </c>
      <c r="U7" s="19">
        <f t="shared" si="0"/>
        <v>2706.42</v>
      </c>
      <c r="V7" s="19">
        <f t="shared" si="0"/>
        <v>0</v>
      </c>
      <c r="W7" s="19">
        <f>SUM(X7:AC7)</f>
        <v>7482</v>
      </c>
      <c r="X7" s="19">
        <f t="shared" ref="X7:AC7" si="1">SUM(X8:X17)</f>
        <v>539</v>
      </c>
      <c r="Y7" s="19">
        <f t="shared" si="1"/>
        <v>0</v>
      </c>
      <c r="Z7" s="19">
        <f t="shared" si="1"/>
        <v>370</v>
      </c>
      <c r="AA7" s="19">
        <f t="shared" si="1"/>
        <v>32</v>
      </c>
      <c r="AB7" s="19">
        <f t="shared" si="1"/>
        <v>2100</v>
      </c>
      <c r="AC7" s="19">
        <f t="shared" si="1"/>
        <v>4441</v>
      </c>
      <c r="AD7" s="19">
        <f>SUM(AE7:AG7)</f>
        <v>286</v>
      </c>
      <c r="AE7" s="19">
        <f>SUM(AE8:AE17)</f>
        <v>150</v>
      </c>
      <c r="AF7" s="19">
        <f>SUM(AF8:AF17)</f>
        <v>16</v>
      </c>
      <c r="AG7" s="19">
        <f>SUM(AG8:AG17)</f>
        <v>120</v>
      </c>
      <c r="AH7" s="19">
        <f>SUM(AI7:AN7)</f>
        <v>8553</v>
      </c>
      <c r="AI7" s="19">
        <f>SUM(AI8:AI17)</f>
        <v>0</v>
      </c>
      <c r="AJ7" s="19">
        <f>SUM(AJ8:AJ17)</f>
        <v>290</v>
      </c>
      <c r="AK7" s="19">
        <f t="shared" ref="AK7:AR7" si="2">SUM(AK8:AK17)</f>
        <v>208</v>
      </c>
      <c r="AL7" s="19">
        <f t="shared" si="2"/>
        <v>7995</v>
      </c>
      <c r="AM7" s="19">
        <f t="shared" si="2"/>
        <v>60</v>
      </c>
      <c r="AN7" s="19">
        <f t="shared" si="2"/>
        <v>0</v>
      </c>
      <c r="AO7" s="19">
        <f>SUM(AP7:AR7)</f>
        <v>140</v>
      </c>
      <c r="AP7" s="19">
        <f t="shared" si="2"/>
        <v>60</v>
      </c>
      <c r="AQ7" s="19">
        <f t="shared" si="2"/>
        <v>65</v>
      </c>
      <c r="AR7" s="19">
        <f t="shared" si="2"/>
        <v>15</v>
      </c>
      <c r="AS7" s="19">
        <f>SUM(AT7:AU7)</f>
        <v>1300.21</v>
      </c>
      <c r="AT7" s="19">
        <f t="shared" ref="AT7:BD7" si="3">SUM(AT8:AT17)</f>
        <v>500.21</v>
      </c>
      <c r="AU7" s="19">
        <f t="shared" si="3"/>
        <v>800</v>
      </c>
      <c r="AV7" s="32">
        <f t="shared" si="3"/>
        <v>137.0289</v>
      </c>
      <c r="AW7" s="19">
        <f t="shared" si="3"/>
        <v>205</v>
      </c>
      <c r="AX7" s="19">
        <f t="shared" si="3"/>
        <v>120</v>
      </c>
      <c r="AY7" s="19">
        <f t="shared" si="3"/>
        <v>1000</v>
      </c>
      <c r="AZ7" s="19">
        <f t="shared" si="3"/>
        <v>1245.1</v>
      </c>
      <c r="BA7" s="19">
        <f t="shared" si="3"/>
        <v>923</v>
      </c>
      <c r="BB7" s="19">
        <f t="shared" si="3"/>
        <v>262.63</v>
      </c>
      <c r="BC7" s="19">
        <f t="shared" si="3"/>
        <v>28</v>
      </c>
      <c r="BD7" s="19">
        <f t="shared" si="3"/>
        <v>101</v>
      </c>
      <c r="BE7" s="49"/>
    </row>
    <row r="8" s="1" customFormat="1" ht="60" customHeight="1" spans="1:57">
      <c r="A8" s="20">
        <v>1</v>
      </c>
      <c r="B8" s="21" t="s">
        <v>73</v>
      </c>
      <c r="C8" s="22" t="s">
        <v>74</v>
      </c>
      <c r="D8" s="23" t="s">
        <v>75</v>
      </c>
      <c r="E8" s="24">
        <f t="shared" ref="E8:E18" si="4">SUM(G8:J8)</f>
        <v>1370</v>
      </c>
      <c r="F8" s="24"/>
      <c r="G8" s="24">
        <v>1370</v>
      </c>
      <c r="H8" s="25"/>
      <c r="I8" s="25"/>
      <c r="J8" s="25"/>
      <c r="K8" s="33">
        <f>L8+O8+W8+AD8+AH8+AO8+AS8+AV8+AW8+AX8+AY8+AZ8+BA8+BB8+BC8+BD8</f>
        <v>1370</v>
      </c>
      <c r="L8" s="34">
        <f>+M8+N8</f>
        <v>0</v>
      </c>
      <c r="M8" s="34"/>
      <c r="N8" s="34"/>
      <c r="O8" s="34">
        <f>P8+Q8+R8+S8+T8</f>
        <v>0</v>
      </c>
      <c r="P8" s="25"/>
      <c r="Q8" s="25"/>
      <c r="R8" s="25"/>
      <c r="S8" s="25"/>
      <c r="T8" s="25"/>
      <c r="U8" s="25"/>
      <c r="V8" s="25"/>
      <c r="W8" s="24">
        <f>SUM(X8:AC8)</f>
        <v>370</v>
      </c>
      <c r="X8" s="25"/>
      <c r="Y8" s="25"/>
      <c r="Z8" s="25">
        <v>370</v>
      </c>
      <c r="AA8" s="25"/>
      <c r="AB8" s="25"/>
      <c r="AC8" s="25"/>
      <c r="AD8" s="25">
        <f t="shared" ref="AD8:AD17" si="5">AE8+AF8</f>
        <v>0</v>
      </c>
      <c r="AE8" s="25"/>
      <c r="AF8" s="25"/>
      <c r="AG8" s="25"/>
      <c r="AH8" s="24">
        <f t="shared" ref="AH8:AH17" si="6">SUM(AI8:AN8)</f>
        <v>0</v>
      </c>
      <c r="AI8" s="25"/>
      <c r="AJ8" s="25"/>
      <c r="AK8" s="25"/>
      <c r="AL8" s="25"/>
      <c r="AM8" s="25"/>
      <c r="AN8" s="25"/>
      <c r="AO8" s="42">
        <f>AP8+AQ8+AR8</f>
        <v>0</v>
      </c>
      <c r="AP8" s="42"/>
      <c r="AQ8" s="42"/>
      <c r="AR8" s="42"/>
      <c r="AS8" s="24">
        <f t="shared" ref="AS8:AS17" si="7">SUM(AT8:AU8)</f>
        <v>0</v>
      </c>
      <c r="AT8" s="42"/>
      <c r="AU8" s="42"/>
      <c r="AV8" s="25"/>
      <c r="AW8" s="25"/>
      <c r="AX8" s="25"/>
      <c r="AY8" s="46">
        <v>1000</v>
      </c>
      <c r="AZ8" s="42"/>
      <c r="BA8" s="42"/>
      <c r="BB8" s="42"/>
      <c r="BC8" s="42"/>
      <c r="BD8" s="42"/>
      <c r="BE8" s="50"/>
    </row>
    <row r="9" s="1" customFormat="1" ht="60" customHeight="1" spans="1:57">
      <c r="A9" s="20">
        <v>2</v>
      </c>
      <c r="B9" s="21" t="s">
        <v>76</v>
      </c>
      <c r="C9" s="22" t="s">
        <v>77</v>
      </c>
      <c r="D9" s="23" t="s">
        <v>78</v>
      </c>
      <c r="E9" s="24">
        <f t="shared" si="4"/>
        <v>140</v>
      </c>
      <c r="F9" s="24">
        <v>140</v>
      </c>
      <c r="G9" s="24">
        <v>140</v>
      </c>
      <c r="H9" s="25"/>
      <c r="I9" s="25"/>
      <c r="J9" s="25"/>
      <c r="K9" s="33">
        <f>L9+O9+W9+AD9+AH9+AO9+AS9+AV9+AW9+AX9+AY9+AZ9+BA9+BB9+BC9+BD9</f>
        <v>140</v>
      </c>
      <c r="L9" s="34">
        <f t="shared" ref="L9:L17" si="8">+M9+N9</f>
        <v>0</v>
      </c>
      <c r="M9" s="34"/>
      <c r="N9" s="34"/>
      <c r="O9" s="34">
        <f>P9+Q9+R9+S9+T9</f>
        <v>0</v>
      </c>
      <c r="P9" s="25"/>
      <c r="Q9" s="25"/>
      <c r="R9" s="25"/>
      <c r="S9" s="25"/>
      <c r="T9" s="25"/>
      <c r="U9" s="25"/>
      <c r="V9" s="25"/>
      <c r="W9" s="24">
        <f t="shared" ref="W9:W17" si="9">SUM(X9:AC9)</f>
        <v>0</v>
      </c>
      <c r="X9" s="25"/>
      <c r="Y9" s="25"/>
      <c r="Z9" s="25"/>
      <c r="AA9" s="25"/>
      <c r="AB9" s="25"/>
      <c r="AC9" s="25"/>
      <c r="AD9" s="25">
        <f t="shared" si="5"/>
        <v>0</v>
      </c>
      <c r="AE9" s="25"/>
      <c r="AF9" s="25"/>
      <c r="AG9" s="25"/>
      <c r="AH9" s="24">
        <f t="shared" si="6"/>
        <v>0</v>
      </c>
      <c r="AI9" s="25"/>
      <c r="AJ9" s="25"/>
      <c r="AK9" s="25"/>
      <c r="AL9" s="25"/>
      <c r="AM9" s="25"/>
      <c r="AN9" s="25"/>
      <c r="AO9" s="42">
        <f t="shared" ref="AO9:AO17" si="10">AP9+AQ9+AR9</f>
        <v>140</v>
      </c>
      <c r="AP9" s="42">
        <v>60</v>
      </c>
      <c r="AQ9" s="42">
        <v>65</v>
      </c>
      <c r="AR9" s="42">
        <v>15</v>
      </c>
      <c r="AS9" s="24">
        <f t="shared" si="7"/>
        <v>0</v>
      </c>
      <c r="AT9" s="42"/>
      <c r="AU9" s="42"/>
      <c r="AV9" s="25"/>
      <c r="AW9" s="25"/>
      <c r="AX9" s="25"/>
      <c r="AY9" s="46"/>
      <c r="AZ9" s="42"/>
      <c r="BA9" s="42"/>
      <c r="BB9" s="42"/>
      <c r="BC9" s="42"/>
      <c r="BD9" s="42"/>
      <c r="BE9" s="50"/>
    </row>
    <row r="10" s="5" customFormat="1" ht="59" customHeight="1" spans="1:239">
      <c r="A10" s="20">
        <v>3</v>
      </c>
      <c r="B10" s="21" t="s">
        <v>79</v>
      </c>
      <c r="C10" s="22" t="s">
        <v>80</v>
      </c>
      <c r="D10" s="23" t="s">
        <v>81</v>
      </c>
      <c r="E10" s="24">
        <f t="shared" si="4"/>
        <v>6723</v>
      </c>
      <c r="F10" s="24"/>
      <c r="G10" s="24">
        <v>6723</v>
      </c>
      <c r="H10" s="26"/>
      <c r="I10" s="26"/>
      <c r="J10" s="26"/>
      <c r="K10" s="33">
        <f>L10+O10+W10+AD10+AH10+AO10+AS10+AV10+AW10+AX10+AY10+AZ10+BA10+BB10+BC10+BD10</f>
        <v>6723</v>
      </c>
      <c r="L10" s="34">
        <f t="shared" si="8"/>
        <v>0</v>
      </c>
      <c r="M10" s="35"/>
      <c r="N10" s="35"/>
      <c r="O10" s="34">
        <f>P10+Q10+R10+S10+T10+U10+V10</f>
        <v>0</v>
      </c>
      <c r="P10" s="25"/>
      <c r="Q10" s="25"/>
      <c r="R10" s="25"/>
      <c r="S10" s="25"/>
      <c r="T10" s="25"/>
      <c r="U10" s="25"/>
      <c r="V10" s="25"/>
      <c r="W10" s="24">
        <f t="shared" si="9"/>
        <v>6723</v>
      </c>
      <c r="X10" s="24">
        <v>150</v>
      </c>
      <c r="Y10" s="24"/>
      <c r="Z10" s="24"/>
      <c r="AA10" s="24">
        <v>32</v>
      </c>
      <c r="AB10" s="24">
        <v>2100</v>
      </c>
      <c r="AC10" s="24">
        <v>4441</v>
      </c>
      <c r="AD10" s="25">
        <f t="shared" si="5"/>
        <v>0</v>
      </c>
      <c r="AE10" s="25"/>
      <c r="AF10" s="25"/>
      <c r="AG10" s="25"/>
      <c r="AH10" s="24">
        <f t="shared" si="6"/>
        <v>0</v>
      </c>
      <c r="AI10" s="25"/>
      <c r="AJ10" s="25"/>
      <c r="AK10" s="25"/>
      <c r="AL10" s="25"/>
      <c r="AM10" s="25"/>
      <c r="AN10" s="25"/>
      <c r="AO10" s="42">
        <f t="shared" si="10"/>
        <v>0</v>
      </c>
      <c r="AP10" s="43"/>
      <c r="AQ10" s="43"/>
      <c r="AR10" s="43"/>
      <c r="AS10" s="24">
        <f t="shared" si="7"/>
        <v>0</v>
      </c>
      <c r="AT10" s="43"/>
      <c r="AU10" s="43"/>
      <c r="AV10" s="25"/>
      <c r="AW10" s="25"/>
      <c r="AX10" s="25"/>
      <c r="AY10" s="46"/>
      <c r="AZ10" s="43"/>
      <c r="BA10" s="43"/>
      <c r="BB10" s="43"/>
      <c r="BC10" s="43"/>
      <c r="BD10" s="43"/>
      <c r="BE10" s="5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</row>
    <row r="11" s="5" customFormat="1" ht="70" customHeight="1" spans="1:239">
      <c r="A11" s="20">
        <v>4</v>
      </c>
      <c r="B11" s="21" t="s">
        <v>82</v>
      </c>
      <c r="C11" s="22" t="s">
        <v>83</v>
      </c>
      <c r="D11" s="23" t="s">
        <v>84</v>
      </c>
      <c r="E11" s="24">
        <f t="shared" si="4"/>
        <v>10305</v>
      </c>
      <c r="F11" s="24"/>
      <c r="G11" s="24">
        <v>10305</v>
      </c>
      <c r="H11" s="26"/>
      <c r="I11" s="26"/>
      <c r="J11" s="26"/>
      <c r="K11" s="33">
        <f>L11+O11+W11+AD11+AH11+AO11+AS11+AV11+AW11+AX11+AY11+AZ11+BA11+BB11+BC11+BD11</f>
        <v>10305</v>
      </c>
      <c r="L11" s="34">
        <f t="shared" si="8"/>
        <v>197.9</v>
      </c>
      <c r="M11" s="35"/>
      <c r="N11" s="35">
        <v>197.9</v>
      </c>
      <c r="O11" s="34">
        <f t="shared" ref="O11:O18" si="11">P11+Q11+R11+S11+T11+U11+V11</f>
        <v>0</v>
      </c>
      <c r="P11" s="25"/>
      <c r="Q11" s="25"/>
      <c r="R11" s="25"/>
      <c r="S11" s="25"/>
      <c r="T11" s="25"/>
      <c r="U11" s="25"/>
      <c r="V11" s="25"/>
      <c r="W11" s="24">
        <f t="shared" si="9"/>
        <v>0</v>
      </c>
      <c r="X11" s="25"/>
      <c r="Y11" s="25"/>
      <c r="Z11" s="25"/>
      <c r="AA11" s="25"/>
      <c r="AB11" s="25"/>
      <c r="AC11" s="25"/>
      <c r="AD11" s="25">
        <f t="shared" si="5"/>
        <v>0</v>
      </c>
      <c r="AE11" s="25"/>
      <c r="AF11" s="25"/>
      <c r="AG11" s="25"/>
      <c r="AH11" s="24">
        <f>SUM(AI11:AM11)</f>
        <v>8553</v>
      </c>
      <c r="AI11" s="25"/>
      <c r="AJ11" s="25">
        <v>290</v>
      </c>
      <c r="AK11" s="25">
        <v>208</v>
      </c>
      <c r="AL11" s="25">
        <v>7995</v>
      </c>
      <c r="AM11" s="25">
        <v>60</v>
      </c>
      <c r="AN11" s="40"/>
      <c r="AO11" s="42">
        <f t="shared" si="10"/>
        <v>0</v>
      </c>
      <c r="AP11" s="43"/>
      <c r="AQ11" s="43"/>
      <c r="AR11" s="43"/>
      <c r="AS11" s="24">
        <f t="shared" si="7"/>
        <v>0</v>
      </c>
      <c r="AT11" s="43"/>
      <c r="AU11" s="43"/>
      <c r="AV11" s="25"/>
      <c r="AW11" s="25"/>
      <c r="AX11" s="25"/>
      <c r="AY11" s="46"/>
      <c r="AZ11" s="43">
        <v>1245.1</v>
      </c>
      <c r="BA11" s="40"/>
      <c r="BB11" s="43">
        <v>180</v>
      </c>
      <c r="BC11" s="43">
        <v>28</v>
      </c>
      <c r="BD11" s="43">
        <v>101</v>
      </c>
      <c r="BE11" s="52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</row>
    <row r="12" s="1" customFormat="1" ht="60" customHeight="1" spans="1:57">
      <c r="A12" s="20">
        <v>5</v>
      </c>
      <c r="B12" s="21" t="s">
        <v>85</v>
      </c>
      <c r="C12" s="22" t="s">
        <v>86</v>
      </c>
      <c r="D12" s="23" t="s">
        <v>87</v>
      </c>
      <c r="E12" s="24">
        <f t="shared" si="4"/>
        <v>2975</v>
      </c>
      <c r="F12" s="24">
        <v>2975</v>
      </c>
      <c r="G12" s="24">
        <v>2975</v>
      </c>
      <c r="H12" s="25"/>
      <c r="I12" s="25"/>
      <c r="J12" s="25"/>
      <c r="K12" s="33">
        <f t="shared" ref="K12:K17" si="12">L12+O12+W12+AD12+AH12+AO12+AS12+AV12+AW12+AX12+AY12+AZ12+BA12+BB12+BC12+BD12</f>
        <v>2975</v>
      </c>
      <c r="L12" s="34">
        <f t="shared" si="8"/>
        <v>0</v>
      </c>
      <c r="M12" s="34"/>
      <c r="N12" s="34"/>
      <c r="O12" s="34">
        <f t="shared" si="11"/>
        <v>1034.9711</v>
      </c>
      <c r="P12" s="36">
        <v>62.9711</v>
      </c>
      <c r="Q12" s="25"/>
      <c r="R12" s="25">
        <v>99</v>
      </c>
      <c r="S12" s="25">
        <v>873</v>
      </c>
      <c r="T12" s="25"/>
      <c r="U12" s="25"/>
      <c r="V12" s="25"/>
      <c r="W12" s="24">
        <f t="shared" si="9"/>
        <v>389</v>
      </c>
      <c r="X12" s="25">
        <v>389</v>
      </c>
      <c r="Y12" s="25"/>
      <c r="Z12" s="25"/>
      <c r="AA12" s="25"/>
      <c r="AB12" s="25"/>
      <c r="AC12" s="25"/>
      <c r="AD12" s="25">
        <f>SUM(AE12:AG12)</f>
        <v>286</v>
      </c>
      <c r="AE12" s="25">
        <v>150</v>
      </c>
      <c r="AF12" s="25">
        <v>16</v>
      </c>
      <c r="AG12" s="25">
        <v>120</v>
      </c>
      <c r="AH12" s="24">
        <f t="shared" si="6"/>
        <v>0</v>
      </c>
      <c r="AI12" s="25"/>
      <c r="AJ12" s="25"/>
      <c r="AK12" s="25"/>
      <c r="AL12" s="25"/>
      <c r="AM12" s="25"/>
      <c r="AN12" s="25"/>
      <c r="AO12" s="42">
        <f t="shared" si="10"/>
        <v>0</v>
      </c>
      <c r="AP12" s="42"/>
      <c r="AQ12" s="42"/>
      <c r="AR12" s="42"/>
      <c r="AS12" s="24">
        <f t="shared" si="7"/>
        <v>0</v>
      </c>
      <c r="AT12" s="42"/>
      <c r="AU12" s="42"/>
      <c r="AV12" s="36">
        <v>137.0289</v>
      </c>
      <c r="AW12" s="25">
        <v>205</v>
      </c>
      <c r="AX12" s="25"/>
      <c r="AY12" s="46"/>
      <c r="AZ12" s="42"/>
      <c r="BA12" s="42">
        <v>923</v>
      </c>
      <c r="BB12" s="42"/>
      <c r="BC12" s="42"/>
      <c r="BD12" s="42"/>
      <c r="BE12" s="51"/>
    </row>
    <row r="13" s="1" customFormat="1" ht="84.75" customHeight="1" spans="1:57">
      <c r="A13" s="20">
        <v>6</v>
      </c>
      <c r="B13" s="21" t="s">
        <v>88</v>
      </c>
      <c r="C13" s="22" t="s">
        <v>89</v>
      </c>
      <c r="D13" s="23" t="s">
        <v>90</v>
      </c>
      <c r="E13" s="24">
        <f t="shared" si="4"/>
        <v>2804.42</v>
      </c>
      <c r="F13" s="24"/>
      <c r="G13" s="24">
        <v>2804.42</v>
      </c>
      <c r="H13" s="25"/>
      <c r="I13" s="25"/>
      <c r="J13" s="25"/>
      <c r="K13" s="33">
        <f t="shared" si="12"/>
        <v>2804.42</v>
      </c>
      <c r="L13" s="34">
        <f t="shared" si="8"/>
        <v>0</v>
      </c>
      <c r="M13" s="34"/>
      <c r="N13" s="34"/>
      <c r="O13" s="34">
        <f t="shared" si="11"/>
        <v>2706.42</v>
      </c>
      <c r="P13" s="25"/>
      <c r="Q13" s="25"/>
      <c r="R13" s="25"/>
      <c r="S13" s="25"/>
      <c r="T13" s="25"/>
      <c r="U13" s="25">
        <v>2706.42</v>
      </c>
      <c r="V13" s="25"/>
      <c r="W13" s="24">
        <f t="shared" si="9"/>
        <v>0</v>
      </c>
      <c r="X13" s="25"/>
      <c r="Y13" s="25"/>
      <c r="Z13" s="25"/>
      <c r="AA13" s="25"/>
      <c r="AB13" s="25"/>
      <c r="AC13" s="25"/>
      <c r="AD13" s="25">
        <f t="shared" si="5"/>
        <v>0</v>
      </c>
      <c r="AE13" s="25"/>
      <c r="AF13" s="25"/>
      <c r="AG13" s="25"/>
      <c r="AH13" s="24">
        <f t="shared" si="6"/>
        <v>0</v>
      </c>
      <c r="AI13" s="25"/>
      <c r="AJ13" s="25"/>
      <c r="AK13" s="25"/>
      <c r="AL13" s="25"/>
      <c r="AM13" s="25"/>
      <c r="AN13" s="25"/>
      <c r="AO13" s="42">
        <f t="shared" si="10"/>
        <v>0</v>
      </c>
      <c r="AP13" s="42"/>
      <c r="AQ13" s="42"/>
      <c r="AR13" s="42"/>
      <c r="AS13" s="24">
        <f t="shared" si="7"/>
        <v>98</v>
      </c>
      <c r="AT13" s="42">
        <v>98</v>
      </c>
      <c r="AU13" s="42"/>
      <c r="AV13" s="25"/>
      <c r="AW13" s="25"/>
      <c r="AX13" s="25"/>
      <c r="AY13" s="46"/>
      <c r="AZ13" s="42"/>
      <c r="BA13" s="42"/>
      <c r="BB13" s="42"/>
      <c r="BC13" s="42"/>
      <c r="BD13" s="42"/>
      <c r="BE13" s="50"/>
    </row>
    <row r="14" s="1" customFormat="1" ht="66" customHeight="1" spans="1:57">
      <c r="A14" s="20">
        <v>7</v>
      </c>
      <c r="B14" s="21" t="s">
        <v>91</v>
      </c>
      <c r="C14" s="22" t="s">
        <v>92</v>
      </c>
      <c r="D14" s="23" t="s">
        <v>93</v>
      </c>
      <c r="E14" s="24">
        <f t="shared" si="4"/>
        <v>120</v>
      </c>
      <c r="F14" s="24"/>
      <c r="G14" s="24">
        <v>120</v>
      </c>
      <c r="H14" s="25"/>
      <c r="I14" s="25"/>
      <c r="J14" s="25"/>
      <c r="K14" s="33">
        <f t="shared" si="12"/>
        <v>120</v>
      </c>
      <c r="L14" s="34">
        <f t="shared" si="8"/>
        <v>0</v>
      </c>
      <c r="M14" s="25"/>
      <c r="N14" s="25"/>
      <c r="O14" s="34">
        <f t="shared" si="11"/>
        <v>0</v>
      </c>
      <c r="P14" s="25"/>
      <c r="Q14" s="25"/>
      <c r="R14" s="25"/>
      <c r="S14" s="25"/>
      <c r="T14" s="25"/>
      <c r="U14" s="25"/>
      <c r="V14" s="25"/>
      <c r="W14" s="24">
        <f t="shared" si="9"/>
        <v>0</v>
      </c>
      <c r="X14" s="25"/>
      <c r="Y14" s="25"/>
      <c r="Z14" s="25"/>
      <c r="AA14" s="25"/>
      <c r="AB14" s="25"/>
      <c r="AC14" s="25"/>
      <c r="AD14" s="25">
        <f t="shared" si="5"/>
        <v>0</v>
      </c>
      <c r="AE14" s="25"/>
      <c r="AF14" s="25"/>
      <c r="AG14" s="25"/>
      <c r="AH14" s="24">
        <f t="shared" si="6"/>
        <v>0</v>
      </c>
      <c r="AI14" s="25"/>
      <c r="AJ14" s="25"/>
      <c r="AK14" s="25"/>
      <c r="AL14" s="25"/>
      <c r="AM14" s="25"/>
      <c r="AN14" s="25"/>
      <c r="AO14" s="42">
        <f t="shared" si="10"/>
        <v>0</v>
      </c>
      <c r="AP14" s="42"/>
      <c r="AQ14" s="42"/>
      <c r="AR14" s="42"/>
      <c r="AS14" s="24">
        <f t="shared" si="7"/>
        <v>0</v>
      </c>
      <c r="AT14" s="42"/>
      <c r="AU14" s="42"/>
      <c r="AV14" s="25"/>
      <c r="AW14" s="25"/>
      <c r="AX14" s="25">
        <v>120</v>
      </c>
      <c r="AY14" s="46"/>
      <c r="AZ14" s="42"/>
      <c r="BA14" s="42"/>
      <c r="BB14" s="42"/>
      <c r="BC14" s="42"/>
      <c r="BD14" s="42"/>
      <c r="BE14" s="50"/>
    </row>
    <row r="15" s="1" customFormat="1" ht="60" customHeight="1" spans="1:57">
      <c r="A15" s="20">
        <v>8</v>
      </c>
      <c r="B15" s="21" t="s">
        <v>94</v>
      </c>
      <c r="C15" s="22" t="s">
        <v>95</v>
      </c>
      <c r="D15" s="23" t="s">
        <v>96</v>
      </c>
      <c r="E15" s="24">
        <f t="shared" si="4"/>
        <v>82.63</v>
      </c>
      <c r="F15" s="24"/>
      <c r="G15" s="24">
        <v>82.63</v>
      </c>
      <c r="H15" s="25"/>
      <c r="I15" s="25"/>
      <c r="J15" s="25"/>
      <c r="K15" s="33">
        <f t="shared" si="12"/>
        <v>82.63</v>
      </c>
      <c r="L15" s="34">
        <f t="shared" si="8"/>
        <v>0</v>
      </c>
      <c r="M15" s="25"/>
      <c r="N15" s="25"/>
      <c r="O15" s="34">
        <f t="shared" si="11"/>
        <v>0</v>
      </c>
      <c r="P15" s="25"/>
      <c r="Q15" s="25"/>
      <c r="R15" s="25"/>
      <c r="S15" s="25"/>
      <c r="T15" s="25"/>
      <c r="U15" s="25"/>
      <c r="V15" s="25"/>
      <c r="W15" s="24">
        <f t="shared" si="9"/>
        <v>0</v>
      </c>
      <c r="X15" s="25"/>
      <c r="Y15" s="25"/>
      <c r="Z15" s="25"/>
      <c r="AA15" s="25"/>
      <c r="AB15" s="25"/>
      <c r="AC15" s="25"/>
      <c r="AD15" s="25">
        <f t="shared" si="5"/>
        <v>0</v>
      </c>
      <c r="AE15" s="25"/>
      <c r="AF15" s="25"/>
      <c r="AG15" s="25"/>
      <c r="AH15" s="24">
        <f t="shared" si="6"/>
        <v>0</v>
      </c>
      <c r="AI15" s="25"/>
      <c r="AJ15" s="25"/>
      <c r="AK15" s="25"/>
      <c r="AL15" s="25"/>
      <c r="AM15" s="25"/>
      <c r="AN15" s="25"/>
      <c r="AO15" s="42">
        <f t="shared" si="10"/>
        <v>0</v>
      </c>
      <c r="AP15" s="42"/>
      <c r="AQ15" s="42"/>
      <c r="AR15" s="42"/>
      <c r="AS15" s="24">
        <f t="shared" si="7"/>
        <v>0</v>
      </c>
      <c r="AT15" s="42"/>
      <c r="AU15" s="42"/>
      <c r="AV15" s="25"/>
      <c r="AW15" s="25"/>
      <c r="AX15" s="25"/>
      <c r="AY15" s="46"/>
      <c r="AZ15" s="42"/>
      <c r="BA15" s="42"/>
      <c r="BB15" s="42">
        <v>82.63</v>
      </c>
      <c r="BC15" s="42"/>
      <c r="BD15" s="42"/>
      <c r="BE15" s="50"/>
    </row>
    <row r="16" s="1" customFormat="1" ht="60" customHeight="1" spans="1:57">
      <c r="A16" s="20">
        <v>9</v>
      </c>
      <c r="B16" s="21" t="s">
        <v>97</v>
      </c>
      <c r="C16" s="22" t="s">
        <v>98</v>
      </c>
      <c r="D16" s="23" t="s">
        <v>99</v>
      </c>
      <c r="E16" s="24">
        <f t="shared" si="4"/>
        <v>12402.21</v>
      </c>
      <c r="F16" s="24"/>
      <c r="G16" s="24">
        <v>12402.21</v>
      </c>
      <c r="H16" s="25"/>
      <c r="I16" s="25"/>
      <c r="J16" s="25"/>
      <c r="K16" s="33">
        <f t="shared" si="12"/>
        <v>12402.21</v>
      </c>
      <c r="L16" s="34">
        <f t="shared" si="8"/>
        <v>12000</v>
      </c>
      <c r="M16" s="25">
        <v>12000</v>
      </c>
      <c r="N16" s="25"/>
      <c r="O16" s="34">
        <f t="shared" si="11"/>
        <v>0</v>
      </c>
      <c r="P16" s="25"/>
      <c r="Q16" s="25"/>
      <c r="R16" s="25"/>
      <c r="S16" s="25"/>
      <c r="T16" s="25"/>
      <c r="U16" s="25"/>
      <c r="V16" s="25"/>
      <c r="W16" s="24">
        <f t="shared" si="9"/>
        <v>0</v>
      </c>
      <c r="X16" s="25"/>
      <c r="Y16" s="25"/>
      <c r="Z16" s="25"/>
      <c r="AA16" s="25"/>
      <c r="AB16" s="25"/>
      <c r="AC16" s="25"/>
      <c r="AD16" s="25">
        <f t="shared" si="5"/>
        <v>0</v>
      </c>
      <c r="AE16" s="25"/>
      <c r="AF16" s="25"/>
      <c r="AG16" s="25"/>
      <c r="AH16" s="24">
        <f t="shared" si="6"/>
        <v>0</v>
      </c>
      <c r="AI16" s="25"/>
      <c r="AJ16" s="25"/>
      <c r="AK16" s="25"/>
      <c r="AL16" s="25"/>
      <c r="AM16" s="25"/>
      <c r="AN16" s="25"/>
      <c r="AO16" s="42">
        <f t="shared" si="10"/>
        <v>0</v>
      </c>
      <c r="AP16" s="42"/>
      <c r="AQ16" s="42"/>
      <c r="AR16" s="42"/>
      <c r="AS16" s="44">
        <f t="shared" si="7"/>
        <v>402.21</v>
      </c>
      <c r="AT16" s="45">
        <v>402.21</v>
      </c>
      <c r="AU16" s="42"/>
      <c r="AV16" s="25"/>
      <c r="AW16" s="25"/>
      <c r="AX16" s="25"/>
      <c r="AY16" s="46"/>
      <c r="AZ16" s="42"/>
      <c r="BA16" s="42"/>
      <c r="BB16" s="42"/>
      <c r="BC16" s="42"/>
      <c r="BD16" s="42"/>
      <c r="BE16" s="50"/>
    </row>
    <row r="17" s="1" customFormat="1" ht="62" customHeight="1" spans="1:57">
      <c r="A17" s="20">
        <v>10</v>
      </c>
      <c r="B17" s="21" t="s">
        <v>100</v>
      </c>
      <c r="C17" s="22" t="s">
        <v>101</v>
      </c>
      <c r="D17" s="23" t="s">
        <v>102</v>
      </c>
      <c r="E17" s="24">
        <f t="shared" si="4"/>
        <v>800</v>
      </c>
      <c r="F17" s="24"/>
      <c r="G17" s="24">
        <v>800</v>
      </c>
      <c r="H17" s="25"/>
      <c r="I17" s="25"/>
      <c r="J17" s="25"/>
      <c r="K17" s="33">
        <f t="shared" si="12"/>
        <v>800</v>
      </c>
      <c r="L17" s="34">
        <f t="shared" si="8"/>
        <v>0</v>
      </c>
      <c r="M17" s="25"/>
      <c r="N17" s="25"/>
      <c r="O17" s="34">
        <f t="shared" si="11"/>
        <v>0</v>
      </c>
      <c r="P17" s="25"/>
      <c r="Q17" s="25"/>
      <c r="R17" s="25"/>
      <c r="S17" s="25"/>
      <c r="T17" s="25"/>
      <c r="U17" s="25"/>
      <c r="V17" s="25"/>
      <c r="W17" s="24">
        <f t="shared" si="9"/>
        <v>0</v>
      </c>
      <c r="X17" s="25"/>
      <c r="Y17" s="25"/>
      <c r="Z17" s="25"/>
      <c r="AA17" s="25"/>
      <c r="AB17" s="25"/>
      <c r="AC17" s="25"/>
      <c r="AD17" s="25">
        <f t="shared" si="5"/>
        <v>0</v>
      </c>
      <c r="AE17" s="25"/>
      <c r="AF17" s="25"/>
      <c r="AG17" s="25"/>
      <c r="AH17" s="24">
        <f t="shared" si="6"/>
        <v>0</v>
      </c>
      <c r="AI17" s="25"/>
      <c r="AJ17" s="25"/>
      <c r="AK17" s="25"/>
      <c r="AL17" s="25"/>
      <c r="AM17" s="25"/>
      <c r="AN17" s="25"/>
      <c r="AO17" s="42">
        <f t="shared" si="10"/>
        <v>0</v>
      </c>
      <c r="AP17" s="42"/>
      <c r="AQ17" s="42"/>
      <c r="AR17" s="42"/>
      <c r="AS17" s="24">
        <f t="shared" si="7"/>
        <v>800</v>
      </c>
      <c r="AT17" s="42"/>
      <c r="AU17" s="42">
        <v>800</v>
      </c>
      <c r="AV17" s="25"/>
      <c r="AW17" s="25"/>
      <c r="AX17" s="25"/>
      <c r="AY17" s="46"/>
      <c r="AZ17" s="42"/>
      <c r="BA17" s="42"/>
      <c r="BB17" s="42"/>
      <c r="BC17" s="42"/>
      <c r="BD17" s="42"/>
      <c r="BE17" s="53"/>
    </row>
    <row r="18" customFormat="1" customHeight="1" spans="2:16353">
      <c r="B18" s="6"/>
      <c r="C18" s="6"/>
      <c r="D18" s="1"/>
      <c r="E18" s="1"/>
      <c r="F18" s="1"/>
      <c r="G18" s="1"/>
      <c r="H18" s="1"/>
      <c r="I18" s="1"/>
      <c r="J18" s="1"/>
      <c r="K18" s="1"/>
      <c r="L18" s="1"/>
      <c r="M18" s="6"/>
      <c r="N18" s="6"/>
      <c r="O18" s="6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  <c r="WSE18" s="1"/>
      <c r="WSF18" s="1"/>
      <c r="WSG18" s="1"/>
      <c r="WSH18" s="1"/>
      <c r="WSI18" s="1"/>
      <c r="WSJ18" s="1"/>
      <c r="WSK18" s="1"/>
      <c r="WSL18" s="1"/>
      <c r="WSM18" s="1"/>
      <c r="WSN18" s="1"/>
      <c r="WSO18" s="1"/>
      <c r="WSP18" s="1"/>
      <c r="WSQ18" s="1"/>
      <c r="WSR18" s="1"/>
      <c r="WSS18" s="1"/>
      <c r="WST18" s="1"/>
      <c r="WSU18" s="1"/>
      <c r="WSV18" s="1"/>
      <c r="WSW18" s="1"/>
      <c r="WSX18" s="1"/>
      <c r="WSY18" s="1"/>
      <c r="WSZ18" s="1"/>
      <c r="WTA18" s="1"/>
      <c r="WTB18" s="1"/>
      <c r="WTC18" s="1"/>
      <c r="WTD18" s="1"/>
      <c r="WTE18" s="1"/>
      <c r="WTF18" s="1"/>
      <c r="WTG18" s="1"/>
      <c r="WTH18" s="1"/>
      <c r="WTI18" s="1"/>
      <c r="WTJ18" s="1"/>
      <c r="WTK18" s="1"/>
      <c r="WTL18" s="1"/>
      <c r="WTM18" s="1"/>
      <c r="WTN18" s="1"/>
      <c r="WTO18" s="1"/>
      <c r="WTP18" s="1"/>
      <c r="WTQ18" s="1"/>
      <c r="WTR18" s="1"/>
      <c r="WTS18" s="1"/>
      <c r="WTT18" s="1"/>
      <c r="WTU18" s="1"/>
      <c r="WTV18" s="1"/>
      <c r="WTW18" s="1"/>
      <c r="WTX18" s="1"/>
      <c r="WTY18" s="1"/>
      <c r="WTZ18" s="1"/>
      <c r="WUA18" s="1"/>
      <c r="WUB18" s="1"/>
      <c r="WUC18" s="1"/>
      <c r="WUD18" s="1"/>
      <c r="WUE18" s="1"/>
      <c r="WUF18" s="1"/>
      <c r="WUG18" s="1"/>
      <c r="WUH18" s="1"/>
      <c r="WUI18" s="1"/>
      <c r="WUJ18" s="1"/>
      <c r="WUK18" s="1"/>
      <c r="WUL18" s="1"/>
      <c r="WUM18" s="1"/>
      <c r="WUN18" s="1"/>
      <c r="WUO18" s="1"/>
      <c r="WUP18" s="1"/>
      <c r="WUQ18" s="1"/>
      <c r="WUR18" s="1"/>
      <c r="WUS18" s="1"/>
      <c r="WUT18" s="1"/>
      <c r="WUU18" s="1"/>
      <c r="WUV18" s="1"/>
      <c r="WUW18" s="1"/>
      <c r="WUX18" s="1"/>
      <c r="WUY18" s="1"/>
      <c r="WUZ18" s="1"/>
      <c r="WVA18" s="1"/>
      <c r="WVB18" s="1"/>
      <c r="WVC18" s="1"/>
      <c r="WVD18" s="1"/>
      <c r="WVE18" s="1"/>
      <c r="WVF18" s="1"/>
      <c r="WVG18" s="1"/>
      <c r="WVH18" s="1"/>
      <c r="WVI18" s="1"/>
      <c r="WVJ18" s="1"/>
      <c r="WVK18" s="1"/>
      <c r="WVL18" s="1"/>
      <c r="WVM18" s="1"/>
      <c r="WVN18" s="1"/>
      <c r="WVO18" s="1"/>
      <c r="WVP18" s="1"/>
      <c r="WVQ18" s="1"/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  <c r="XDL18" s="1"/>
      <c r="XDM18" s="1"/>
      <c r="XDN18" s="1"/>
      <c r="XDO18" s="1"/>
      <c r="XDP18" s="1"/>
      <c r="XDQ18" s="1"/>
      <c r="XDR18" s="1"/>
      <c r="XDS18" s="1"/>
      <c r="XDT18" s="1"/>
      <c r="XDU18" s="1"/>
      <c r="XDV18" s="1"/>
      <c r="XDW18" s="1"/>
      <c r="XDX18" s="1"/>
      <c r="XDY18" s="1"/>
    </row>
  </sheetData>
  <mergeCells count="24">
    <mergeCell ref="B1:C1"/>
    <mergeCell ref="B2:BE2"/>
    <mergeCell ref="B3:D3"/>
    <mergeCell ref="AW3:AY3"/>
    <mergeCell ref="E4:J4"/>
    <mergeCell ref="K4:BE4"/>
    <mergeCell ref="E5:F5"/>
    <mergeCell ref="L5:N5"/>
    <mergeCell ref="O5:V5"/>
    <mergeCell ref="W5:AC5"/>
    <mergeCell ref="AD5:AG5"/>
    <mergeCell ref="AH5:AN5"/>
    <mergeCell ref="AO5:AR5"/>
    <mergeCell ref="AS5:AU5"/>
    <mergeCell ref="A4:A6"/>
    <mergeCell ref="B4:B6"/>
    <mergeCell ref="C4:C6"/>
    <mergeCell ref="D4:D6"/>
    <mergeCell ref="G5:G6"/>
    <mergeCell ref="H5:H6"/>
    <mergeCell ref="I5:I6"/>
    <mergeCell ref="J5:J6"/>
    <mergeCell ref="K5:K6"/>
    <mergeCell ref="BE5:BE6"/>
  </mergeCells>
  <pageMargins left="0.708333333333333" right="0" top="1" bottom="1" header="0.511805555555556" footer="0.511805555555556"/>
  <pageSetup paperSize="8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2020年第一次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wblong953</cp:lastModifiedBy>
  <dcterms:created xsi:type="dcterms:W3CDTF">2020-01-08T06:30:00Z</dcterms:created>
  <dcterms:modified xsi:type="dcterms:W3CDTF">2020-03-24T01:21:41Z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